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601"/>
  </bookViews>
  <sheets>
    <sheet name="Feuil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2" i="1" l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D53" i="1"/>
  <c r="D52" i="1"/>
  <c r="CR22" i="1" l="1"/>
  <c r="CS22" i="1"/>
  <c r="CT22" i="1"/>
  <c r="CU22" i="1"/>
  <c r="CV22" i="1"/>
  <c r="CW22" i="1"/>
  <c r="CZ22" i="1"/>
  <c r="DC22" i="1"/>
  <c r="DD22" i="1"/>
  <c r="DE22" i="1"/>
  <c r="DF22" i="1"/>
  <c r="DG22" i="1"/>
  <c r="DK22" i="1" s="1"/>
  <c r="DH22" i="1"/>
  <c r="DJ22" i="1"/>
  <c r="DL22" i="1"/>
  <c r="DP22" i="1"/>
  <c r="DQ22" i="1"/>
  <c r="DR22" i="1"/>
  <c r="DS22" i="1"/>
  <c r="DT22" i="1"/>
  <c r="DU22" i="1"/>
  <c r="CR21" i="1"/>
  <c r="CS21" i="1"/>
  <c r="CT21" i="1"/>
  <c r="CU21" i="1"/>
  <c r="CV21" i="1"/>
  <c r="CW21" i="1"/>
  <c r="CZ21" i="1"/>
  <c r="DC21" i="1"/>
  <c r="DD21" i="1"/>
  <c r="DE21" i="1"/>
  <c r="DF21" i="1"/>
  <c r="DG21" i="1"/>
  <c r="DH21" i="1"/>
  <c r="DJ21" i="1"/>
  <c r="DL21" i="1"/>
  <c r="DP21" i="1"/>
  <c r="DQ21" i="1"/>
  <c r="DR21" i="1"/>
  <c r="DS21" i="1"/>
  <c r="DT21" i="1"/>
  <c r="DU21" i="1"/>
  <c r="CR35" i="1"/>
  <c r="CR36" i="1"/>
  <c r="CS36" i="1"/>
  <c r="CT36" i="1"/>
  <c r="CU36" i="1"/>
  <c r="CV36" i="1"/>
  <c r="CW36" i="1"/>
  <c r="CZ36" i="1"/>
  <c r="DC36" i="1"/>
  <c r="DD36" i="1"/>
  <c r="DE36" i="1"/>
  <c r="DF36" i="1"/>
  <c r="DG36" i="1"/>
  <c r="DK36" i="1" s="1"/>
  <c r="DH36" i="1"/>
  <c r="DM36" i="1" s="1"/>
  <c r="DJ36" i="1"/>
  <c r="DL36" i="1"/>
  <c r="DP36" i="1"/>
  <c r="DQ36" i="1"/>
  <c r="DR36" i="1"/>
  <c r="DS36" i="1"/>
  <c r="DT36" i="1"/>
  <c r="DU36" i="1"/>
  <c r="DM21" i="1" l="1"/>
  <c r="DK21" i="1"/>
  <c r="DM22" i="1"/>
  <c r="CY22" i="1"/>
  <c r="DB22" i="1" s="1"/>
  <c r="CY21" i="1"/>
  <c r="DB21" i="1" s="1"/>
  <c r="DI21" i="1"/>
  <c r="DN21" i="1" s="1"/>
  <c r="DI22" i="1"/>
  <c r="DO22" i="1" s="1"/>
  <c r="CY36" i="1"/>
  <c r="DB36" i="1" s="1"/>
  <c r="DI36" i="1"/>
  <c r="DO36" i="1" s="1"/>
  <c r="CR5" i="1"/>
  <c r="CR38" i="1"/>
  <c r="CS38" i="1"/>
  <c r="CT38" i="1"/>
  <c r="CU38" i="1"/>
  <c r="CV38" i="1"/>
  <c r="CW38" i="1"/>
  <c r="CZ38" i="1"/>
  <c r="DC38" i="1"/>
  <c r="DD38" i="1"/>
  <c r="DE38" i="1"/>
  <c r="DF38" i="1"/>
  <c r="DG38" i="1"/>
  <c r="DK38" i="1" s="1"/>
  <c r="DH38" i="1"/>
  <c r="DM38" i="1" s="1"/>
  <c r="DJ38" i="1"/>
  <c r="DL38" i="1"/>
  <c r="DP38" i="1"/>
  <c r="DQ38" i="1"/>
  <c r="DR38" i="1"/>
  <c r="DS38" i="1"/>
  <c r="DT38" i="1"/>
  <c r="DU38" i="1"/>
  <c r="CR39" i="1"/>
  <c r="CS39" i="1"/>
  <c r="CT39" i="1"/>
  <c r="CU39" i="1"/>
  <c r="CV39" i="1"/>
  <c r="CW39" i="1"/>
  <c r="CZ39" i="1"/>
  <c r="DC39" i="1"/>
  <c r="DD39" i="1"/>
  <c r="DE39" i="1"/>
  <c r="DF39" i="1"/>
  <c r="DG39" i="1"/>
  <c r="DK39" i="1" s="1"/>
  <c r="DH39" i="1"/>
  <c r="DJ39" i="1"/>
  <c r="DL39" i="1"/>
  <c r="DP39" i="1"/>
  <c r="DQ39" i="1"/>
  <c r="DR39" i="1"/>
  <c r="DS39" i="1"/>
  <c r="DT39" i="1"/>
  <c r="DU39" i="1"/>
  <c r="CR40" i="1"/>
  <c r="CS40" i="1"/>
  <c r="CT40" i="1"/>
  <c r="CU40" i="1"/>
  <c r="CV40" i="1"/>
  <c r="CW40" i="1"/>
  <c r="CZ40" i="1"/>
  <c r="DC40" i="1"/>
  <c r="DD40" i="1"/>
  <c r="DE40" i="1"/>
  <c r="DF40" i="1"/>
  <c r="DG40" i="1"/>
  <c r="DH40" i="1"/>
  <c r="DJ40" i="1"/>
  <c r="DL40" i="1"/>
  <c r="DP40" i="1"/>
  <c r="DQ40" i="1"/>
  <c r="DR40" i="1"/>
  <c r="DS40" i="1"/>
  <c r="DT40" i="1"/>
  <c r="DU40" i="1"/>
  <c r="CR41" i="1"/>
  <c r="CS41" i="1"/>
  <c r="CT41" i="1"/>
  <c r="CU41" i="1"/>
  <c r="CV41" i="1"/>
  <c r="CW41" i="1"/>
  <c r="CZ41" i="1"/>
  <c r="DC41" i="1"/>
  <c r="DD41" i="1"/>
  <c r="DE41" i="1"/>
  <c r="DF41" i="1"/>
  <c r="DG41" i="1"/>
  <c r="DH41" i="1"/>
  <c r="DM41" i="1" s="1"/>
  <c r="DJ41" i="1"/>
  <c r="DL41" i="1"/>
  <c r="DP41" i="1"/>
  <c r="DQ41" i="1"/>
  <c r="DR41" i="1"/>
  <c r="DS41" i="1"/>
  <c r="DT41" i="1"/>
  <c r="DU41" i="1"/>
  <c r="CS5" i="1"/>
  <c r="CT5" i="1"/>
  <c r="CU5" i="1"/>
  <c r="CV5" i="1"/>
  <c r="CW5" i="1"/>
  <c r="CZ5" i="1"/>
  <c r="DC5" i="1"/>
  <c r="DD5" i="1"/>
  <c r="DE5" i="1"/>
  <c r="DF5" i="1"/>
  <c r="DG5" i="1"/>
  <c r="DH5" i="1"/>
  <c r="DJ5" i="1"/>
  <c r="DL5" i="1"/>
  <c r="DP5" i="1"/>
  <c r="DQ5" i="1"/>
  <c r="DR5" i="1"/>
  <c r="DS5" i="1"/>
  <c r="DT5" i="1"/>
  <c r="DU5" i="1"/>
  <c r="DK41" i="1" l="1"/>
  <c r="DM40" i="1"/>
  <c r="DK40" i="1"/>
  <c r="DM39" i="1"/>
  <c r="DM5" i="1"/>
  <c r="DK5" i="1"/>
  <c r="DO21" i="1"/>
  <c r="DN22" i="1"/>
  <c r="CY40" i="1"/>
  <c r="DB40" i="1" s="1"/>
  <c r="DN36" i="1"/>
  <c r="DI40" i="1"/>
  <c r="DO40" i="1" s="1"/>
  <c r="CY41" i="1"/>
  <c r="DI39" i="1"/>
  <c r="DO39" i="1" s="1"/>
  <c r="DI41" i="1"/>
  <c r="DO41" i="1" s="1"/>
  <c r="CY39" i="1"/>
  <c r="DB39" i="1" s="1"/>
  <c r="DI5" i="1"/>
  <c r="DN5" i="1" s="1"/>
  <c r="CY5" i="1"/>
  <c r="DB5" i="1" s="1"/>
  <c r="DI38" i="1"/>
  <c r="DN38" i="1" s="1"/>
  <c r="CY38" i="1"/>
  <c r="DB38" i="1" s="1"/>
  <c r="DB41" i="1"/>
  <c r="DE7" i="1"/>
  <c r="DE8" i="1"/>
  <c r="DE9" i="1"/>
  <c r="DE10" i="1"/>
  <c r="DE12" i="1"/>
  <c r="DE15" i="1"/>
  <c r="DE17" i="1"/>
  <c r="DE19" i="1"/>
  <c r="DE23" i="1"/>
  <c r="DE13" i="1"/>
  <c r="DE24" i="1"/>
  <c r="DE25" i="1"/>
  <c r="DE26" i="1"/>
  <c r="DE27" i="1"/>
  <c r="DE28" i="1"/>
  <c r="DE29" i="1"/>
  <c r="DE30" i="1"/>
  <c r="DE31" i="1"/>
  <c r="DE32" i="1"/>
  <c r="DE33" i="1"/>
  <c r="DE34" i="1"/>
  <c r="DE35" i="1"/>
  <c r="DE4" i="1"/>
  <c r="DD35" i="1"/>
  <c r="DF35" i="1"/>
  <c r="DG35" i="1"/>
  <c r="DH35" i="1"/>
  <c r="DL35" i="1"/>
  <c r="DJ35" i="1"/>
  <c r="DD7" i="1"/>
  <c r="DF7" i="1"/>
  <c r="DG7" i="1"/>
  <c r="DH7" i="1"/>
  <c r="DL7" i="1"/>
  <c r="DJ7" i="1"/>
  <c r="DD8" i="1"/>
  <c r="DF8" i="1"/>
  <c r="DG8" i="1"/>
  <c r="DH8" i="1"/>
  <c r="DL8" i="1"/>
  <c r="DJ8" i="1"/>
  <c r="DD9" i="1"/>
  <c r="DF9" i="1"/>
  <c r="DG9" i="1"/>
  <c r="DH9" i="1"/>
  <c r="DL9" i="1"/>
  <c r="DJ9" i="1"/>
  <c r="DD10" i="1"/>
  <c r="DF10" i="1"/>
  <c r="DG10" i="1"/>
  <c r="DH10" i="1"/>
  <c r="DL10" i="1"/>
  <c r="DJ10" i="1"/>
  <c r="DD12" i="1"/>
  <c r="DF12" i="1"/>
  <c r="DG12" i="1"/>
  <c r="DH12" i="1"/>
  <c r="DL12" i="1"/>
  <c r="DJ12" i="1"/>
  <c r="DD15" i="1"/>
  <c r="DF15" i="1"/>
  <c r="DG15" i="1"/>
  <c r="DH15" i="1"/>
  <c r="DL15" i="1"/>
  <c r="DJ15" i="1"/>
  <c r="DD17" i="1"/>
  <c r="DF17" i="1"/>
  <c r="DG17" i="1"/>
  <c r="DH17" i="1"/>
  <c r="DL17" i="1"/>
  <c r="DJ17" i="1"/>
  <c r="DD19" i="1"/>
  <c r="DF19" i="1"/>
  <c r="DG19" i="1"/>
  <c r="DH19" i="1"/>
  <c r="DL19" i="1"/>
  <c r="DJ19" i="1"/>
  <c r="DD23" i="1"/>
  <c r="DF23" i="1"/>
  <c r="DG23" i="1"/>
  <c r="DH23" i="1"/>
  <c r="DL23" i="1"/>
  <c r="DJ23" i="1"/>
  <c r="DD13" i="1"/>
  <c r="DF13" i="1"/>
  <c r="DG13" i="1"/>
  <c r="DH13" i="1"/>
  <c r="DL13" i="1"/>
  <c r="DJ13" i="1"/>
  <c r="DD24" i="1"/>
  <c r="DF24" i="1"/>
  <c r="DG24" i="1"/>
  <c r="DH24" i="1"/>
  <c r="DL24" i="1"/>
  <c r="DJ24" i="1"/>
  <c r="DD25" i="1"/>
  <c r="DF25" i="1"/>
  <c r="DG25" i="1"/>
  <c r="DH25" i="1"/>
  <c r="DL25" i="1"/>
  <c r="DJ25" i="1"/>
  <c r="DD26" i="1"/>
  <c r="DF26" i="1"/>
  <c r="DG26" i="1"/>
  <c r="DH26" i="1"/>
  <c r="DL26" i="1"/>
  <c r="DJ26" i="1"/>
  <c r="DD27" i="1"/>
  <c r="DF27" i="1"/>
  <c r="DG27" i="1"/>
  <c r="DH27" i="1"/>
  <c r="DL27" i="1"/>
  <c r="DJ27" i="1"/>
  <c r="DD28" i="1"/>
  <c r="DF28" i="1"/>
  <c r="DG28" i="1"/>
  <c r="DH28" i="1"/>
  <c r="DL28" i="1"/>
  <c r="DJ28" i="1"/>
  <c r="DD29" i="1"/>
  <c r="DF29" i="1"/>
  <c r="DG29" i="1"/>
  <c r="DH29" i="1"/>
  <c r="DL29" i="1"/>
  <c r="DJ29" i="1"/>
  <c r="DD30" i="1"/>
  <c r="DF30" i="1"/>
  <c r="DG30" i="1"/>
  <c r="DH30" i="1"/>
  <c r="DL30" i="1"/>
  <c r="DJ30" i="1"/>
  <c r="DD31" i="1"/>
  <c r="DF31" i="1"/>
  <c r="DG31" i="1"/>
  <c r="DH31" i="1"/>
  <c r="DL31" i="1"/>
  <c r="DJ31" i="1"/>
  <c r="DD32" i="1"/>
  <c r="DF32" i="1"/>
  <c r="DG32" i="1"/>
  <c r="DH32" i="1"/>
  <c r="DL32" i="1"/>
  <c r="DJ32" i="1"/>
  <c r="DD33" i="1"/>
  <c r="DF33" i="1"/>
  <c r="DG33" i="1"/>
  <c r="DH33" i="1"/>
  <c r="DL33" i="1"/>
  <c r="DJ33" i="1"/>
  <c r="DD34" i="1"/>
  <c r="DF34" i="1"/>
  <c r="DG34" i="1"/>
  <c r="DH34" i="1"/>
  <c r="DL34" i="1"/>
  <c r="DJ34" i="1"/>
  <c r="DD4" i="1"/>
  <c r="DF4" i="1"/>
  <c r="DG4" i="1"/>
  <c r="DK4" i="1" s="1"/>
  <c r="DH4" i="1"/>
  <c r="DL4" i="1"/>
  <c r="DJ4" i="1"/>
  <c r="DP7" i="1"/>
  <c r="DP8" i="1"/>
  <c r="DP9" i="1"/>
  <c r="DP10" i="1"/>
  <c r="DP12" i="1"/>
  <c r="DP15" i="1"/>
  <c r="DP17" i="1"/>
  <c r="DP19" i="1"/>
  <c r="DP23" i="1"/>
  <c r="DP13" i="1"/>
  <c r="DP24" i="1"/>
  <c r="DP25" i="1"/>
  <c r="DP26" i="1"/>
  <c r="DP27" i="1"/>
  <c r="DP28" i="1"/>
  <c r="DP29" i="1"/>
  <c r="DP30" i="1"/>
  <c r="DP31" i="1"/>
  <c r="DP32" i="1"/>
  <c r="DP33" i="1"/>
  <c r="DP34" i="1"/>
  <c r="DP35" i="1"/>
  <c r="DP4" i="1"/>
  <c r="CR4" i="1"/>
  <c r="CR29" i="1"/>
  <c r="CS29" i="1"/>
  <c r="CT29" i="1"/>
  <c r="CU29" i="1"/>
  <c r="CV29" i="1"/>
  <c r="CW29" i="1"/>
  <c r="CZ29" i="1"/>
  <c r="DC29" i="1"/>
  <c r="DQ29" i="1"/>
  <c r="DR29" i="1"/>
  <c r="DS29" i="1"/>
  <c r="DT29" i="1"/>
  <c r="DU29" i="1"/>
  <c r="CR30" i="1"/>
  <c r="CS30" i="1"/>
  <c r="CT30" i="1"/>
  <c r="CU30" i="1"/>
  <c r="CV30" i="1"/>
  <c r="CW30" i="1"/>
  <c r="CZ30" i="1"/>
  <c r="DC30" i="1"/>
  <c r="DQ30" i="1"/>
  <c r="DR30" i="1"/>
  <c r="DS30" i="1"/>
  <c r="DT30" i="1"/>
  <c r="DU30" i="1"/>
  <c r="CR28" i="1"/>
  <c r="CS28" i="1"/>
  <c r="CT28" i="1"/>
  <c r="CU28" i="1"/>
  <c r="CV28" i="1"/>
  <c r="CW28" i="1"/>
  <c r="CZ28" i="1"/>
  <c r="DC28" i="1"/>
  <c r="DQ28" i="1"/>
  <c r="DR28" i="1"/>
  <c r="DS28" i="1"/>
  <c r="DT28" i="1"/>
  <c r="DU28" i="1"/>
  <c r="CS4" i="1"/>
  <c r="CT4" i="1"/>
  <c r="CU4" i="1"/>
  <c r="CV4" i="1"/>
  <c r="CW4" i="1"/>
  <c r="CZ4" i="1"/>
  <c r="DC4" i="1"/>
  <c r="DQ4" i="1"/>
  <c r="DR4" i="1"/>
  <c r="DS4" i="1"/>
  <c r="DT4" i="1"/>
  <c r="DU4" i="1"/>
  <c r="CU8" i="1"/>
  <c r="CR8" i="1"/>
  <c r="CU9" i="1"/>
  <c r="CR9" i="1"/>
  <c r="CU10" i="1"/>
  <c r="CR10" i="1"/>
  <c r="CU12" i="1"/>
  <c r="CR12" i="1"/>
  <c r="CU15" i="1"/>
  <c r="CR15" i="1"/>
  <c r="CU17" i="1"/>
  <c r="CR17" i="1"/>
  <c r="CU19" i="1"/>
  <c r="CR19" i="1"/>
  <c r="CU23" i="1"/>
  <c r="CR23" i="1"/>
  <c r="CU13" i="1"/>
  <c r="CR13" i="1"/>
  <c r="CU24" i="1"/>
  <c r="CR24" i="1"/>
  <c r="CU25" i="1"/>
  <c r="CR25" i="1"/>
  <c r="CU26" i="1"/>
  <c r="CR26" i="1"/>
  <c r="CU27" i="1"/>
  <c r="CR27" i="1"/>
  <c r="CU31" i="1"/>
  <c r="CR31" i="1"/>
  <c r="CU32" i="1"/>
  <c r="CR32" i="1"/>
  <c r="CU33" i="1"/>
  <c r="CR33" i="1"/>
  <c r="CU34" i="1"/>
  <c r="CR34" i="1"/>
  <c r="CU35" i="1"/>
  <c r="CU7" i="1"/>
  <c r="CR7" i="1"/>
  <c r="CS8" i="1"/>
  <c r="CT8" i="1"/>
  <c r="CV8" i="1"/>
  <c r="CW8" i="1"/>
  <c r="CZ8" i="1"/>
  <c r="DC8" i="1"/>
  <c r="DQ8" i="1"/>
  <c r="DR8" i="1"/>
  <c r="DS8" i="1"/>
  <c r="DT8" i="1"/>
  <c r="DU8" i="1"/>
  <c r="CS9" i="1"/>
  <c r="CT9" i="1"/>
  <c r="CV9" i="1"/>
  <c r="CW9" i="1"/>
  <c r="CZ9" i="1"/>
  <c r="DC9" i="1"/>
  <c r="DQ9" i="1"/>
  <c r="DR9" i="1"/>
  <c r="DS9" i="1"/>
  <c r="DT9" i="1"/>
  <c r="DU9" i="1"/>
  <c r="CS10" i="1"/>
  <c r="CT10" i="1"/>
  <c r="CV10" i="1"/>
  <c r="CW10" i="1"/>
  <c r="CZ10" i="1"/>
  <c r="DC10" i="1"/>
  <c r="DQ10" i="1"/>
  <c r="DR10" i="1"/>
  <c r="DS10" i="1"/>
  <c r="DT10" i="1"/>
  <c r="DU10" i="1"/>
  <c r="CS12" i="1"/>
  <c r="CT12" i="1"/>
  <c r="CV12" i="1"/>
  <c r="CW12" i="1"/>
  <c r="CZ12" i="1"/>
  <c r="DC12" i="1"/>
  <c r="DQ12" i="1"/>
  <c r="DR12" i="1"/>
  <c r="DS12" i="1"/>
  <c r="DT12" i="1"/>
  <c r="DU12" i="1"/>
  <c r="CS15" i="1"/>
  <c r="CT15" i="1"/>
  <c r="CV15" i="1"/>
  <c r="CW15" i="1"/>
  <c r="CZ15" i="1"/>
  <c r="DC15" i="1"/>
  <c r="DQ15" i="1"/>
  <c r="DR15" i="1"/>
  <c r="DS15" i="1"/>
  <c r="DT15" i="1"/>
  <c r="DU15" i="1"/>
  <c r="CS17" i="1"/>
  <c r="CT17" i="1"/>
  <c r="CV17" i="1"/>
  <c r="CW17" i="1"/>
  <c r="CZ17" i="1"/>
  <c r="DC17" i="1"/>
  <c r="DQ17" i="1"/>
  <c r="DR17" i="1"/>
  <c r="DS17" i="1"/>
  <c r="DT17" i="1"/>
  <c r="DU17" i="1"/>
  <c r="CS19" i="1"/>
  <c r="CT19" i="1"/>
  <c r="CV19" i="1"/>
  <c r="CW19" i="1"/>
  <c r="CZ19" i="1"/>
  <c r="DC19" i="1"/>
  <c r="DQ19" i="1"/>
  <c r="DR19" i="1"/>
  <c r="DS19" i="1"/>
  <c r="DT19" i="1"/>
  <c r="DU19" i="1"/>
  <c r="CS23" i="1"/>
  <c r="CT23" i="1"/>
  <c r="CV23" i="1"/>
  <c r="CW23" i="1"/>
  <c r="CZ23" i="1"/>
  <c r="DC23" i="1"/>
  <c r="DQ23" i="1"/>
  <c r="DR23" i="1"/>
  <c r="DS23" i="1"/>
  <c r="DT23" i="1"/>
  <c r="DU23" i="1"/>
  <c r="CS13" i="1"/>
  <c r="CT13" i="1"/>
  <c r="CV13" i="1"/>
  <c r="CW13" i="1"/>
  <c r="CZ13" i="1"/>
  <c r="DC13" i="1"/>
  <c r="DQ13" i="1"/>
  <c r="DR13" i="1"/>
  <c r="DS13" i="1"/>
  <c r="DT13" i="1"/>
  <c r="DU13" i="1"/>
  <c r="CS24" i="1"/>
  <c r="CT24" i="1"/>
  <c r="CV24" i="1"/>
  <c r="CW24" i="1"/>
  <c r="CZ24" i="1"/>
  <c r="DC24" i="1"/>
  <c r="DQ24" i="1"/>
  <c r="DR24" i="1"/>
  <c r="DS24" i="1"/>
  <c r="DT24" i="1"/>
  <c r="DU24" i="1"/>
  <c r="CS25" i="1"/>
  <c r="CT25" i="1"/>
  <c r="CV25" i="1"/>
  <c r="CW25" i="1"/>
  <c r="CZ25" i="1"/>
  <c r="DC25" i="1"/>
  <c r="DQ25" i="1"/>
  <c r="DR25" i="1"/>
  <c r="DS25" i="1"/>
  <c r="DT25" i="1"/>
  <c r="DU25" i="1"/>
  <c r="CS26" i="1"/>
  <c r="CT26" i="1"/>
  <c r="CV26" i="1"/>
  <c r="CW26" i="1"/>
  <c r="CZ26" i="1"/>
  <c r="DC26" i="1"/>
  <c r="DQ26" i="1"/>
  <c r="DR26" i="1"/>
  <c r="DS26" i="1"/>
  <c r="DT26" i="1"/>
  <c r="DU26" i="1"/>
  <c r="CS27" i="1"/>
  <c r="CT27" i="1"/>
  <c r="CV27" i="1"/>
  <c r="CW27" i="1"/>
  <c r="CZ27" i="1"/>
  <c r="DC27" i="1"/>
  <c r="DQ27" i="1"/>
  <c r="DR27" i="1"/>
  <c r="DS27" i="1"/>
  <c r="DT27" i="1"/>
  <c r="DU27" i="1"/>
  <c r="CS31" i="1"/>
  <c r="CT31" i="1"/>
  <c r="CV31" i="1"/>
  <c r="CW31" i="1"/>
  <c r="CZ31" i="1"/>
  <c r="DC31" i="1"/>
  <c r="DQ31" i="1"/>
  <c r="DR31" i="1"/>
  <c r="DS31" i="1"/>
  <c r="DT31" i="1"/>
  <c r="DU31" i="1"/>
  <c r="CS32" i="1"/>
  <c r="CT32" i="1"/>
  <c r="CV32" i="1"/>
  <c r="CW32" i="1"/>
  <c r="CZ32" i="1"/>
  <c r="DC32" i="1"/>
  <c r="DQ32" i="1"/>
  <c r="DR32" i="1"/>
  <c r="DS32" i="1"/>
  <c r="DT32" i="1"/>
  <c r="DU32" i="1"/>
  <c r="CS33" i="1"/>
  <c r="CT33" i="1"/>
  <c r="CV33" i="1"/>
  <c r="CW33" i="1"/>
  <c r="CZ33" i="1"/>
  <c r="DC33" i="1"/>
  <c r="DQ33" i="1"/>
  <c r="DR33" i="1"/>
  <c r="DS33" i="1"/>
  <c r="DT33" i="1"/>
  <c r="DU33" i="1"/>
  <c r="CS34" i="1"/>
  <c r="CT34" i="1"/>
  <c r="CV34" i="1"/>
  <c r="CW34" i="1"/>
  <c r="CZ34" i="1"/>
  <c r="DC34" i="1"/>
  <c r="DQ34" i="1"/>
  <c r="DR34" i="1"/>
  <c r="DS34" i="1"/>
  <c r="DT34" i="1"/>
  <c r="DU34" i="1"/>
  <c r="CS35" i="1"/>
  <c r="CT35" i="1"/>
  <c r="CV35" i="1"/>
  <c r="CW35" i="1"/>
  <c r="CZ35" i="1"/>
  <c r="DC35" i="1"/>
  <c r="DQ35" i="1"/>
  <c r="DR35" i="1"/>
  <c r="DS35" i="1"/>
  <c r="DT35" i="1"/>
  <c r="DU35" i="1"/>
  <c r="CS7" i="1"/>
  <c r="CT7" i="1"/>
  <c r="CV7" i="1"/>
  <c r="CW7" i="1"/>
  <c r="DU7" i="1"/>
  <c r="DS7" i="1"/>
  <c r="DC7" i="1"/>
  <c r="CZ7" i="1"/>
  <c r="DT7" i="1"/>
  <c r="DR7" i="1"/>
  <c r="DQ7" i="1"/>
  <c r="DK34" i="1" l="1"/>
  <c r="DK32" i="1"/>
  <c r="DK30" i="1"/>
  <c r="DK26" i="1"/>
  <c r="DK23" i="1"/>
  <c r="DK17" i="1"/>
  <c r="DK12" i="1"/>
  <c r="DK9" i="1"/>
  <c r="DK7" i="1"/>
  <c r="DK13" i="1"/>
  <c r="DK19" i="1"/>
  <c r="DK15" i="1"/>
  <c r="DK10" i="1"/>
  <c r="DK8" i="1"/>
  <c r="DM4" i="1"/>
  <c r="DM13" i="1"/>
  <c r="DM19" i="1"/>
  <c r="DM15" i="1"/>
  <c r="DM10" i="1"/>
  <c r="DM8" i="1"/>
  <c r="DM17" i="1"/>
  <c r="DM12" i="1"/>
  <c r="DM9" i="1"/>
  <c r="DM7" i="1"/>
  <c r="DK24" i="1"/>
  <c r="DK28" i="1"/>
  <c r="DK33" i="1"/>
  <c r="DK31" i="1"/>
  <c r="DK29" i="1"/>
  <c r="DK27" i="1"/>
  <c r="DK25" i="1"/>
  <c r="DM33" i="1"/>
  <c r="DM31" i="1"/>
  <c r="DM29" i="1"/>
  <c r="DM27" i="1"/>
  <c r="DM25" i="1"/>
  <c r="DM35" i="1"/>
  <c r="DK35" i="1"/>
  <c r="DM34" i="1"/>
  <c r="DM32" i="1"/>
  <c r="DM30" i="1"/>
  <c r="DM28" i="1"/>
  <c r="DM26" i="1"/>
  <c r="DM24" i="1"/>
  <c r="DM23" i="1"/>
  <c r="DO5" i="1"/>
  <c r="DI19" i="1"/>
  <c r="DN19" i="1" s="1"/>
  <c r="DN40" i="1"/>
  <c r="DN39" i="1"/>
  <c r="DI15" i="1"/>
  <c r="DN15" i="1" s="1"/>
  <c r="CY19" i="1"/>
  <c r="DB19" i="1" s="1"/>
  <c r="CY15" i="1"/>
  <c r="DB15" i="1" s="1"/>
  <c r="DI12" i="1"/>
  <c r="DN12" i="1" s="1"/>
  <c r="DI17" i="1"/>
  <c r="DN17" i="1" s="1"/>
  <c r="DI10" i="1"/>
  <c r="DN10" i="1" s="1"/>
  <c r="CY10" i="1"/>
  <c r="DB10" i="1" s="1"/>
  <c r="DI7" i="1"/>
  <c r="DN7" i="1" s="1"/>
  <c r="CY27" i="1"/>
  <c r="DB27" i="1" s="1"/>
  <c r="CY23" i="1"/>
  <c r="DB23" i="1" s="1"/>
  <c r="CY28" i="1"/>
  <c r="DB28" i="1" s="1"/>
  <c r="DI25" i="1"/>
  <c r="DO25" i="1" s="1"/>
  <c r="DO38" i="1"/>
  <c r="CY7" i="1"/>
  <c r="DB7" i="1" s="1"/>
  <c r="DN41" i="1"/>
  <c r="CY17" i="1"/>
  <c r="DB17" i="1" s="1"/>
  <c r="CY12" i="1"/>
  <c r="DB12" i="1" s="1"/>
  <c r="DI28" i="1"/>
  <c r="DN28" i="1" s="1"/>
  <c r="DI26" i="1"/>
  <c r="DN26" i="1" s="1"/>
  <c r="DI13" i="1"/>
  <c r="DO13" i="1" s="1"/>
  <c r="DI29" i="1"/>
  <c r="DO29" i="1" s="1"/>
  <c r="DI23" i="1"/>
  <c r="DN23" i="1" s="1"/>
  <c r="DI9" i="1"/>
  <c r="DO9" i="1" s="1"/>
  <c r="CY9" i="1"/>
  <c r="DB9" i="1" s="1"/>
  <c r="DI27" i="1"/>
  <c r="DN27" i="1" s="1"/>
  <c r="DI24" i="1"/>
  <c r="DO24" i="1" s="1"/>
  <c r="CY24" i="1"/>
  <c r="DB24" i="1" s="1"/>
  <c r="CY26" i="1"/>
  <c r="DB26" i="1" s="1"/>
  <c r="CY25" i="1"/>
  <c r="DB25" i="1" s="1"/>
  <c r="CY13" i="1"/>
  <c r="DB13" i="1" s="1"/>
  <c r="CY29" i="1"/>
  <c r="DB29" i="1" s="1"/>
  <c r="DI33" i="1"/>
  <c r="DN33" i="1" s="1"/>
  <c r="DI8" i="1"/>
  <c r="DN8" i="1" s="1"/>
  <c r="CY8" i="1"/>
  <c r="DB8" i="1" s="1"/>
  <c r="DI4" i="1"/>
  <c r="DN4" i="1" s="1"/>
  <c r="CY4" i="1"/>
  <c r="DB4" i="1" s="1"/>
  <c r="CY34" i="1"/>
  <c r="DB34" i="1" s="1"/>
  <c r="DI34" i="1"/>
  <c r="DN34" i="1" s="1"/>
  <c r="DI35" i="1"/>
  <c r="DN35" i="1" s="1"/>
  <c r="CY35" i="1"/>
  <c r="DB35" i="1" s="1"/>
  <c r="CY33" i="1"/>
  <c r="DB33" i="1" s="1"/>
  <c r="DI30" i="1"/>
  <c r="DN30" i="1" s="1"/>
  <c r="CY30" i="1"/>
  <c r="DB30" i="1" s="1"/>
  <c r="DI32" i="1"/>
  <c r="DO32" i="1" s="1"/>
  <c r="CY32" i="1"/>
  <c r="DB32" i="1" s="1"/>
  <c r="DB31" i="1"/>
  <c r="DI31" i="1"/>
  <c r="DO31" i="1" s="1"/>
  <c r="DO19" i="1" l="1"/>
  <c r="DO10" i="1"/>
  <c r="DN29" i="1"/>
  <c r="DO17" i="1"/>
  <c r="DO15" i="1"/>
  <c r="DO23" i="1"/>
  <c r="DO27" i="1"/>
  <c r="DO12" i="1"/>
  <c r="DO7" i="1"/>
  <c r="DN9" i="1"/>
  <c r="DN25" i="1"/>
  <c r="DN24" i="1"/>
  <c r="DN13" i="1"/>
  <c r="DO26" i="1"/>
  <c r="DO28" i="1"/>
  <c r="DO33" i="1"/>
  <c r="DO8" i="1"/>
  <c r="DO4" i="1"/>
  <c r="DO34" i="1"/>
  <c r="DO35" i="1"/>
  <c r="DO30" i="1"/>
  <c r="DN32" i="1"/>
  <c r="DN31" i="1"/>
</calcChain>
</file>

<file path=xl/sharedStrings.xml><?xml version="1.0" encoding="utf-8"?>
<sst xmlns="http://schemas.openxmlformats.org/spreadsheetml/2006/main" count="1468" uniqueCount="77">
  <si>
    <t>V</t>
  </si>
  <si>
    <t>R</t>
  </si>
  <si>
    <t>OFF</t>
  </si>
  <si>
    <t>Special Team</t>
  </si>
  <si>
    <t>E</t>
  </si>
  <si>
    <t>Equipe URG</t>
  </si>
  <si>
    <t>S</t>
  </si>
  <si>
    <t>URGENCES</t>
  </si>
  <si>
    <t>HC</t>
  </si>
  <si>
    <t>C</t>
  </si>
  <si>
    <t>WE</t>
  </si>
  <si>
    <t>WO</t>
  </si>
  <si>
    <t xml:space="preserve"> </t>
  </si>
  <si>
    <t>BH-17</t>
  </si>
  <si>
    <t>BH-13</t>
  </si>
  <si>
    <t>Beaumont-06</t>
  </si>
  <si>
    <t>Tournant</t>
  </si>
  <si>
    <t>Tournants</t>
  </si>
  <si>
    <t>FC</t>
  </si>
  <si>
    <t xml:space="preserve">ONCO </t>
  </si>
  <si>
    <t xml:space="preserve">SYL </t>
  </si>
  <si>
    <t>CDC</t>
  </si>
  <si>
    <t>Services</t>
  </si>
  <si>
    <t>MIRH</t>
  </si>
  <si>
    <t>MIPH</t>
  </si>
  <si>
    <t>MIGH</t>
  </si>
  <si>
    <t>MIFH</t>
  </si>
  <si>
    <t>MEDH</t>
  </si>
  <si>
    <t>GERH</t>
  </si>
  <si>
    <t>Nestlé-03</t>
  </si>
  <si>
    <t>MIL</t>
  </si>
  <si>
    <t>USI</t>
  </si>
  <si>
    <t>MAT</t>
  </si>
  <si>
    <t>Aext</t>
  </si>
  <si>
    <t>OUT</t>
  </si>
  <si>
    <t>WS</t>
  </si>
  <si>
    <t>Wtot</t>
  </si>
  <si>
    <t>prédit</t>
  </si>
  <si>
    <t>réel</t>
  </si>
  <si>
    <t>%</t>
  </si>
  <si>
    <t>Weekends</t>
  </si>
  <si>
    <t>E+C</t>
  </si>
  <si>
    <t>ATT</t>
  </si>
  <si>
    <t>RH</t>
  </si>
  <si>
    <t>Absences</t>
  </si>
  <si>
    <t>BH-16</t>
  </si>
  <si>
    <t>BMT</t>
  </si>
  <si>
    <t>nombre de jours ouvrables</t>
  </si>
  <si>
    <t>MEBH</t>
  </si>
  <si>
    <t>MITH</t>
  </si>
  <si>
    <t>MISC</t>
  </si>
  <si>
    <t>MEBH+ MISH</t>
  </si>
  <si>
    <t>WN</t>
  </si>
  <si>
    <t>N</t>
  </si>
  <si>
    <t>ratio</t>
  </si>
  <si>
    <t>Récup</t>
  </si>
  <si>
    <t>Horaires autres</t>
  </si>
  <si>
    <t>Nuisance</t>
  </si>
  <si>
    <t>WI</t>
  </si>
  <si>
    <t>spécial</t>
  </si>
  <si>
    <t>mois 1</t>
  </si>
  <si>
    <t>mois 2</t>
  </si>
  <si>
    <t>mois 3</t>
  </si>
  <si>
    <t>HDP</t>
  </si>
  <si>
    <t>août</t>
  </si>
  <si>
    <t>septembre</t>
  </si>
  <si>
    <t>x</t>
  </si>
  <si>
    <t>MAR</t>
  </si>
  <si>
    <t>octobre</t>
  </si>
  <si>
    <t>Soir</t>
  </si>
  <si>
    <t>Weekend soir</t>
  </si>
  <si>
    <t>URG</t>
  </si>
  <si>
    <t>CNP</t>
  </si>
  <si>
    <t>jeûne</t>
  </si>
  <si>
    <t>date vac?</t>
  </si>
  <si>
    <t>Ntot</t>
  </si>
  <si>
    <t>Stot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</si>
</sst>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2"/>
      <name val="Arial"/>
      <family val="2"/>
    </font>
    <font>
      <b/>
      <u/>
      <sz val="11"/>
      <name val="Arial"/>
      <family val="2"/>
    </font>
    <font>
      <sz val="11"/>
      <color theme="0" tint="-4.9989318521683403E-2"/>
      <name val="Arial"/>
      <family val="2"/>
    </font>
    <font>
      <sz val="11"/>
      <color rgb="FF000000"/>
      <name val="Arial"/>
      <family val="2"/>
    </font>
    <font>
      <u/>
      <sz val="11"/>
      <name val="Arial"/>
      <family val="2"/>
    </font>
    <font>
      <sz val="11"/>
      <color theme="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6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538DD5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377">
    <xf numFmtId="0" fontId="0" fillId="0" borderId="0"/>
    <xf numFmtId="0" fontId="9" fillId="0" borderId="0"/>
    <xf numFmtId="164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226">
    <xf numFmtId="0" fontId="0" fillId="0" borderId="0" xfId="0"/>
    <xf numFmtId="0" fontId="8" fillId="0" borderId="0" xfId="0" applyNumberFormat="1" applyFont="1" applyAlignment="1">
      <alignment horizontal="left"/>
    </xf>
    <xf numFmtId="0" fontId="8" fillId="0" borderId="0" xfId="0" applyNumberFormat="1" applyFont="1" applyAlignment="1"/>
    <xf numFmtId="0" fontId="8" fillId="0" borderId="0" xfId="0" applyNumberFormat="1" applyFont="1" applyFill="1" applyAlignment="1"/>
    <xf numFmtId="0" fontId="8" fillId="2" borderId="1" xfId="0" applyNumberFormat="1" applyFont="1" applyFill="1" applyBorder="1" applyAlignment="1">
      <alignment horizontal="left"/>
    </xf>
    <xf numFmtId="0" fontId="8" fillId="0" borderId="2" xfId="0" applyNumberFormat="1" applyFont="1" applyBorder="1" applyAlignment="1">
      <alignment horizontal="left"/>
    </xf>
    <xf numFmtId="0" fontId="8" fillId="0" borderId="0" xfId="0" applyNumberFormat="1" applyFont="1" applyFill="1" applyBorder="1" applyAlignment="1"/>
    <xf numFmtId="0" fontId="8" fillId="14" borderId="2" xfId="0" applyNumberFormat="1" applyFont="1" applyFill="1" applyBorder="1" applyAlignment="1">
      <alignment horizontal="left"/>
    </xf>
    <xf numFmtId="0" fontId="8" fillId="2" borderId="0" xfId="0" applyNumberFormat="1" applyFont="1" applyFill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15" fillId="0" borderId="0" xfId="0" applyNumberFormat="1" applyFont="1" applyAlignment="1">
      <alignment horizontal="left"/>
    </xf>
    <xf numFmtId="0" fontId="15" fillId="0" borderId="0" xfId="0" applyNumberFormat="1" applyFont="1" applyFill="1" applyBorder="1" applyAlignment="1">
      <alignment horizontal="left"/>
    </xf>
    <xf numFmtId="0" fontId="15" fillId="0" borderId="0" xfId="0" applyNumberFormat="1" applyFont="1" applyAlignment="1">
      <alignment horizontal="right"/>
    </xf>
    <xf numFmtId="0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16" fillId="2" borderId="1" xfId="1" applyNumberFormat="1" applyFont="1" applyFill="1" applyBorder="1" applyAlignment="1">
      <alignment horizontal="left"/>
    </xf>
    <xf numFmtId="0" fontId="16" fillId="0" borderId="1" xfId="1" applyNumberFormat="1" applyFont="1" applyBorder="1" applyAlignment="1">
      <alignment horizontal="left"/>
    </xf>
    <xf numFmtId="0" fontId="14" fillId="0" borderId="0" xfId="0" applyNumberFormat="1" applyFont="1" applyAlignment="1">
      <alignment horizontal="left"/>
    </xf>
    <xf numFmtId="0" fontId="16" fillId="3" borderId="1" xfId="1" applyNumberFormat="1" applyFont="1" applyFill="1" applyBorder="1" applyAlignment="1">
      <alignment horizontal="left"/>
    </xf>
    <xf numFmtId="0" fontId="19" fillId="14" borderId="2" xfId="1" applyNumberFormat="1" applyFont="1" applyFill="1" applyBorder="1" applyAlignment="1">
      <alignment horizontal="left"/>
    </xf>
    <xf numFmtId="0" fontId="16" fillId="14" borderId="1" xfId="1" applyNumberFormat="1" applyFont="1" applyFill="1" applyBorder="1" applyAlignment="1">
      <alignment horizontal="left"/>
    </xf>
    <xf numFmtId="0" fontId="8" fillId="13" borderId="1" xfId="0" applyNumberFormat="1" applyFont="1" applyFill="1" applyBorder="1" applyAlignment="1">
      <alignment horizontal="left"/>
    </xf>
    <xf numFmtId="0" fontId="16" fillId="6" borderId="2" xfId="0" applyNumberFormat="1" applyFont="1" applyFill="1" applyBorder="1" applyAlignment="1">
      <alignment horizontal="left"/>
    </xf>
    <xf numFmtId="0" fontId="8" fillId="6" borderId="1" xfId="0" applyNumberFormat="1" applyFont="1" applyFill="1" applyBorder="1" applyAlignment="1">
      <alignment horizontal="left"/>
    </xf>
    <xf numFmtId="0" fontId="16" fillId="10" borderId="2" xfId="0" applyNumberFormat="1" applyFont="1" applyFill="1" applyBorder="1" applyAlignment="1">
      <alignment horizontal="left"/>
    </xf>
    <xf numFmtId="0" fontId="8" fillId="10" borderId="1" xfId="0" applyNumberFormat="1" applyFont="1" applyFill="1" applyBorder="1" applyAlignment="1">
      <alignment horizontal="left"/>
    </xf>
    <xf numFmtId="0" fontId="16" fillId="8" borderId="2" xfId="0" applyNumberFormat="1" applyFont="1" applyFill="1" applyBorder="1" applyAlignment="1">
      <alignment horizontal="left"/>
    </xf>
    <xf numFmtId="0" fontId="16" fillId="8" borderId="1" xfId="0" applyNumberFormat="1" applyFont="1" applyFill="1" applyBorder="1" applyAlignment="1">
      <alignment horizontal="left"/>
    </xf>
    <xf numFmtId="0" fontId="20" fillId="16" borderId="1" xfId="0" applyNumberFormat="1" applyFont="1" applyFill="1" applyBorder="1" applyAlignment="1">
      <alignment horizontal="left"/>
    </xf>
    <xf numFmtId="0" fontId="16" fillId="16" borderId="1" xfId="0" applyNumberFormat="1" applyFont="1" applyFill="1" applyBorder="1" applyAlignment="1">
      <alignment horizontal="left"/>
    </xf>
    <xf numFmtId="0" fontId="16" fillId="15" borderId="2" xfId="0" applyNumberFormat="1" applyFont="1" applyFill="1" applyBorder="1" applyAlignment="1">
      <alignment horizontal="left"/>
    </xf>
    <xf numFmtId="0" fontId="16" fillId="0" borderId="0" xfId="2" applyNumberFormat="1" applyFont="1" applyFill="1" applyBorder="1" applyAlignment="1">
      <alignment horizontal="left"/>
    </xf>
    <xf numFmtId="0" fontId="16" fillId="4" borderId="2" xfId="0" applyNumberFormat="1" applyFont="1" applyFill="1" applyBorder="1" applyAlignment="1">
      <alignment horizontal="left"/>
    </xf>
    <xf numFmtId="0" fontId="16" fillId="2" borderId="2" xfId="0" applyNumberFormat="1" applyFont="1" applyFill="1" applyBorder="1" applyAlignment="1">
      <alignment horizontal="left"/>
    </xf>
    <xf numFmtId="0" fontId="8" fillId="5" borderId="2" xfId="0" applyNumberFormat="1" applyFont="1" applyFill="1" applyBorder="1" applyAlignment="1">
      <alignment horizontal="left"/>
    </xf>
    <xf numFmtId="0" fontId="8" fillId="5" borderId="1" xfId="0" applyNumberFormat="1" applyFont="1" applyFill="1" applyBorder="1" applyAlignment="1">
      <alignment horizontal="left"/>
    </xf>
    <xf numFmtId="0" fontId="8" fillId="17" borderId="2" xfId="0" applyNumberFormat="1" applyFont="1" applyFill="1" applyBorder="1" applyAlignment="1">
      <alignment horizontal="left"/>
    </xf>
    <xf numFmtId="0" fontId="8" fillId="17" borderId="1" xfId="0" applyNumberFormat="1" applyFont="1" applyFill="1" applyBorder="1" applyAlignment="1">
      <alignment horizontal="left"/>
    </xf>
    <xf numFmtId="0" fontId="16" fillId="0" borderId="0" xfId="2" applyNumberFormat="1" applyFont="1" applyFill="1" applyBorder="1" applyAlignment="1">
      <alignment horizontal="center"/>
    </xf>
    <xf numFmtId="0" fontId="6" fillId="0" borderId="0" xfId="0" applyNumberFormat="1" applyFont="1" applyAlignment="1">
      <alignment horizontal="left"/>
    </xf>
    <xf numFmtId="0" fontId="8" fillId="3" borderId="1" xfId="0" applyNumberFormat="1" applyFont="1" applyFill="1" applyBorder="1" applyAlignment="1">
      <alignment horizontal="left"/>
    </xf>
    <xf numFmtId="0" fontId="22" fillId="14" borderId="3" xfId="1" applyNumberFormat="1" applyFont="1" applyFill="1" applyBorder="1" applyAlignment="1">
      <alignment horizontal="left"/>
    </xf>
    <xf numFmtId="0" fontId="16" fillId="2" borderId="1" xfId="2" applyNumberFormat="1" applyFont="1" applyFill="1" applyBorder="1" applyAlignment="1">
      <alignment horizontal="center"/>
    </xf>
    <xf numFmtId="0" fontId="8" fillId="0" borderId="20" xfId="0" applyNumberFormat="1" applyFont="1" applyBorder="1" applyAlignment="1">
      <alignment horizontal="left"/>
    </xf>
    <xf numFmtId="0" fontId="22" fillId="14" borderId="16" xfId="1" applyNumberFormat="1" applyFont="1" applyFill="1" applyBorder="1" applyAlignment="1">
      <alignment horizontal="left"/>
    </xf>
    <xf numFmtId="0" fontId="22" fillId="14" borderId="4" xfId="1" applyNumberFormat="1" applyFont="1" applyFill="1" applyBorder="1" applyAlignment="1">
      <alignment horizontal="left"/>
    </xf>
    <xf numFmtId="0" fontId="16" fillId="22" borderId="9" xfId="2" applyNumberFormat="1" applyFont="1" applyFill="1" applyBorder="1" applyAlignment="1">
      <alignment horizontal="center"/>
    </xf>
    <xf numFmtId="0" fontId="16" fillId="22" borderId="1" xfId="2" applyNumberFormat="1" applyFont="1" applyFill="1" applyBorder="1" applyAlignment="1">
      <alignment horizontal="center"/>
    </xf>
    <xf numFmtId="0" fontId="5" fillId="14" borderId="17" xfId="0" applyNumberFormat="1" applyFont="1" applyFill="1" applyBorder="1" applyAlignment="1">
      <alignment horizontal="center"/>
    </xf>
    <xf numFmtId="0" fontId="5" fillId="14" borderId="18" xfId="0" applyNumberFormat="1" applyFont="1" applyFill="1" applyBorder="1" applyAlignment="1">
      <alignment horizontal="center"/>
    </xf>
    <xf numFmtId="0" fontId="5" fillId="14" borderId="19" xfId="0" applyNumberFormat="1" applyFont="1" applyFill="1" applyBorder="1" applyAlignment="1">
      <alignment horizontal="center"/>
    </xf>
    <xf numFmtId="0" fontId="16" fillId="0" borderId="0" xfId="1" applyNumberFormat="1" applyFont="1" applyBorder="1" applyAlignment="1">
      <alignment horizontal="center"/>
    </xf>
    <xf numFmtId="0" fontId="15" fillId="0" borderId="0" xfId="0" applyNumberFormat="1" applyFont="1" applyBorder="1" applyAlignment="1">
      <alignment horizontal="center"/>
    </xf>
    <xf numFmtId="0" fontId="23" fillId="16" borderId="2" xfId="0" applyNumberFormat="1" applyFont="1" applyFill="1" applyBorder="1" applyAlignment="1">
      <alignment horizontal="left"/>
    </xf>
    <xf numFmtId="0" fontId="21" fillId="23" borderId="1" xfId="0" applyFont="1" applyFill="1" applyBorder="1" applyAlignment="1">
      <alignment horizontal="left"/>
    </xf>
    <xf numFmtId="0" fontId="21" fillId="24" borderId="1" xfId="0" applyFont="1" applyFill="1" applyBorder="1" applyAlignment="1">
      <alignment horizontal="left"/>
    </xf>
    <xf numFmtId="0" fontId="22" fillId="14" borderId="1" xfId="1" applyNumberFormat="1" applyFont="1" applyFill="1" applyBorder="1" applyAlignment="1">
      <alignment horizontal="left"/>
    </xf>
    <xf numFmtId="0" fontId="8" fillId="11" borderId="1" xfId="0" applyNumberFormat="1" applyFont="1" applyFill="1" applyBorder="1" applyAlignment="1">
      <alignment horizontal="left"/>
    </xf>
    <xf numFmtId="0" fontId="16" fillId="4" borderId="1" xfId="0" applyNumberFormat="1" applyFont="1" applyFill="1" applyBorder="1" applyAlignment="1">
      <alignment horizontal="left"/>
    </xf>
    <xf numFmtId="0" fontId="22" fillId="14" borderId="1" xfId="1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left"/>
    </xf>
    <xf numFmtId="0" fontId="4" fillId="0" borderId="8" xfId="0" applyNumberFormat="1" applyFont="1" applyBorder="1" applyAlignment="1">
      <alignment horizontal="left"/>
    </xf>
    <xf numFmtId="0" fontId="8" fillId="0" borderId="21" xfId="0" applyNumberFormat="1" applyFont="1" applyBorder="1" applyAlignment="1">
      <alignment horizontal="left"/>
    </xf>
    <xf numFmtId="0" fontId="8" fillId="0" borderId="6" xfId="0" applyNumberFormat="1" applyFont="1" applyBorder="1" applyAlignment="1">
      <alignment horizontal="left"/>
    </xf>
    <xf numFmtId="0" fontId="8" fillId="0" borderId="12" xfId="0" applyNumberFormat="1" applyFont="1" applyBorder="1" applyAlignment="1">
      <alignment horizontal="left"/>
    </xf>
    <xf numFmtId="0" fontId="8" fillId="0" borderId="22" xfId="0" applyNumberFormat="1" applyFont="1" applyBorder="1" applyAlignment="1">
      <alignment horizontal="left"/>
    </xf>
    <xf numFmtId="0" fontId="8" fillId="0" borderId="5" xfId="0" applyNumberFormat="1" applyFont="1" applyBorder="1" applyAlignment="1">
      <alignment horizontal="left"/>
    </xf>
    <xf numFmtId="0" fontId="15" fillId="22" borderId="9" xfId="0" applyNumberFormat="1" applyFont="1" applyFill="1" applyBorder="1" applyAlignment="1">
      <alignment horizontal="center"/>
    </xf>
    <xf numFmtId="0" fontId="15" fillId="22" borderId="1" xfId="0" applyNumberFormat="1" applyFont="1" applyFill="1" applyBorder="1" applyAlignment="1">
      <alignment horizontal="center"/>
    </xf>
    <xf numFmtId="0" fontId="3" fillId="11" borderId="1" xfId="0" applyNumberFormat="1" applyFont="1" applyFill="1" applyBorder="1" applyAlignment="1">
      <alignment horizontal="left"/>
    </xf>
    <xf numFmtId="0" fontId="8" fillId="15" borderId="1" xfId="0" applyNumberFormat="1" applyFont="1" applyFill="1" applyBorder="1" applyAlignment="1">
      <alignment horizontal="left"/>
    </xf>
    <xf numFmtId="0" fontId="2" fillId="15" borderId="1" xfId="0" applyNumberFormat="1" applyFont="1" applyFill="1" applyBorder="1" applyAlignment="1">
      <alignment horizontal="left"/>
    </xf>
    <xf numFmtId="0" fontId="16" fillId="26" borderId="1" xfId="0" applyNumberFormat="1" applyFont="1" applyFill="1" applyBorder="1" applyAlignment="1">
      <alignment horizontal="left"/>
    </xf>
    <xf numFmtId="0" fontId="16" fillId="26" borderId="2" xfId="0" applyNumberFormat="1" applyFont="1" applyFill="1" applyBorder="1" applyAlignment="1">
      <alignment horizontal="left"/>
    </xf>
    <xf numFmtId="0" fontId="1" fillId="27" borderId="2" xfId="0" applyNumberFormat="1" applyFont="1" applyFill="1" applyBorder="1" applyAlignment="1">
      <alignment horizontal="left"/>
    </xf>
    <xf numFmtId="0" fontId="1" fillId="27" borderId="1" xfId="0" applyNumberFormat="1" applyFont="1" applyFill="1" applyBorder="1" applyAlignment="1">
      <alignment horizontal="left"/>
    </xf>
    <xf numFmtId="0" fontId="1" fillId="0" borderId="0" xfId="0" applyNumberFormat="1" applyFont="1" applyAlignment="1">
      <alignment horizontal="left"/>
    </xf>
    <xf numFmtId="0" fontId="1" fillId="28" borderId="1" xfId="0" applyNumberFormat="1" applyFont="1" applyFill="1" applyBorder="1" applyAlignment="1">
      <alignment horizontal="left"/>
    </xf>
    <xf numFmtId="0" fontId="8" fillId="28" borderId="1" xfId="0" applyNumberFormat="1" applyFont="1" applyFill="1" applyBorder="1" applyAlignment="1">
      <alignment horizontal="left"/>
    </xf>
    <xf numFmtId="0" fontId="1" fillId="13" borderId="2" xfId="0" applyNumberFormat="1" applyFont="1" applyFill="1" applyBorder="1" applyAlignment="1">
      <alignment horizontal="left"/>
    </xf>
    <xf numFmtId="0" fontId="1" fillId="11" borderId="2" xfId="0" applyNumberFormat="1" applyFont="1" applyFill="1" applyBorder="1" applyAlignment="1">
      <alignment horizontal="left"/>
    </xf>
    <xf numFmtId="0" fontId="22" fillId="14" borderId="9" xfId="1" applyNumberFormat="1" applyFont="1" applyFill="1" applyBorder="1" applyAlignment="1">
      <alignment horizontal="left"/>
    </xf>
    <xf numFmtId="0" fontId="22" fillId="14" borderId="18" xfId="1" applyNumberFormat="1" applyFont="1" applyFill="1" applyBorder="1" applyAlignment="1">
      <alignment horizontal="center"/>
    </xf>
    <xf numFmtId="0" fontId="16" fillId="19" borderId="1" xfId="1" applyNumberFormat="1" applyFont="1" applyFill="1" applyBorder="1" applyAlignment="1">
      <alignment horizontal="left"/>
    </xf>
    <xf numFmtId="0" fontId="1" fillId="0" borderId="7" xfId="0" applyNumberFormat="1" applyFont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5" fillId="14" borderId="27" xfId="0" applyNumberFormat="1" applyFont="1" applyFill="1" applyBorder="1" applyAlignment="1">
      <alignment horizontal="center"/>
    </xf>
    <xf numFmtId="0" fontId="5" fillId="14" borderId="29" xfId="0" applyNumberFormat="1" applyFont="1" applyFill="1" applyBorder="1" applyAlignment="1">
      <alignment horizontal="center"/>
    </xf>
    <xf numFmtId="0" fontId="15" fillId="17" borderId="1" xfId="0" applyNumberFormat="1" applyFont="1" applyFill="1" applyBorder="1" applyAlignment="1">
      <alignment horizontal="center"/>
    </xf>
    <xf numFmtId="0" fontId="16" fillId="17" borderId="1" xfId="2" applyNumberFormat="1" applyFont="1" applyFill="1" applyBorder="1" applyAlignment="1">
      <alignment horizontal="center"/>
    </xf>
    <xf numFmtId="0" fontId="15" fillId="18" borderId="9" xfId="0" applyNumberFormat="1" applyFont="1" applyFill="1" applyBorder="1" applyAlignment="1">
      <alignment horizontal="center"/>
    </xf>
    <xf numFmtId="0" fontId="15" fillId="18" borderId="1" xfId="0" applyNumberFormat="1" applyFont="1" applyFill="1" applyBorder="1" applyAlignment="1">
      <alignment horizontal="center"/>
    </xf>
    <xf numFmtId="0" fontId="16" fillId="18" borderId="1" xfId="2" applyNumberFormat="1" applyFont="1" applyFill="1" applyBorder="1" applyAlignment="1">
      <alignment horizontal="center"/>
    </xf>
    <xf numFmtId="0" fontId="16" fillId="18" borderId="9" xfId="2" applyNumberFormat="1" applyFont="1" applyFill="1" applyBorder="1" applyAlignment="1">
      <alignment horizontal="center"/>
    </xf>
    <xf numFmtId="0" fontId="15" fillId="29" borderId="3" xfId="0" applyNumberFormat="1" applyFont="1" applyFill="1" applyBorder="1" applyAlignment="1">
      <alignment horizontal="center"/>
    </xf>
    <xf numFmtId="0" fontId="16" fillId="29" borderId="3" xfId="2" applyNumberFormat="1" applyFont="1" applyFill="1" applyBorder="1" applyAlignment="1">
      <alignment horizontal="center"/>
    </xf>
    <xf numFmtId="0" fontId="16" fillId="29" borderId="4" xfId="2" applyNumberFormat="1" applyFont="1" applyFill="1" applyBorder="1" applyAlignment="1">
      <alignment horizontal="center"/>
    </xf>
    <xf numFmtId="0" fontId="16" fillId="17" borderId="9" xfId="1" applyNumberFormat="1" applyFont="1" applyFill="1" applyBorder="1" applyAlignment="1">
      <alignment horizontal="center"/>
    </xf>
    <xf numFmtId="0" fontId="16" fillId="30" borderId="9" xfId="1" applyNumberFormat="1" applyFont="1" applyFill="1" applyBorder="1" applyAlignment="1">
      <alignment horizontal="center"/>
    </xf>
    <xf numFmtId="0" fontId="16" fillId="30" borderId="1" xfId="1" applyNumberFormat="1" applyFont="1" applyFill="1" applyBorder="1" applyAlignment="1">
      <alignment horizontal="center"/>
    </xf>
    <xf numFmtId="0" fontId="16" fillId="30" borderId="16" xfId="1" applyNumberFormat="1" applyFont="1" applyFill="1" applyBorder="1" applyAlignment="1">
      <alignment horizontal="center"/>
    </xf>
    <xf numFmtId="0" fontId="16" fillId="12" borderId="1" xfId="2" applyNumberFormat="1" applyFont="1" applyFill="1" applyBorder="1" applyAlignment="1">
      <alignment horizontal="center"/>
    </xf>
    <xf numFmtId="0" fontId="15" fillId="12" borderId="1" xfId="0" applyNumberFormat="1" applyFont="1" applyFill="1" applyBorder="1" applyAlignment="1">
      <alignment horizontal="center"/>
    </xf>
    <xf numFmtId="0" fontId="16" fillId="2" borderId="16" xfId="2" applyNumberFormat="1" applyFont="1" applyFill="1" applyBorder="1" applyAlignment="1">
      <alignment horizontal="center"/>
    </xf>
    <xf numFmtId="0" fontId="22" fillId="14" borderId="19" xfId="1" applyNumberFormat="1" applyFont="1" applyFill="1" applyBorder="1" applyAlignment="1">
      <alignment horizontal="center"/>
    </xf>
    <xf numFmtId="0" fontId="16" fillId="17" borderId="16" xfId="2" applyNumberFormat="1" applyFont="1" applyFill="1" applyBorder="1" applyAlignment="1">
      <alignment horizontal="center"/>
    </xf>
    <xf numFmtId="0" fontId="15" fillId="12" borderId="9" xfId="0" applyNumberFormat="1" applyFont="1" applyFill="1" applyBorder="1" applyAlignment="1">
      <alignment horizontal="center"/>
    </xf>
    <xf numFmtId="0" fontId="16" fillId="12" borderId="9" xfId="2" applyNumberFormat="1" applyFont="1" applyFill="1" applyBorder="1" applyAlignment="1">
      <alignment horizontal="center"/>
    </xf>
    <xf numFmtId="0" fontId="15" fillId="2" borderId="1" xfId="0" applyNumberFormat="1" applyFont="1" applyFill="1" applyBorder="1" applyAlignment="1">
      <alignment horizontal="center"/>
    </xf>
    <xf numFmtId="0" fontId="15" fillId="2" borderId="1" xfId="0" applyNumberFormat="1" applyFont="1" applyFill="1" applyBorder="1" applyAlignment="1"/>
    <xf numFmtId="0" fontId="15" fillId="2" borderId="16" xfId="0" applyNumberFormat="1" applyFont="1" applyFill="1" applyBorder="1" applyAlignment="1"/>
    <xf numFmtId="0" fontId="17" fillId="30" borderId="9" xfId="1" applyNumberFormat="1" applyFont="1" applyFill="1" applyBorder="1" applyAlignment="1">
      <alignment horizontal="center"/>
    </xf>
    <xf numFmtId="0" fontId="17" fillId="30" borderId="1" xfId="1" applyNumberFormat="1" applyFont="1" applyFill="1" applyBorder="1" applyAlignment="1">
      <alignment horizontal="center"/>
    </xf>
    <xf numFmtId="0" fontId="17" fillId="30" borderId="16" xfId="1" applyNumberFormat="1" applyFont="1" applyFill="1" applyBorder="1" applyAlignment="1">
      <alignment horizontal="center"/>
    </xf>
    <xf numFmtId="0" fontId="17" fillId="17" borderId="9" xfId="1" applyNumberFormat="1" applyFont="1" applyFill="1" applyBorder="1" applyAlignment="1">
      <alignment horizontal="center"/>
    </xf>
    <xf numFmtId="0" fontId="15" fillId="17" borderId="16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NumberFormat="1" applyFont="1" applyBorder="1" applyAlignment="1">
      <alignment horizontal="left"/>
    </xf>
    <xf numFmtId="0" fontId="1" fillId="21" borderId="1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Border="1" applyAlignment="1">
      <alignment horizontal="center"/>
    </xf>
    <xf numFmtId="0" fontId="15" fillId="22" borderId="16" xfId="0" applyNumberFormat="1" applyFont="1" applyFill="1" applyBorder="1" applyAlignment="1">
      <alignment wrapText="1"/>
    </xf>
    <xf numFmtId="0" fontId="1" fillId="22" borderId="16" xfId="0" applyNumberFormat="1" applyFont="1" applyFill="1" applyBorder="1" applyAlignment="1">
      <alignment horizontal="center"/>
    </xf>
    <xf numFmtId="0" fontId="16" fillId="18" borderId="16" xfId="2" applyNumberFormat="1" applyFont="1" applyFill="1" applyBorder="1" applyAlignment="1">
      <alignment horizontal="center"/>
    </xf>
    <xf numFmtId="0" fontId="15" fillId="18" borderId="16" xfId="0" applyNumberFormat="1" applyFont="1" applyFill="1" applyBorder="1" applyAlignment="1">
      <alignment horizontal="center"/>
    </xf>
    <xf numFmtId="0" fontId="15" fillId="12" borderId="4" xfId="0" applyNumberFormat="1" applyFont="1" applyFill="1" applyBorder="1" applyAlignment="1">
      <alignment horizontal="center"/>
    </xf>
    <xf numFmtId="0" fontId="8" fillId="12" borderId="4" xfId="0" applyNumberFormat="1" applyFont="1" applyFill="1" applyBorder="1" applyAlignment="1">
      <alignment horizontal="center"/>
    </xf>
    <xf numFmtId="0" fontId="15" fillId="29" borderId="4" xfId="0" applyNumberFormat="1" applyFont="1" applyFill="1" applyBorder="1" applyAlignment="1">
      <alignment horizontal="center"/>
    </xf>
    <xf numFmtId="0" fontId="16" fillId="9" borderId="1" xfId="2" applyNumberFormat="1" applyFont="1" applyFill="1" applyBorder="1" applyAlignment="1">
      <alignment horizontal="left" vertical="center"/>
    </xf>
    <xf numFmtId="0" fontId="15" fillId="2" borderId="3" xfId="0" applyNumberFormat="1" applyFont="1" applyFill="1" applyBorder="1" applyAlignment="1">
      <alignment horizontal="center"/>
    </xf>
    <xf numFmtId="0" fontId="16" fillId="2" borderId="3" xfId="2" applyNumberFormat="1" applyFont="1" applyFill="1" applyBorder="1" applyAlignment="1">
      <alignment horizontal="center"/>
    </xf>
    <xf numFmtId="0" fontId="22" fillId="14" borderId="3" xfId="1" applyNumberFormat="1" applyFont="1" applyFill="1" applyBorder="1" applyAlignment="1">
      <alignment horizontal="center"/>
    </xf>
    <xf numFmtId="0" fontId="22" fillId="14" borderId="29" xfId="1" applyNumberFormat="1" applyFont="1" applyFill="1" applyBorder="1" applyAlignment="1">
      <alignment horizontal="center"/>
    </xf>
    <xf numFmtId="0" fontId="8" fillId="14" borderId="1" xfId="0" applyNumberFormat="1" applyFont="1" applyFill="1" applyBorder="1" applyAlignment="1">
      <alignment horizontal="left"/>
    </xf>
    <xf numFmtId="0" fontId="16" fillId="0" borderId="15" xfId="1" applyNumberFormat="1" applyFont="1" applyBorder="1" applyAlignment="1">
      <alignment horizontal="left"/>
    </xf>
    <xf numFmtId="0" fontId="16" fillId="0" borderId="30" xfId="1" applyNumberFormat="1" applyFont="1" applyBorder="1" applyAlignment="1">
      <alignment horizontal="left"/>
    </xf>
    <xf numFmtId="0" fontId="20" fillId="16" borderId="3" xfId="0" applyNumberFormat="1" applyFont="1" applyFill="1" applyBorder="1" applyAlignment="1">
      <alignment horizontal="left"/>
    </xf>
    <xf numFmtId="0" fontId="7" fillId="0" borderId="2" xfId="0" applyNumberFormat="1" applyFont="1" applyBorder="1" applyAlignment="1">
      <alignment horizontal="left"/>
    </xf>
    <xf numFmtId="0" fontId="16" fillId="0" borderId="32" xfId="1" applyNumberFormat="1" applyFont="1" applyBorder="1" applyAlignment="1">
      <alignment horizontal="left"/>
    </xf>
    <xf numFmtId="0" fontId="16" fillId="0" borderId="33" xfId="1" applyNumberFormat="1" applyFont="1" applyBorder="1" applyAlignment="1">
      <alignment horizontal="left"/>
    </xf>
    <xf numFmtId="0" fontId="16" fillId="0" borderId="14" xfId="1" applyNumberFormat="1" applyFont="1" applyBorder="1" applyAlignment="1">
      <alignment horizontal="left"/>
    </xf>
    <xf numFmtId="0" fontId="16" fillId="19" borderId="14" xfId="1" applyNumberFormat="1" applyFont="1" applyFill="1" applyBorder="1" applyAlignment="1">
      <alignment horizontal="left"/>
    </xf>
    <xf numFmtId="0" fontId="16" fillId="2" borderId="14" xfId="1" applyNumberFormat="1" applyFont="1" applyFill="1" applyBorder="1" applyAlignment="1">
      <alignment horizontal="left"/>
    </xf>
    <xf numFmtId="0" fontId="8" fillId="0" borderId="14" xfId="0" applyNumberFormat="1" applyFont="1" applyBorder="1" applyAlignment="1">
      <alignment horizontal="left"/>
    </xf>
    <xf numFmtId="0" fontId="16" fillId="0" borderId="14" xfId="1" applyNumberFormat="1" applyFont="1" applyBorder="1" applyAlignment="1">
      <alignment horizontal="center"/>
    </xf>
    <xf numFmtId="0" fontId="24" fillId="0" borderId="14" xfId="1" applyNumberFormat="1" applyFont="1" applyBorder="1" applyAlignment="1">
      <alignment horizontal="left"/>
    </xf>
    <xf numFmtId="0" fontId="16" fillId="0" borderId="16" xfId="1" applyNumberFormat="1" applyFont="1" applyBorder="1" applyAlignment="1">
      <alignment horizontal="left"/>
    </xf>
    <xf numFmtId="0" fontId="16" fillId="14" borderId="16" xfId="1" applyNumberFormat="1" applyFont="1" applyFill="1" applyBorder="1" applyAlignment="1">
      <alignment horizontal="left"/>
    </xf>
    <xf numFmtId="0" fontId="16" fillId="26" borderId="16" xfId="0" applyNumberFormat="1" applyFont="1" applyFill="1" applyBorder="1" applyAlignment="1">
      <alignment horizontal="left"/>
    </xf>
    <xf numFmtId="0" fontId="8" fillId="13" borderId="16" xfId="0" applyNumberFormat="1" applyFont="1" applyFill="1" applyBorder="1" applyAlignment="1">
      <alignment horizontal="left"/>
    </xf>
    <xf numFmtId="0" fontId="16" fillId="8" borderId="16" xfId="0" applyNumberFormat="1" applyFont="1" applyFill="1" applyBorder="1" applyAlignment="1">
      <alignment horizontal="left"/>
    </xf>
    <xf numFmtId="0" fontId="16" fillId="16" borderId="16" xfId="0" applyNumberFormat="1" applyFont="1" applyFill="1" applyBorder="1" applyAlignment="1">
      <alignment horizontal="left"/>
    </xf>
    <xf numFmtId="0" fontId="16" fillId="4" borderId="16" xfId="0" applyNumberFormat="1" applyFont="1" applyFill="1" applyBorder="1" applyAlignment="1">
      <alignment horizontal="left"/>
    </xf>
    <xf numFmtId="0" fontId="8" fillId="2" borderId="16" xfId="0" applyNumberFormat="1" applyFont="1" applyFill="1" applyBorder="1" applyAlignment="1">
      <alignment horizontal="left"/>
    </xf>
    <xf numFmtId="0" fontId="8" fillId="5" borderId="16" xfId="0" applyNumberFormat="1" applyFont="1" applyFill="1" applyBorder="1" applyAlignment="1">
      <alignment horizontal="left"/>
    </xf>
    <xf numFmtId="0" fontId="8" fillId="17" borderId="16" xfId="0" applyNumberFormat="1" applyFont="1" applyFill="1" applyBorder="1" applyAlignment="1">
      <alignment horizontal="left"/>
    </xf>
    <xf numFmtId="0" fontId="1" fillId="27" borderId="16" xfId="0" applyNumberFormat="1" applyFont="1" applyFill="1" applyBorder="1" applyAlignment="1">
      <alignment horizontal="left"/>
    </xf>
    <xf numFmtId="0" fontId="21" fillId="23" borderId="16" xfId="0" applyFont="1" applyFill="1" applyBorder="1" applyAlignment="1">
      <alignment horizontal="left"/>
    </xf>
    <xf numFmtId="0" fontId="20" fillId="16" borderId="16" xfId="0" applyNumberFormat="1" applyFont="1" applyFill="1" applyBorder="1" applyAlignment="1">
      <alignment horizontal="left"/>
    </xf>
    <xf numFmtId="0" fontId="3" fillId="11" borderId="16" xfId="0" applyNumberFormat="1" applyFont="1" applyFill="1" applyBorder="1" applyAlignment="1">
      <alignment horizontal="left"/>
    </xf>
    <xf numFmtId="0" fontId="2" fillId="15" borderId="16" xfId="0" applyNumberFormat="1" applyFont="1" applyFill="1" applyBorder="1" applyAlignment="1">
      <alignment horizontal="left"/>
    </xf>
    <xf numFmtId="0" fontId="1" fillId="28" borderId="16" xfId="0" applyNumberFormat="1" applyFont="1" applyFill="1" applyBorder="1" applyAlignment="1">
      <alignment horizontal="left"/>
    </xf>
    <xf numFmtId="0" fontId="1" fillId="25" borderId="1" xfId="0" applyNumberFormat="1" applyFont="1" applyFill="1" applyBorder="1" applyAlignment="1">
      <alignment horizontal="left"/>
    </xf>
    <xf numFmtId="0" fontId="16" fillId="11" borderId="1" xfId="0" applyNumberFormat="1" applyFont="1" applyFill="1" applyBorder="1" applyAlignment="1">
      <alignment horizontal="left"/>
    </xf>
    <xf numFmtId="0" fontId="1" fillId="20" borderId="1" xfId="0" applyNumberFormat="1" applyFont="1" applyFill="1" applyBorder="1" applyAlignment="1">
      <alignment horizontal="left"/>
    </xf>
    <xf numFmtId="0" fontId="1" fillId="3" borderId="1" xfId="0" applyNumberFormat="1" applyFont="1" applyFill="1" applyBorder="1" applyAlignment="1">
      <alignment horizontal="left"/>
    </xf>
    <xf numFmtId="0" fontId="23" fillId="31" borderId="1" xfId="0" applyNumberFormat="1" applyFont="1" applyFill="1" applyBorder="1" applyAlignment="1">
      <alignment horizontal="left"/>
    </xf>
    <xf numFmtId="0" fontId="1" fillId="9" borderId="1" xfId="0" applyNumberFormat="1" applyFont="1" applyFill="1" applyBorder="1" applyAlignment="1">
      <alignment horizontal="left"/>
    </xf>
    <xf numFmtId="0" fontId="16" fillId="0" borderId="2" xfId="1" applyNumberFormat="1" applyFont="1" applyFill="1" applyBorder="1" applyAlignment="1">
      <alignment horizontal="left"/>
    </xf>
    <xf numFmtId="0" fontId="16" fillId="0" borderId="2" xfId="1" applyNumberFormat="1" applyFont="1" applyBorder="1" applyAlignment="1">
      <alignment horizontal="left"/>
    </xf>
    <xf numFmtId="0" fontId="16" fillId="2" borderId="2" xfId="1" applyNumberFormat="1" applyFont="1" applyFill="1" applyBorder="1" applyAlignment="1">
      <alignment horizontal="left"/>
    </xf>
    <xf numFmtId="0" fontId="1" fillId="0" borderId="2" xfId="0" applyNumberFormat="1" applyFont="1" applyBorder="1" applyAlignment="1">
      <alignment horizontal="left"/>
    </xf>
    <xf numFmtId="0" fontId="25" fillId="19" borderId="14" xfId="1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left"/>
    </xf>
    <xf numFmtId="0" fontId="1" fillId="32" borderId="1" xfId="0" applyNumberFormat="1" applyFont="1" applyFill="1" applyBorder="1" applyAlignment="1">
      <alignment horizontal="left"/>
    </xf>
    <xf numFmtId="0" fontId="1" fillId="2" borderId="0" xfId="0" applyNumberFormat="1" applyFont="1" applyFill="1" applyAlignment="1">
      <alignment horizontal="left"/>
    </xf>
    <xf numFmtId="0" fontId="15" fillId="22" borderId="4" xfId="0" applyNumberFormat="1" applyFont="1" applyFill="1" applyBorder="1" applyAlignment="1">
      <alignment horizontal="center"/>
    </xf>
    <xf numFmtId="0" fontId="16" fillId="22" borderId="4" xfId="2" applyNumberFormat="1" applyFont="1" applyFill="1" applyBorder="1" applyAlignment="1">
      <alignment horizontal="center"/>
    </xf>
    <xf numFmtId="0" fontId="15" fillId="22" borderId="3" xfId="0" applyNumberFormat="1" applyFont="1" applyFill="1" applyBorder="1" applyAlignment="1">
      <alignment horizontal="center"/>
    </xf>
    <xf numFmtId="0" fontId="16" fillId="22" borderId="3" xfId="2" applyNumberFormat="1" applyFont="1" applyFill="1" applyBorder="1" applyAlignment="1">
      <alignment horizontal="center"/>
    </xf>
    <xf numFmtId="17" fontId="16" fillId="0" borderId="31" xfId="1" applyNumberFormat="1" applyFont="1" applyBorder="1" applyAlignment="1">
      <alignment horizontal="center"/>
    </xf>
    <xf numFmtId="0" fontId="16" fillId="0" borderId="23" xfId="1" applyNumberFormat="1" applyFont="1" applyBorder="1" applyAlignment="1">
      <alignment horizontal="center"/>
    </xf>
    <xf numFmtId="0" fontId="18" fillId="14" borderId="11" xfId="1" applyNumberFormat="1" applyFont="1" applyFill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0" fontId="16" fillId="0" borderId="11" xfId="1" applyNumberFormat="1" applyFont="1" applyFill="1" applyBorder="1" applyAlignment="1">
      <alignment horizontal="center"/>
    </xf>
    <xf numFmtId="0" fontId="18" fillId="7" borderId="11" xfId="1" applyNumberFormat="1" applyFont="1" applyFill="1" applyBorder="1" applyAlignment="1">
      <alignment horizontal="center"/>
    </xf>
    <xf numFmtId="0" fontId="16" fillId="0" borderId="11" xfId="1" applyNumberFormat="1" applyFont="1" applyBorder="1" applyAlignment="1">
      <alignment horizontal="center"/>
    </xf>
    <xf numFmtId="0" fontId="16" fillId="2" borderId="11" xfId="1" applyNumberFormat="1" applyFont="1" applyFill="1" applyBorder="1" applyAlignment="1">
      <alignment horizontal="center"/>
    </xf>
    <xf numFmtId="0" fontId="18" fillId="14" borderId="11" xfId="0" applyNumberFormat="1" applyFont="1" applyFill="1" applyBorder="1" applyAlignment="1">
      <alignment horizontal="center"/>
    </xf>
    <xf numFmtId="0" fontId="8" fillId="0" borderId="0" xfId="0" applyNumberFormat="1" applyFont="1" applyAlignment="1">
      <alignment horizontal="center" vertical="top"/>
    </xf>
    <xf numFmtId="0" fontId="1" fillId="0" borderId="0" xfId="0" applyNumberFormat="1" applyFont="1" applyAlignment="1">
      <alignment horizontal="center"/>
    </xf>
    <xf numFmtId="0" fontId="26" fillId="0" borderId="0" xfId="0" applyNumberFormat="1" applyFont="1" applyAlignment="1">
      <alignment horizontal="right"/>
    </xf>
    <xf numFmtId="0" fontId="17" fillId="28" borderId="2" xfId="1" applyNumberFormat="1" applyFont="1" applyFill="1" applyBorder="1" applyAlignment="1">
      <alignment horizontal="center" vertical="center"/>
    </xf>
    <xf numFmtId="0" fontId="17" fillId="17" borderId="13" xfId="1" applyNumberFormat="1" applyFont="1" applyFill="1" applyBorder="1" applyAlignment="1">
      <alignment horizontal="center"/>
    </xf>
    <xf numFmtId="0" fontId="17" fillId="17" borderId="14" xfId="1" applyNumberFormat="1" applyFont="1" applyFill="1" applyBorder="1" applyAlignment="1">
      <alignment horizontal="center"/>
    </xf>
    <xf numFmtId="0" fontId="17" fillId="17" borderId="15" xfId="1" applyNumberFormat="1" applyFont="1" applyFill="1" applyBorder="1" applyAlignment="1">
      <alignment horizontal="center"/>
    </xf>
    <xf numFmtId="0" fontId="16" fillId="2" borderId="23" xfId="1" applyNumberFormat="1" applyFont="1" applyFill="1" applyBorder="1" applyAlignment="1">
      <alignment horizontal="center"/>
    </xf>
    <xf numFmtId="0" fontId="16" fillId="2" borderId="28" xfId="1" applyNumberFormat="1" applyFont="1" applyFill="1" applyBorder="1" applyAlignment="1">
      <alignment horizontal="center"/>
    </xf>
    <xf numFmtId="0" fontId="16" fillId="19" borderId="26" xfId="1" applyNumberFormat="1" applyFont="1" applyFill="1" applyBorder="1" applyAlignment="1">
      <alignment horizontal="center"/>
    </xf>
    <xf numFmtId="0" fontId="16" fillId="19" borderId="28" xfId="1" applyNumberFormat="1" applyFont="1" applyFill="1" applyBorder="1" applyAlignment="1">
      <alignment horizontal="center"/>
    </xf>
    <xf numFmtId="0" fontId="17" fillId="18" borderId="13" xfId="1" applyNumberFormat="1" applyFont="1" applyFill="1" applyBorder="1" applyAlignment="1">
      <alignment horizontal="center"/>
    </xf>
    <xf numFmtId="0" fontId="17" fillId="18" borderId="14" xfId="1" applyNumberFormat="1" applyFont="1" applyFill="1" applyBorder="1" applyAlignment="1">
      <alignment horizontal="center"/>
    </xf>
    <xf numFmtId="0" fontId="17" fillId="18" borderId="15" xfId="1" applyNumberFormat="1" applyFont="1" applyFill="1" applyBorder="1" applyAlignment="1">
      <alignment horizontal="center"/>
    </xf>
    <xf numFmtId="0" fontId="17" fillId="22" borderId="23" xfId="1" applyNumberFormat="1" applyFont="1" applyFill="1" applyBorder="1" applyAlignment="1">
      <alignment horizontal="center"/>
    </xf>
    <xf numFmtId="0" fontId="17" fillId="22" borderId="24" xfId="1" applyNumberFormat="1" applyFont="1" applyFill="1" applyBorder="1" applyAlignment="1">
      <alignment horizontal="center"/>
    </xf>
    <xf numFmtId="0" fontId="17" fillId="22" borderId="25" xfId="1" applyNumberFormat="1" applyFont="1" applyFill="1" applyBorder="1" applyAlignment="1">
      <alignment horizontal="center"/>
    </xf>
    <xf numFmtId="0" fontId="17" fillId="29" borderId="28" xfId="1" applyNumberFormat="1" applyFont="1" applyFill="1" applyBorder="1" applyAlignment="1">
      <alignment horizontal="center"/>
    </xf>
    <xf numFmtId="0" fontId="17" fillId="29" borderId="26" xfId="1" applyNumberFormat="1" applyFont="1" applyFill="1" applyBorder="1" applyAlignment="1">
      <alignment horizontal="center"/>
    </xf>
    <xf numFmtId="0" fontId="17" fillId="30" borderId="13" xfId="1" applyNumberFormat="1" applyFont="1" applyFill="1" applyBorder="1" applyAlignment="1">
      <alignment horizontal="center"/>
    </xf>
    <xf numFmtId="0" fontId="17" fillId="30" borderId="14" xfId="1" applyNumberFormat="1" applyFont="1" applyFill="1" applyBorder="1" applyAlignment="1">
      <alignment horizontal="center"/>
    </xf>
    <xf numFmtId="0" fontId="17" fillId="30" borderId="15" xfId="1" applyNumberFormat="1" applyFont="1" applyFill="1" applyBorder="1" applyAlignment="1">
      <alignment horizontal="center"/>
    </xf>
    <xf numFmtId="0" fontId="17" fillId="2" borderId="28" xfId="1" applyNumberFormat="1" applyFont="1" applyFill="1" applyBorder="1" applyAlignment="1">
      <alignment horizontal="center"/>
    </xf>
    <xf numFmtId="0" fontId="17" fillId="2" borderId="14" xfId="1" applyNumberFormat="1" applyFont="1" applyFill="1" applyBorder="1" applyAlignment="1">
      <alignment horizontal="center"/>
    </xf>
    <xf numFmtId="0" fontId="17" fillId="2" borderId="15" xfId="1" applyNumberFormat="1" applyFont="1" applyFill="1" applyBorder="1" applyAlignment="1">
      <alignment horizontal="center"/>
    </xf>
    <xf numFmtId="0" fontId="17" fillId="12" borderId="13" xfId="1" applyNumberFormat="1" applyFont="1" applyFill="1" applyBorder="1" applyAlignment="1">
      <alignment horizontal="center"/>
    </xf>
    <xf numFmtId="0" fontId="17" fillId="12" borderId="14" xfId="1" applyNumberFormat="1" applyFont="1" applyFill="1" applyBorder="1" applyAlignment="1">
      <alignment horizontal="center"/>
    </xf>
    <xf numFmtId="0" fontId="17" fillId="12" borderId="26" xfId="1" applyNumberFormat="1" applyFont="1" applyFill="1" applyBorder="1" applyAlignment="1">
      <alignment horizontal="center"/>
    </xf>
    <xf numFmtId="0" fontId="16" fillId="2" borderId="26" xfId="1" applyNumberFormat="1" applyFont="1" applyFill="1" applyBorder="1" applyAlignment="1">
      <alignment horizontal="center"/>
    </xf>
    <xf numFmtId="0" fontId="16" fillId="28" borderId="4" xfId="1" applyNumberFormat="1" applyFont="1" applyFill="1" applyBorder="1" applyAlignment="1">
      <alignment horizontal="center"/>
    </xf>
    <xf numFmtId="0" fontId="16" fillId="28" borderId="34" xfId="1" applyNumberFormat="1" applyFont="1" applyFill="1" applyBorder="1" applyAlignment="1">
      <alignment horizontal="center"/>
    </xf>
    <xf numFmtId="0" fontId="16" fillId="28" borderId="3" xfId="1" applyNumberFormat="1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center"/>
    </xf>
    <xf numFmtId="0" fontId="1" fillId="3" borderId="34" xfId="0" applyNumberFormat="1" applyFont="1" applyFill="1" applyBorder="1" applyAlignment="1">
      <alignment horizontal="center"/>
    </xf>
    <xf numFmtId="0" fontId="1" fillId="3" borderId="35" xfId="0" applyNumberFormat="1" applyFont="1" applyFill="1" applyBorder="1" applyAlignment="1">
      <alignment horizontal="center"/>
    </xf>
  </cellXfs>
  <cellStyles count="377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Milliers" xfId="2" builtinId="3"/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CCFF"/>
      <color rgb="FFCCFFCC"/>
      <color rgb="FFFF66FF"/>
      <color rgb="FFCC3399"/>
      <color rgb="FF00FFFF"/>
      <color rgb="FFAC8291"/>
      <color rgb="FFFFFF99"/>
      <color rgb="FFFF99FF"/>
      <color rgb="FFED4523"/>
      <color rgb="FFEABA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J56"/>
  <sheetViews>
    <sheetView tabSelected="1" topLeftCell="A29" zoomScale="75" zoomScaleNormal="75" zoomScalePageLayoutView="85" workbookViewId="0">
      <pane xSplit="1" topLeftCell="B1" activePane="topRight" state="frozen"/>
      <selection pane="topRight" activeCell="D52" sqref="D52"/>
    </sheetView>
  </sheetViews>
  <sheetFormatPr baseColWidth="10" defaultColWidth="5.26953125" defaultRowHeight="14" x14ac:dyDescent="0.3"/>
  <cols>
    <col min="1" max="1" width="21" style="16" bestFit="1" customWidth="1"/>
    <col min="2" max="2" width="15.453125" style="1" bestFit="1" customWidth="1"/>
    <col min="3" max="3" width="13.54296875" style="1" bestFit="1" customWidth="1"/>
    <col min="4" max="4" width="8.7265625" style="1" customWidth="1"/>
    <col min="5" max="6" width="5.26953125" style="1" customWidth="1"/>
    <col min="7" max="17" width="5.26953125" style="1"/>
    <col min="18" max="18" width="5.1796875" style="1" customWidth="1"/>
    <col min="19" max="24" width="5.26953125" style="1"/>
    <col min="25" max="25" width="5.26953125" style="1" customWidth="1"/>
    <col min="26" max="33" width="5.26953125" style="1"/>
    <col min="34" max="34" width="5.26953125" style="1" customWidth="1"/>
    <col min="35" max="78" width="5.26953125" style="1"/>
    <col min="79" max="79" width="5.1796875" style="1" customWidth="1"/>
    <col min="80" max="80" width="5.26953125" style="1" customWidth="1"/>
    <col min="81" max="95" width="5.26953125" style="1"/>
    <col min="96" max="96" width="5" style="1" customWidth="1"/>
    <col min="97" max="98" width="5.453125" style="1" customWidth="1"/>
    <col min="99" max="100" width="5.26953125" style="1"/>
    <col min="101" max="101" width="5.1796875" style="1" bestFit="1" customWidth="1"/>
    <col min="102" max="102" width="5.453125" style="1" customWidth="1"/>
    <col min="103" max="103" width="7" style="1" bestFit="1" customWidth="1"/>
    <col min="104" max="104" width="7.1796875" style="1" customWidth="1"/>
    <col min="105" max="105" width="5.81640625" style="1" bestFit="1" customWidth="1"/>
    <col min="106" max="106" width="8.1796875" style="1" bestFit="1" customWidth="1"/>
    <col min="107" max="107" width="6.453125" style="1" customWidth="1"/>
    <col min="108" max="117" width="5.26953125" style="1"/>
    <col min="118" max="118" width="6" style="1" customWidth="1"/>
    <col min="119" max="119" width="8" style="1" bestFit="1" customWidth="1"/>
    <col min="120" max="120" width="5.453125" style="1" bestFit="1" customWidth="1"/>
    <col min="121" max="121" width="5.26953125" style="1"/>
    <col min="122" max="122" width="4.453125" style="1" customWidth="1"/>
    <col min="123" max="123" width="5" style="1" customWidth="1"/>
    <col min="124" max="125" width="5.26953125" style="1" customWidth="1"/>
    <col min="126" max="126" width="42.26953125" style="11" customWidth="1"/>
    <col min="127" max="127" width="5.453125" style="11" bestFit="1" customWidth="1"/>
    <col min="128" max="128" width="5.453125" style="1" bestFit="1" customWidth="1"/>
    <col min="129" max="129" width="3.81640625" style="1" customWidth="1"/>
    <col min="130" max="130" width="6.81640625" style="1" customWidth="1"/>
    <col min="131" max="131" width="5.453125" style="1" bestFit="1" customWidth="1"/>
    <col min="132" max="133" width="6" style="1" bestFit="1" customWidth="1"/>
    <col min="134" max="134" width="6.26953125" style="11" customWidth="1"/>
    <col min="135" max="135" width="6" style="1" bestFit="1" customWidth="1"/>
    <col min="136" max="136" width="6.81640625" style="1" customWidth="1"/>
    <col min="137" max="137" width="6.453125" style="11" customWidth="1"/>
    <col min="138" max="138" width="6" style="1" bestFit="1" customWidth="1"/>
    <col min="139" max="139" width="17.26953125" style="2" bestFit="1" customWidth="1"/>
    <col min="140" max="140" width="24.26953125" style="3" customWidth="1"/>
    <col min="141" max="16384" width="5.26953125" style="1"/>
  </cols>
  <sheetData>
    <row r="1" spans="1:140" ht="14.5" thickBot="1" x14ac:dyDescent="0.35">
      <c r="A1" s="182"/>
      <c r="B1" s="140"/>
      <c r="C1" s="141"/>
      <c r="D1" s="198" t="s">
        <v>64</v>
      </c>
      <c r="E1" s="199"/>
      <c r="F1" s="142"/>
      <c r="G1" s="143"/>
      <c r="H1" s="143"/>
      <c r="I1" s="144"/>
      <c r="J1" s="142"/>
      <c r="K1" s="142"/>
      <c r="L1" s="142"/>
      <c r="M1" s="142"/>
      <c r="N1" s="143"/>
      <c r="O1" s="143"/>
      <c r="P1" s="144"/>
      <c r="Q1" s="142"/>
      <c r="R1" s="145"/>
      <c r="S1" s="142"/>
      <c r="T1" s="142"/>
      <c r="U1" s="143"/>
      <c r="V1" s="143"/>
      <c r="W1" s="144"/>
      <c r="X1" s="145"/>
      <c r="Y1" s="145"/>
      <c r="Z1" s="142"/>
      <c r="AA1" s="142"/>
      <c r="AB1" s="143"/>
      <c r="AC1" s="143"/>
      <c r="AD1" s="144"/>
      <c r="AE1" s="142"/>
      <c r="AF1" s="146"/>
      <c r="AG1" s="146"/>
      <c r="AH1" s="146"/>
      <c r="AI1" s="200" t="s">
        <v>65</v>
      </c>
      <c r="AJ1" s="201"/>
      <c r="AK1" s="144"/>
      <c r="AL1" s="142"/>
      <c r="AM1" s="142"/>
      <c r="AN1" s="142"/>
      <c r="AO1" s="142"/>
      <c r="AP1" s="143"/>
      <c r="AQ1" s="143"/>
      <c r="AR1" s="144"/>
      <c r="AS1" s="142"/>
      <c r="AT1" s="147"/>
      <c r="AU1" s="142"/>
      <c r="AV1" s="142"/>
      <c r="AW1" s="143"/>
      <c r="AX1" s="143"/>
      <c r="AY1" s="174" t="s">
        <v>73</v>
      </c>
      <c r="AZ1" s="142"/>
      <c r="BA1" s="142"/>
      <c r="BB1" s="142"/>
      <c r="BC1" s="142"/>
      <c r="BD1" s="143"/>
      <c r="BE1" s="143"/>
      <c r="BF1" s="144"/>
      <c r="BG1" s="142"/>
      <c r="BH1" s="142"/>
      <c r="BI1" s="142"/>
      <c r="BJ1" s="142"/>
      <c r="BK1" s="143"/>
      <c r="BL1" s="143"/>
      <c r="BM1" s="219" t="s">
        <v>68</v>
      </c>
      <c r="BN1" s="199"/>
      <c r="BO1" s="142"/>
      <c r="BP1" s="142"/>
      <c r="BQ1" s="142"/>
      <c r="BR1" s="143"/>
      <c r="BS1" s="143"/>
      <c r="BT1" s="142"/>
      <c r="BU1" s="142"/>
      <c r="BV1" s="142"/>
      <c r="BW1" s="142"/>
      <c r="BX1" s="142"/>
      <c r="BY1" s="143"/>
      <c r="BZ1" s="143"/>
      <c r="CA1" s="142"/>
      <c r="CB1" s="142"/>
      <c r="CC1" s="142"/>
      <c r="CD1" s="142"/>
      <c r="CE1" s="142"/>
      <c r="CF1" s="143"/>
      <c r="CG1" s="143"/>
      <c r="CH1" s="142"/>
      <c r="CI1" s="142"/>
      <c r="CJ1" s="142"/>
      <c r="CK1" s="142"/>
      <c r="CL1" s="142"/>
      <c r="CM1" s="143"/>
      <c r="CN1" s="143"/>
      <c r="CO1" s="142"/>
      <c r="CP1" s="142"/>
      <c r="CQ1" s="136"/>
      <c r="CR1" s="213" t="s">
        <v>44</v>
      </c>
      <c r="CS1" s="214"/>
      <c r="CT1" s="214"/>
      <c r="CU1" s="214"/>
      <c r="CV1" s="214"/>
      <c r="CW1" s="215"/>
      <c r="CX1" s="210" t="s">
        <v>34</v>
      </c>
      <c r="CY1" s="211"/>
      <c r="CZ1" s="212"/>
      <c r="DA1" s="195" t="s">
        <v>2</v>
      </c>
      <c r="DB1" s="196"/>
      <c r="DC1" s="197"/>
      <c r="DD1" s="216" t="s">
        <v>40</v>
      </c>
      <c r="DE1" s="217"/>
      <c r="DF1" s="217"/>
      <c r="DG1" s="217"/>
      <c r="DH1" s="217"/>
      <c r="DI1" s="218"/>
      <c r="DJ1" s="205" t="s">
        <v>57</v>
      </c>
      <c r="DK1" s="206"/>
      <c r="DL1" s="206"/>
      <c r="DM1" s="206"/>
      <c r="DN1" s="207"/>
      <c r="DO1" s="208" t="s">
        <v>55</v>
      </c>
      <c r="DP1" s="209"/>
      <c r="DQ1" s="202" t="s">
        <v>56</v>
      </c>
      <c r="DR1" s="203"/>
      <c r="DS1" s="203"/>
      <c r="DT1" s="203"/>
      <c r="DU1" s="204"/>
      <c r="DW1" s="1"/>
      <c r="DY1" s="11"/>
      <c r="DZ1" s="19"/>
      <c r="EA1" s="19"/>
      <c r="EB1" s="11"/>
      <c r="ED1" s="2"/>
      <c r="EE1" s="3"/>
      <c r="EG1" s="1"/>
      <c r="EI1" s="1"/>
      <c r="EJ1" s="1"/>
    </row>
    <row r="2" spans="1:140" ht="28.5" customHeight="1" x14ac:dyDescent="0.3">
      <c r="A2" s="183" t="s">
        <v>21</v>
      </c>
      <c r="B2" s="137" t="s">
        <v>59</v>
      </c>
      <c r="C2" s="137" t="s">
        <v>22</v>
      </c>
      <c r="D2" s="85">
        <v>1</v>
      </c>
      <c r="E2" s="18">
        <v>2</v>
      </c>
      <c r="F2" s="18">
        <v>3</v>
      </c>
      <c r="G2" s="85">
        <v>4</v>
      </c>
      <c r="H2" s="85">
        <v>5</v>
      </c>
      <c r="I2" s="17">
        <v>6</v>
      </c>
      <c r="J2" s="18">
        <v>7</v>
      </c>
      <c r="K2" s="17">
        <v>8</v>
      </c>
      <c r="L2" s="18">
        <v>9</v>
      </c>
      <c r="M2" s="17">
        <v>10</v>
      </c>
      <c r="N2" s="85">
        <v>11</v>
      </c>
      <c r="O2" s="85">
        <v>12</v>
      </c>
      <c r="P2" s="18">
        <v>13</v>
      </c>
      <c r="Q2" s="17">
        <v>14</v>
      </c>
      <c r="R2" s="18">
        <v>15</v>
      </c>
      <c r="S2" s="17">
        <v>16</v>
      </c>
      <c r="T2" s="18">
        <v>17</v>
      </c>
      <c r="U2" s="85">
        <v>18</v>
      </c>
      <c r="V2" s="85">
        <v>19</v>
      </c>
      <c r="W2" s="17">
        <v>20</v>
      </c>
      <c r="X2" s="18">
        <v>21</v>
      </c>
      <c r="Y2" s="17">
        <v>22</v>
      </c>
      <c r="Z2" s="18">
        <v>23</v>
      </c>
      <c r="AA2" s="17">
        <v>24</v>
      </c>
      <c r="AB2" s="85">
        <v>25</v>
      </c>
      <c r="AC2" s="85">
        <v>26</v>
      </c>
      <c r="AD2" s="18">
        <v>27</v>
      </c>
      <c r="AE2" s="17">
        <v>28</v>
      </c>
      <c r="AF2" s="18">
        <v>29</v>
      </c>
      <c r="AG2" s="17">
        <v>30</v>
      </c>
      <c r="AH2" s="18">
        <v>31</v>
      </c>
      <c r="AI2" s="85">
        <v>1</v>
      </c>
      <c r="AJ2" s="85">
        <v>2</v>
      </c>
      <c r="AK2" s="17">
        <v>3</v>
      </c>
      <c r="AL2" s="17">
        <v>4</v>
      </c>
      <c r="AM2" s="17">
        <v>5</v>
      </c>
      <c r="AN2" s="17">
        <v>6</v>
      </c>
      <c r="AO2" s="17">
        <v>7</v>
      </c>
      <c r="AP2" s="85">
        <v>8</v>
      </c>
      <c r="AQ2" s="85">
        <v>9</v>
      </c>
      <c r="AR2" s="17">
        <v>10</v>
      </c>
      <c r="AS2" s="17">
        <v>11</v>
      </c>
      <c r="AT2" s="17">
        <v>12</v>
      </c>
      <c r="AU2" s="17">
        <v>13</v>
      </c>
      <c r="AV2" s="17">
        <v>14</v>
      </c>
      <c r="AW2" s="85">
        <v>15</v>
      </c>
      <c r="AX2" s="85">
        <v>16</v>
      </c>
      <c r="AY2" s="85">
        <v>17</v>
      </c>
      <c r="AZ2" s="17">
        <v>18</v>
      </c>
      <c r="BA2" s="17">
        <v>19</v>
      </c>
      <c r="BB2" s="17">
        <v>20</v>
      </c>
      <c r="BC2" s="17">
        <v>21</v>
      </c>
      <c r="BD2" s="85">
        <v>22</v>
      </c>
      <c r="BE2" s="85">
        <v>23</v>
      </c>
      <c r="BF2" s="17">
        <v>24</v>
      </c>
      <c r="BG2" s="17">
        <v>25</v>
      </c>
      <c r="BH2" s="17">
        <v>26</v>
      </c>
      <c r="BI2" s="17">
        <v>27</v>
      </c>
      <c r="BJ2" s="17">
        <v>28</v>
      </c>
      <c r="BK2" s="85">
        <v>29</v>
      </c>
      <c r="BL2" s="85">
        <v>30</v>
      </c>
      <c r="BM2" s="17">
        <v>1</v>
      </c>
      <c r="BN2" s="18">
        <v>2</v>
      </c>
      <c r="BO2" s="17">
        <v>3</v>
      </c>
      <c r="BP2" s="18">
        <v>4</v>
      </c>
      <c r="BQ2" s="17">
        <v>5</v>
      </c>
      <c r="BR2" s="85">
        <v>6</v>
      </c>
      <c r="BS2" s="85">
        <v>7</v>
      </c>
      <c r="BT2" s="18">
        <v>8</v>
      </c>
      <c r="BU2" s="17">
        <v>9</v>
      </c>
      <c r="BV2" s="18">
        <v>10</v>
      </c>
      <c r="BW2" s="17">
        <v>11</v>
      </c>
      <c r="BX2" s="18">
        <v>12</v>
      </c>
      <c r="BY2" s="85">
        <v>13</v>
      </c>
      <c r="BZ2" s="85">
        <v>14</v>
      </c>
      <c r="CA2" s="17">
        <v>15</v>
      </c>
      <c r="CB2" s="18">
        <v>16</v>
      </c>
      <c r="CC2" s="17">
        <v>17</v>
      </c>
      <c r="CD2" s="18">
        <v>18</v>
      </c>
      <c r="CE2" s="17">
        <v>19</v>
      </c>
      <c r="CF2" s="85">
        <v>20</v>
      </c>
      <c r="CG2" s="85">
        <v>21</v>
      </c>
      <c r="CH2" s="18">
        <v>22</v>
      </c>
      <c r="CI2" s="17">
        <v>23</v>
      </c>
      <c r="CJ2" s="18">
        <v>24</v>
      </c>
      <c r="CK2" s="17">
        <v>25</v>
      </c>
      <c r="CL2" s="18">
        <v>26</v>
      </c>
      <c r="CM2" s="85">
        <v>27</v>
      </c>
      <c r="CN2" s="85">
        <v>28</v>
      </c>
      <c r="CO2" s="17">
        <v>29</v>
      </c>
      <c r="CP2" s="18">
        <v>30</v>
      </c>
      <c r="CQ2" s="148">
        <v>31</v>
      </c>
      <c r="CR2" s="131" t="s">
        <v>0</v>
      </c>
      <c r="CS2" s="110" t="s">
        <v>18</v>
      </c>
      <c r="CT2" s="111" t="s">
        <v>30</v>
      </c>
      <c r="CU2" s="111" t="s">
        <v>32</v>
      </c>
      <c r="CV2" s="111" t="s">
        <v>33</v>
      </c>
      <c r="CW2" s="112" t="s">
        <v>42</v>
      </c>
      <c r="CX2" s="113" t="s">
        <v>39</v>
      </c>
      <c r="CY2" s="114" t="s">
        <v>37</v>
      </c>
      <c r="CZ2" s="115" t="s">
        <v>38</v>
      </c>
      <c r="DA2" s="116" t="s">
        <v>39</v>
      </c>
      <c r="DB2" s="90" t="s">
        <v>37</v>
      </c>
      <c r="DC2" s="117" t="s">
        <v>38</v>
      </c>
      <c r="DD2" s="108" t="s">
        <v>10</v>
      </c>
      <c r="DE2" s="104" t="s">
        <v>58</v>
      </c>
      <c r="DF2" s="104" t="s">
        <v>11</v>
      </c>
      <c r="DG2" s="104" t="s">
        <v>35</v>
      </c>
      <c r="DH2" s="104" t="s">
        <v>52</v>
      </c>
      <c r="DI2" s="127" t="s">
        <v>36</v>
      </c>
      <c r="DJ2" s="69" t="s">
        <v>6</v>
      </c>
      <c r="DK2" s="180" t="s">
        <v>76</v>
      </c>
      <c r="DL2" s="70" t="s">
        <v>53</v>
      </c>
      <c r="DM2" s="178" t="s">
        <v>75</v>
      </c>
      <c r="DN2" s="123" t="s">
        <v>54</v>
      </c>
      <c r="DO2" s="96" t="s">
        <v>37</v>
      </c>
      <c r="DP2" s="129" t="s">
        <v>38</v>
      </c>
      <c r="DQ2" s="92" t="s">
        <v>9</v>
      </c>
      <c r="DR2" s="93" t="s">
        <v>4</v>
      </c>
      <c r="DS2" s="93" t="s">
        <v>41</v>
      </c>
      <c r="DT2" s="93" t="s">
        <v>31</v>
      </c>
      <c r="DU2" s="126" t="s">
        <v>8</v>
      </c>
      <c r="DW2" s="1"/>
      <c r="ED2" s="1"/>
      <c r="EG2" s="1"/>
      <c r="EI2" s="1"/>
      <c r="EJ2" s="1"/>
    </row>
    <row r="3" spans="1:140" x14ac:dyDescent="0.3">
      <c r="A3" s="184" t="s">
        <v>50</v>
      </c>
      <c r="B3" s="21"/>
      <c r="C3" s="21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135"/>
      <c r="AY3" s="135"/>
      <c r="AZ3" s="135"/>
      <c r="BA3" s="22"/>
      <c r="BB3" s="22"/>
      <c r="BC3" s="22"/>
      <c r="BD3" s="22"/>
      <c r="BE3" s="135"/>
      <c r="BF3" s="135"/>
      <c r="BG3" s="22"/>
      <c r="BH3" s="22"/>
      <c r="BI3" s="22"/>
      <c r="BJ3" s="22"/>
      <c r="BK3" s="22"/>
      <c r="BL3" s="135"/>
      <c r="BM3" s="135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135"/>
      <c r="CA3" s="22"/>
      <c r="CB3" s="22"/>
      <c r="CC3" s="22"/>
      <c r="CD3" s="22"/>
      <c r="CE3" s="22"/>
      <c r="CF3" s="22"/>
      <c r="CG3" s="135"/>
      <c r="CH3" s="22"/>
      <c r="CI3" s="22"/>
      <c r="CJ3" s="22"/>
      <c r="CK3" s="22"/>
      <c r="CL3" s="22"/>
      <c r="CM3" s="22"/>
      <c r="CN3" s="135"/>
      <c r="CO3" s="22"/>
      <c r="CP3" s="22"/>
      <c r="CQ3" s="149"/>
      <c r="CR3" s="43"/>
      <c r="CS3" s="58"/>
      <c r="CT3" s="58"/>
      <c r="CU3" s="58"/>
      <c r="CV3" s="58"/>
      <c r="CW3" s="46"/>
      <c r="CX3" s="83"/>
      <c r="CY3" s="58"/>
      <c r="CZ3" s="46"/>
      <c r="DA3" s="83"/>
      <c r="DB3" s="58"/>
      <c r="DC3" s="46"/>
      <c r="DD3" s="83"/>
      <c r="DE3" s="58"/>
      <c r="DF3" s="58"/>
      <c r="DG3" s="58"/>
      <c r="DH3" s="58"/>
      <c r="DI3" s="47"/>
      <c r="DJ3" s="83"/>
      <c r="DK3" s="43"/>
      <c r="DL3" s="58"/>
      <c r="DM3" s="47"/>
      <c r="DN3" s="46"/>
      <c r="DO3" s="43"/>
      <c r="DP3" s="47"/>
      <c r="DQ3" s="83"/>
      <c r="DR3" s="58"/>
      <c r="DS3" s="58"/>
      <c r="DT3" s="58"/>
      <c r="DU3" s="46"/>
      <c r="DW3" s="1"/>
      <c r="ED3" s="1"/>
      <c r="EG3" s="1"/>
      <c r="EI3" s="1"/>
      <c r="EJ3" s="1"/>
    </row>
    <row r="4" spans="1:140" x14ac:dyDescent="0.3">
      <c r="A4" s="185">
        <v>1</v>
      </c>
      <c r="B4" s="5"/>
      <c r="C4" s="75" t="s">
        <v>50</v>
      </c>
      <c r="D4" s="20"/>
      <c r="E4" s="87" t="s">
        <v>0</v>
      </c>
      <c r="F4" s="87" t="s">
        <v>0</v>
      </c>
      <c r="G4" s="20"/>
      <c r="H4" s="20"/>
      <c r="I4" s="74" t="s">
        <v>50</v>
      </c>
      <c r="J4" s="74"/>
      <c r="K4" s="74"/>
      <c r="L4" s="74"/>
      <c r="M4" s="74"/>
      <c r="N4" s="20"/>
      <c r="O4" s="20"/>
      <c r="P4" s="74" t="s">
        <v>50</v>
      </c>
      <c r="Q4" s="74"/>
      <c r="R4" s="74"/>
      <c r="S4" s="74"/>
      <c r="T4" s="74"/>
      <c r="U4" s="20"/>
      <c r="V4" s="20"/>
      <c r="W4" s="74" t="s">
        <v>50</v>
      </c>
      <c r="X4" s="74"/>
      <c r="Y4" s="74"/>
      <c r="Z4" s="74"/>
      <c r="AA4" s="74"/>
      <c r="AB4" s="20"/>
      <c r="AC4" s="20" t="s">
        <v>10</v>
      </c>
      <c r="AD4" s="74" t="s">
        <v>50</v>
      </c>
      <c r="AE4" s="74"/>
      <c r="AF4" s="74"/>
      <c r="AG4" s="74"/>
      <c r="AH4" s="74"/>
      <c r="AI4" s="20"/>
      <c r="AJ4" s="20"/>
      <c r="AK4" s="87" t="s">
        <v>0</v>
      </c>
      <c r="AL4" s="87" t="s">
        <v>0</v>
      </c>
      <c r="AM4" s="87" t="s">
        <v>0</v>
      </c>
      <c r="AN4" s="87" t="s">
        <v>0</v>
      </c>
      <c r="AO4" s="87" t="s">
        <v>0</v>
      </c>
      <c r="AP4" s="20"/>
      <c r="AQ4" s="20"/>
      <c r="AR4" s="74" t="s">
        <v>50</v>
      </c>
      <c r="AS4" s="74"/>
      <c r="AT4" s="74"/>
      <c r="AU4" s="74"/>
      <c r="AV4" s="74"/>
      <c r="AW4" s="20" t="s">
        <v>66</v>
      </c>
      <c r="AX4" s="20" t="s">
        <v>66</v>
      </c>
      <c r="AY4" s="20" t="s">
        <v>66</v>
      </c>
      <c r="AZ4" s="74" t="s">
        <v>50</v>
      </c>
      <c r="BA4" s="74"/>
      <c r="BB4" s="74"/>
      <c r="BC4" s="74"/>
      <c r="BD4" s="20"/>
      <c r="BE4" s="20"/>
      <c r="BF4" s="87" t="s">
        <v>1</v>
      </c>
      <c r="BG4" s="166" t="s">
        <v>4</v>
      </c>
      <c r="BH4" s="166" t="s">
        <v>4</v>
      </c>
      <c r="BI4" s="166" t="s">
        <v>4</v>
      </c>
      <c r="BJ4" s="166" t="s">
        <v>4</v>
      </c>
      <c r="BK4" s="167" t="s">
        <v>58</v>
      </c>
      <c r="BL4" s="167" t="s">
        <v>58</v>
      </c>
      <c r="BM4" s="87" t="s">
        <v>1</v>
      </c>
      <c r="BN4" s="87" t="s">
        <v>2</v>
      </c>
      <c r="BO4" s="87" t="s">
        <v>2</v>
      </c>
      <c r="BP4" s="87" t="s">
        <v>2</v>
      </c>
      <c r="BQ4" s="87" t="s">
        <v>2</v>
      </c>
      <c r="BR4" s="20"/>
      <c r="BS4" s="20"/>
      <c r="BT4" s="87" t="s">
        <v>1</v>
      </c>
      <c r="BU4" s="87" t="s">
        <v>1</v>
      </c>
      <c r="BV4" s="168" t="s">
        <v>53</v>
      </c>
      <c r="BW4" s="168" t="s">
        <v>53</v>
      </c>
      <c r="BX4" s="168" t="s">
        <v>53</v>
      </c>
      <c r="BY4" s="168" t="s">
        <v>52</v>
      </c>
      <c r="BZ4" s="168" t="s">
        <v>52</v>
      </c>
      <c r="CA4" s="87" t="s">
        <v>1</v>
      </c>
      <c r="CB4" s="87" t="s">
        <v>1</v>
      </c>
      <c r="CC4" s="87" t="s">
        <v>2</v>
      </c>
      <c r="CD4" s="87" t="s">
        <v>2</v>
      </c>
      <c r="CE4" s="87" t="s">
        <v>2</v>
      </c>
      <c r="CF4" s="20"/>
      <c r="CG4" s="20"/>
      <c r="CH4" s="87" t="s">
        <v>2</v>
      </c>
      <c r="CI4" s="87" t="s">
        <v>2</v>
      </c>
      <c r="CJ4" s="87" t="s">
        <v>2</v>
      </c>
      <c r="CK4" s="87" t="s">
        <v>2</v>
      </c>
      <c r="CL4" s="87" t="s">
        <v>2</v>
      </c>
      <c r="CM4" s="20"/>
      <c r="CN4" s="20"/>
      <c r="CO4" s="87" t="s">
        <v>2</v>
      </c>
      <c r="CP4" s="87" t="s">
        <v>2</v>
      </c>
      <c r="CQ4" s="87" t="s">
        <v>2</v>
      </c>
      <c r="CR4" s="132">
        <f t="shared" ref="CR4:CR10" si="0">COUNTIF(D4:CQ4,"V")</f>
        <v>7</v>
      </c>
      <c r="CS4" s="44">
        <f t="shared" ref="CS4:CS10" si="1">COUNTIF(D4:CQ4,"FC")</f>
        <v>0</v>
      </c>
      <c r="CT4" s="44">
        <f t="shared" ref="CT4:CT10" si="2">COUNTIF(D4:CQ4,"MIL")</f>
        <v>0</v>
      </c>
      <c r="CU4" s="44">
        <f t="shared" ref="CU4:CU10" si="3">COUNTIF(D4:CQ4,"MAT")</f>
        <v>0</v>
      </c>
      <c r="CV4" s="44">
        <f t="shared" ref="CV4:CV10" si="4">COUNTIF(D4:CQ4,"Aext")</f>
        <v>0</v>
      </c>
      <c r="CW4" s="105">
        <f t="shared" ref="CW4:CW10" si="5">COUNTIF(D4:CQ4,"ATT")</f>
        <v>0</v>
      </c>
      <c r="CX4" s="100">
        <v>0</v>
      </c>
      <c r="CY4" s="101">
        <f>(64-CU4-CR4)*CX4/100</f>
        <v>0</v>
      </c>
      <c r="CZ4" s="102">
        <f t="shared" ref="CZ4:CZ10" si="6">COUNTIF(D4:CQ4,"OUT")</f>
        <v>0</v>
      </c>
      <c r="DA4" s="99">
        <v>25</v>
      </c>
      <c r="DB4" s="91">
        <f>(64-CR4-CS4-CT4-CU4-CV4-CW4-CY4)*(DA4)/(100-CX4)</f>
        <v>14.25</v>
      </c>
      <c r="DC4" s="107">
        <f t="shared" ref="DC4:DC10" si="7">COUNTIF(D4:CQ4,"OFF")</f>
        <v>15</v>
      </c>
      <c r="DD4" s="109">
        <f t="shared" ref="DD4:DD10" si="8">COUNTIF(D4:CQ4,"WE")</f>
        <v>1</v>
      </c>
      <c r="DE4" s="103">
        <f t="shared" ref="DE4:DE10" si="9">COUNTIF(D4:CQ4,"WI")</f>
        <v>2</v>
      </c>
      <c r="DF4" s="103">
        <f t="shared" ref="DF4:DF10" si="10">COUNTIF(D4:CQ4,"WO")</f>
        <v>0</v>
      </c>
      <c r="DG4" s="103">
        <f t="shared" ref="DG4:DG10" si="11">COUNTIF(D4:CQ4,"WS")</f>
        <v>0</v>
      </c>
      <c r="DH4" s="103">
        <f t="shared" ref="DH4:DH10" si="12">COUNTIF(D4:CQ4,"WN")</f>
        <v>2</v>
      </c>
      <c r="DI4" s="128">
        <f t="shared" ref="DI4:DI10" si="13">SUM(DD4:DH4)</f>
        <v>5</v>
      </c>
      <c r="DJ4" s="48">
        <f t="shared" ref="DJ4:DJ10" si="14">COUNTIF(D4:CQ4,"S")</f>
        <v>0</v>
      </c>
      <c r="DK4" s="181">
        <f>DG4+DJ4</f>
        <v>0</v>
      </c>
      <c r="DL4" s="49">
        <f t="shared" ref="DL4:DL10" si="15">COUNTIF(D4:CQ4,"N")</f>
        <v>3</v>
      </c>
      <c r="DM4" s="179">
        <f>DH4+DL4</f>
        <v>5</v>
      </c>
      <c r="DN4" s="124">
        <f t="shared" ref="DN4:DN10" si="16">(DI4+DL4+DJ4/2)/(100-CX4-DA4)*100</f>
        <v>10.666666666666668</v>
      </c>
      <c r="DO4" s="97">
        <f t="shared" ref="DO4:DO10" si="17">DI4+((DH4+DL4)*0.25)</f>
        <v>6.25</v>
      </c>
      <c r="DP4" s="98">
        <f t="shared" ref="DP4:DP10" si="18">COUNTIF(D4:CQ4,"R")</f>
        <v>6</v>
      </c>
      <c r="DQ4" s="95">
        <f t="shared" ref="DQ4:DQ10" si="19">COUNTIF(D4:CQ4,"C")</f>
        <v>0</v>
      </c>
      <c r="DR4" s="94">
        <f t="shared" ref="DR4:DR10" si="20">COUNTIF(D4:CQ4,"E")</f>
        <v>4</v>
      </c>
      <c r="DS4" s="94">
        <f t="shared" ref="DS4:DS10" si="21">COUNTIF(D4:CQ4,"E+C")</f>
        <v>0</v>
      </c>
      <c r="DT4" s="94">
        <f t="shared" ref="DT4:DT10" si="22">COUNTIF(D4:CQ4,"USI")</f>
        <v>0</v>
      </c>
      <c r="DU4" s="125">
        <f t="shared" ref="DU4:DU10" si="23">COUNTIF(D4:CQ4,"HC")</f>
        <v>0</v>
      </c>
    </row>
    <row r="5" spans="1:140" x14ac:dyDescent="0.3">
      <c r="A5" s="185">
        <v>2</v>
      </c>
      <c r="B5" s="173"/>
      <c r="C5" s="75" t="s">
        <v>50</v>
      </c>
      <c r="D5" s="20"/>
      <c r="E5" s="87" t="s">
        <v>0</v>
      </c>
      <c r="F5" s="87" t="s">
        <v>0</v>
      </c>
      <c r="G5" s="20"/>
      <c r="H5" s="20"/>
      <c r="I5" s="87" t="s">
        <v>34</v>
      </c>
      <c r="J5" s="168" t="s">
        <v>53</v>
      </c>
      <c r="K5" s="168" t="s">
        <v>53</v>
      </c>
      <c r="L5" s="168" t="s">
        <v>53</v>
      </c>
      <c r="M5" s="168" t="s">
        <v>53</v>
      </c>
      <c r="N5" s="20"/>
      <c r="O5" s="20"/>
      <c r="P5" s="87" t="s">
        <v>34</v>
      </c>
      <c r="Q5" s="87" t="s">
        <v>34</v>
      </c>
      <c r="R5" s="87" t="s">
        <v>34</v>
      </c>
      <c r="S5" s="87" t="s">
        <v>34</v>
      </c>
      <c r="T5" s="165" t="s">
        <v>9</v>
      </c>
      <c r="U5" s="167" t="s">
        <v>58</v>
      </c>
      <c r="V5" s="167" t="s">
        <v>58</v>
      </c>
      <c r="W5" s="78" t="s">
        <v>1</v>
      </c>
      <c r="X5" s="78" t="s">
        <v>1</v>
      </c>
      <c r="Y5" s="87" t="s">
        <v>34</v>
      </c>
      <c r="Z5" s="87" t="s">
        <v>34</v>
      </c>
      <c r="AA5" s="87" t="s">
        <v>34</v>
      </c>
      <c r="AB5" s="20"/>
      <c r="AC5" s="20"/>
      <c r="AD5" s="87" t="s">
        <v>1</v>
      </c>
      <c r="AE5" s="169" t="s">
        <v>6</v>
      </c>
      <c r="AF5" s="169" t="s">
        <v>6</v>
      </c>
      <c r="AG5" s="169" t="s">
        <v>6</v>
      </c>
      <c r="AH5" s="87" t="s">
        <v>1</v>
      </c>
      <c r="AI5" s="20"/>
      <c r="AJ5" s="20"/>
      <c r="AK5" s="74" t="s">
        <v>50</v>
      </c>
      <c r="AL5" s="74"/>
      <c r="AM5" s="74"/>
      <c r="AN5" s="74"/>
      <c r="AO5" s="74"/>
      <c r="AP5" s="20"/>
      <c r="AQ5" s="20"/>
      <c r="AR5" s="166" t="s">
        <v>4</v>
      </c>
      <c r="AS5" s="166" t="s">
        <v>4</v>
      </c>
      <c r="AT5" s="166" t="s">
        <v>4</v>
      </c>
      <c r="AU5" s="166" t="s">
        <v>4</v>
      </c>
      <c r="AV5" s="166" t="s">
        <v>4</v>
      </c>
      <c r="AW5" s="20" t="s">
        <v>66</v>
      </c>
      <c r="AX5" s="20" t="s">
        <v>66</v>
      </c>
      <c r="AY5" s="20" t="s">
        <v>66</v>
      </c>
      <c r="AZ5" s="78" t="s">
        <v>34</v>
      </c>
      <c r="BA5" s="78" t="s">
        <v>34</v>
      </c>
      <c r="BB5" s="78" t="s">
        <v>34</v>
      </c>
      <c r="BC5" s="78" t="s">
        <v>34</v>
      </c>
      <c r="BD5" s="20"/>
      <c r="BE5" s="20"/>
      <c r="BF5" s="74" t="s">
        <v>50</v>
      </c>
      <c r="BG5" s="74"/>
      <c r="BH5" s="74"/>
      <c r="BI5" s="74"/>
      <c r="BJ5" s="74"/>
      <c r="BK5" s="20" t="s">
        <v>10</v>
      </c>
      <c r="BL5" s="20"/>
      <c r="BM5" s="74" t="s">
        <v>50</v>
      </c>
      <c r="BN5" s="74"/>
      <c r="BO5" s="74"/>
      <c r="BP5" s="74"/>
      <c r="BQ5" s="74"/>
      <c r="BR5" s="20"/>
      <c r="BS5" s="20"/>
      <c r="BT5" s="74" t="s">
        <v>50</v>
      </c>
      <c r="BU5" s="74"/>
      <c r="BV5" s="74"/>
      <c r="BW5" s="74"/>
      <c r="BX5" s="74"/>
      <c r="BY5" s="20"/>
      <c r="BZ5" s="20"/>
      <c r="CA5" s="74" t="s">
        <v>50</v>
      </c>
      <c r="CB5" s="74"/>
      <c r="CC5" s="74"/>
      <c r="CD5" s="74"/>
      <c r="CE5" s="74"/>
      <c r="CF5" s="20"/>
      <c r="CG5" s="20"/>
      <c r="CH5" s="74" t="s">
        <v>50</v>
      </c>
      <c r="CI5" s="74"/>
      <c r="CJ5" s="74"/>
      <c r="CK5" s="74"/>
      <c r="CL5" s="74"/>
      <c r="CM5" s="20"/>
      <c r="CN5" s="20"/>
      <c r="CO5" s="74" t="s">
        <v>50</v>
      </c>
      <c r="CP5" s="74"/>
      <c r="CQ5" s="150"/>
      <c r="CR5" s="132">
        <f t="shared" si="0"/>
        <v>2</v>
      </c>
      <c r="CS5" s="44">
        <f t="shared" si="1"/>
        <v>0</v>
      </c>
      <c r="CT5" s="44">
        <f t="shared" si="2"/>
        <v>0</v>
      </c>
      <c r="CU5" s="44">
        <f t="shared" si="3"/>
        <v>0</v>
      </c>
      <c r="CV5" s="44">
        <f t="shared" si="4"/>
        <v>0</v>
      </c>
      <c r="CW5" s="105">
        <f t="shared" si="5"/>
        <v>0</v>
      </c>
      <c r="CX5" s="100">
        <v>20</v>
      </c>
      <c r="CY5" s="101">
        <f t="shared" ref="CY5:CY35" si="24">(64-CU5-CR5)*CX5/100</f>
        <v>12.4</v>
      </c>
      <c r="CZ5" s="102">
        <f t="shared" si="6"/>
        <v>12</v>
      </c>
      <c r="DA5" s="99">
        <v>0</v>
      </c>
      <c r="DB5" s="91">
        <f t="shared" ref="DB5:DB35" si="25">(64-CR5-CS5-CT5-CU5-CV5-CW5-CY5)*(DA5)/(100-CX5)</f>
        <v>0</v>
      </c>
      <c r="DC5" s="107">
        <f t="shared" si="7"/>
        <v>0</v>
      </c>
      <c r="DD5" s="109">
        <f t="shared" si="8"/>
        <v>1</v>
      </c>
      <c r="DE5" s="103">
        <f t="shared" si="9"/>
        <v>2</v>
      </c>
      <c r="DF5" s="103">
        <f t="shared" si="10"/>
        <v>0</v>
      </c>
      <c r="DG5" s="103">
        <f t="shared" si="11"/>
        <v>0</v>
      </c>
      <c r="DH5" s="103">
        <f t="shared" si="12"/>
        <v>0</v>
      </c>
      <c r="DI5" s="128">
        <f t="shared" si="13"/>
        <v>3</v>
      </c>
      <c r="DJ5" s="48">
        <f t="shared" si="14"/>
        <v>3</v>
      </c>
      <c r="DK5" s="181">
        <f t="shared" ref="DK5:DK41" si="26">DG5+DJ5</f>
        <v>3</v>
      </c>
      <c r="DL5" s="49">
        <f t="shared" si="15"/>
        <v>4</v>
      </c>
      <c r="DM5" s="179">
        <f>DH5+DL5</f>
        <v>4</v>
      </c>
      <c r="DN5" s="124">
        <f t="shared" si="16"/>
        <v>10.625</v>
      </c>
      <c r="DO5" s="97">
        <f t="shared" si="17"/>
        <v>4</v>
      </c>
      <c r="DP5" s="98">
        <f t="shared" si="18"/>
        <v>4</v>
      </c>
      <c r="DQ5" s="95">
        <f t="shared" si="19"/>
        <v>1</v>
      </c>
      <c r="DR5" s="94">
        <f t="shared" si="20"/>
        <v>5</v>
      </c>
      <c r="DS5" s="94">
        <f t="shared" si="21"/>
        <v>0</v>
      </c>
      <c r="DT5" s="94">
        <f t="shared" si="22"/>
        <v>0</v>
      </c>
      <c r="DU5" s="125">
        <f t="shared" si="23"/>
        <v>0</v>
      </c>
    </row>
    <row r="6" spans="1:140" x14ac:dyDescent="0.3">
      <c r="A6" s="184" t="s">
        <v>13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135"/>
      <c r="AY6" s="135"/>
      <c r="AZ6" s="135"/>
      <c r="BA6" s="22"/>
      <c r="BB6" s="22"/>
      <c r="BC6" s="22"/>
      <c r="BD6" s="22"/>
      <c r="BE6" s="135"/>
      <c r="BF6" s="135"/>
      <c r="BG6" s="22"/>
      <c r="BH6" s="22"/>
      <c r="BI6" s="22"/>
      <c r="BJ6" s="22"/>
      <c r="BK6" s="22"/>
      <c r="BL6" s="135"/>
      <c r="BM6" s="135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135"/>
      <c r="CA6" s="22"/>
      <c r="CB6" s="22"/>
      <c r="CC6" s="22"/>
      <c r="CD6" s="22"/>
      <c r="CE6" s="22"/>
      <c r="CF6" s="22"/>
      <c r="CG6" s="135"/>
      <c r="CH6" s="22"/>
      <c r="CI6" s="22"/>
      <c r="CJ6" s="22"/>
      <c r="CK6" s="22"/>
      <c r="CL6" s="22"/>
      <c r="CM6" s="22"/>
      <c r="CN6" s="135"/>
      <c r="CO6" s="22"/>
      <c r="CP6" s="22"/>
      <c r="CQ6" s="149"/>
      <c r="CR6" s="43"/>
      <c r="CS6" s="58"/>
      <c r="CT6" s="58"/>
      <c r="CU6" s="58"/>
      <c r="CV6" s="58"/>
      <c r="CW6" s="46"/>
      <c r="CX6" s="83"/>
      <c r="CY6" s="58"/>
      <c r="CZ6" s="46"/>
      <c r="DA6" s="83"/>
      <c r="DB6" s="58"/>
      <c r="DC6" s="46"/>
      <c r="DD6" s="83"/>
      <c r="DE6" s="58"/>
      <c r="DF6" s="58"/>
      <c r="DG6" s="58"/>
      <c r="DH6" s="58"/>
      <c r="DI6" s="47"/>
      <c r="DJ6" s="83"/>
      <c r="DK6" s="58"/>
      <c r="DL6" s="58"/>
      <c r="DM6" s="58"/>
      <c r="DN6" s="46"/>
      <c r="DO6" s="43"/>
      <c r="DP6" s="47"/>
      <c r="DQ6" s="83"/>
      <c r="DR6" s="58"/>
      <c r="DS6" s="58"/>
      <c r="DT6" s="58"/>
      <c r="DU6" s="46"/>
      <c r="DW6" s="1"/>
      <c r="ED6" s="1"/>
      <c r="EG6" s="1"/>
      <c r="EI6" s="1"/>
      <c r="EJ6" s="1"/>
    </row>
    <row r="7" spans="1:140" x14ac:dyDescent="0.3">
      <c r="A7" s="186">
        <v>3</v>
      </c>
      <c r="B7" s="170"/>
      <c r="C7" s="81" t="s">
        <v>23</v>
      </c>
      <c r="D7" s="20"/>
      <c r="E7" s="23" t="s">
        <v>23</v>
      </c>
      <c r="F7" s="23"/>
      <c r="G7" s="20" t="s">
        <v>10</v>
      </c>
      <c r="H7" s="20"/>
      <c r="I7" s="23" t="s">
        <v>23</v>
      </c>
      <c r="J7" s="23"/>
      <c r="K7" s="23"/>
      <c r="L7" s="23"/>
      <c r="M7" s="23"/>
      <c r="N7" s="20"/>
      <c r="O7" s="20"/>
      <c r="P7" s="23" t="s">
        <v>23</v>
      </c>
      <c r="Q7" s="23"/>
      <c r="R7" s="23"/>
      <c r="S7" s="23"/>
      <c r="T7" s="23"/>
      <c r="U7" s="20"/>
      <c r="V7" s="20"/>
      <c r="W7" s="23" t="s">
        <v>23</v>
      </c>
      <c r="X7" s="23"/>
      <c r="Y7" s="23"/>
      <c r="Z7" s="23"/>
      <c r="AA7" s="23"/>
      <c r="AB7" s="20"/>
      <c r="AC7" s="20"/>
      <c r="AD7" s="87" t="s">
        <v>0</v>
      </c>
      <c r="AE7" s="87" t="s">
        <v>0</v>
      </c>
      <c r="AF7" s="87" t="s">
        <v>0</v>
      </c>
      <c r="AG7" s="87" t="s">
        <v>0</v>
      </c>
      <c r="AH7" s="87" t="s">
        <v>0</v>
      </c>
      <c r="AI7" s="20"/>
      <c r="AJ7" s="20"/>
      <c r="AK7" s="87" t="s">
        <v>0</v>
      </c>
      <c r="AL7" s="87" t="s">
        <v>0</v>
      </c>
      <c r="AM7" s="87" t="s">
        <v>0</v>
      </c>
      <c r="AN7" s="87" t="s">
        <v>0</v>
      </c>
      <c r="AO7" s="87" t="s">
        <v>0</v>
      </c>
      <c r="AP7" s="20"/>
      <c r="AQ7" s="20"/>
      <c r="AR7" s="87" t="s">
        <v>1</v>
      </c>
      <c r="AS7" s="87" t="s">
        <v>1</v>
      </c>
      <c r="AT7" s="87" t="s">
        <v>1</v>
      </c>
      <c r="AU7" s="23" t="s">
        <v>23</v>
      </c>
      <c r="AV7" s="23"/>
      <c r="AW7" s="20" t="s">
        <v>66</v>
      </c>
      <c r="AX7" s="20" t="s">
        <v>66</v>
      </c>
      <c r="AY7" s="20" t="s">
        <v>66</v>
      </c>
      <c r="AZ7" s="23" t="s">
        <v>23</v>
      </c>
      <c r="BA7" s="23"/>
      <c r="BB7" s="23"/>
      <c r="BC7" s="23"/>
      <c r="BD7" s="20" t="s">
        <v>66</v>
      </c>
      <c r="BE7" s="20" t="s">
        <v>66</v>
      </c>
      <c r="BF7" s="23" t="s">
        <v>23</v>
      </c>
      <c r="BG7" s="23"/>
      <c r="BH7" s="23"/>
      <c r="BI7" s="23"/>
      <c r="BJ7" s="23"/>
      <c r="BK7" s="20"/>
      <c r="BL7" s="20" t="s">
        <v>10</v>
      </c>
      <c r="BM7" s="23" t="s">
        <v>23</v>
      </c>
      <c r="BN7" s="23"/>
      <c r="BO7" s="23"/>
      <c r="BP7" s="23"/>
      <c r="BQ7" s="23"/>
      <c r="BR7" s="20"/>
      <c r="BS7" s="20"/>
      <c r="BT7" s="23" t="s">
        <v>23</v>
      </c>
      <c r="BU7" s="23"/>
      <c r="BV7" s="23"/>
      <c r="BW7" s="23"/>
      <c r="BX7" s="23"/>
      <c r="BY7" s="20" t="s">
        <v>66</v>
      </c>
      <c r="BZ7" s="20" t="s">
        <v>66</v>
      </c>
      <c r="CA7" s="23" t="s">
        <v>23</v>
      </c>
      <c r="CB7" s="23"/>
      <c r="CC7" s="23"/>
      <c r="CD7" s="23"/>
      <c r="CE7" s="23"/>
      <c r="CF7" s="20"/>
      <c r="CG7" s="20"/>
      <c r="CH7" s="23" t="s">
        <v>23</v>
      </c>
      <c r="CI7" s="23"/>
      <c r="CJ7" s="23"/>
      <c r="CK7" s="23"/>
      <c r="CL7" s="23"/>
      <c r="CM7" s="20" t="s">
        <v>10</v>
      </c>
      <c r="CN7" s="20"/>
      <c r="CO7" s="23" t="s">
        <v>23</v>
      </c>
      <c r="CP7" s="23"/>
      <c r="CQ7" s="151"/>
      <c r="CR7" s="132">
        <f t="shared" si="0"/>
        <v>10</v>
      </c>
      <c r="CS7" s="44">
        <f t="shared" si="1"/>
        <v>0</v>
      </c>
      <c r="CT7" s="44">
        <f t="shared" si="2"/>
        <v>0</v>
      </c>
      <c r="CU7" s="44">
        <f t="shared" si="3"/>
        <v>0</v>
      </c>
      <c r="CV7" s="44">
        <f t="shared" si="4"/>
        <v>0</v>
      </c>
      <c r="CW7" s="105">
        <f t="shared" si="5"/>
        <v>0</v>
      </c>
      <c r="CX7" s="100">
        <v>0</v>
      </c>
      <c r="CY7" s="101">
        <f t="shared" si="24"/>
        <v>0</v>
      </c>
      <c r="CZ7" s="102">
        <f t="shared" si="6"/>
        <v>0</v>
      </c>
      <c r="DA7" s="99">
        <v>0</v>
      </c>
      <c r="DB7" s="91">
        <f t="shared" si="25"/>
        <v>0</v>
      </c>
      <c r="DC7" s="107">
        <f t="shared" si="7"/>
        <v>0</v>
      </c>
      <c r="DD7" s="109">
        <f t="shared" si="8"/>
        <v>3</v>
      </c>
      <c r="DE7" s="103">
        <f t="shared" si="9"/>
        <v>0</v>
      </c>
      <c r="DF7" s="103">
        <f t="shared" si="10"/>
        <v>0</v>
      </c>
      <c r="DG7" s="103">
        <f t="shared" si="11"/>
        <v>0</v>
      </c>
      <c r="DH7" s="103">
        <f t="shared" si="12"/>
        <v>0</v>
      </c>
      <c r="DI7" s="128">
        <f t="shared" si="13"/>
        <v>3</v>
      </c>
      <c r="DJ7" s="48">
        <f t="shared" si="14"/>
        <v>0</v>
      </c>
      <c r="DK7" s="181">
        <f t="shared" si="26"/>
        <v>0</v>
      </c>
      <c r="DL7" s="49">
        <f t="shared" si="15"/>
        <v>0</v>
      </c>
      <c r="DM7" s="179">
        <f>DH7+DL7</f>
        <v>0</v>
      </c>
      <c r="DN7" s="124">
        <f t="shared" si="16"/>
        <v>3</v>
      </c>
      <c r="DO7" s="97">
        <f t="shared" si="17"/>
        <v>3</v>
      </c>
      <c r="DP7" s="98">
        <f t="shared" si="18"/>
        <v>3</v>
      </c>
      <c r="DQ7" s="95">
        <f t="shared" si="19"/>
        <v>0</v>
      </c>
      <c r="DR7" s="94">
        <f t="shared" si="20"/>
        <v>0</v>
      </c>
      <c r="DS7" s="94">
        <f t="shared" si="21"/>
        <v>0</v>
      </c>
      <c r="DT7" s="94">
        <f t="shared" si="22"/>
        <v>0</v>
      </c>
      <c r="DU7" s="125">
        <f t="shared" si="23"/>
        <v>0</v>
      </c>
      <c r="DW7" s="1"/>
      <c r="DX7" s="62"/>
      <c r="ED7" s="1"/>
      <c r="EG7" s="1"/>
      <c r="EI7" s="1"/>
      <c r="EJ7" s="1"/>
    </row>
    <row r="8" spans="1:140" x14ac:dyDescent="0.3">
      <c r="A8" s="186">
        <v>4</v>
      </c>
      <c r="B8" s="5"/>
      <c r="C8" s="24" t="s">
        <v>24</v>
      </c>
      <c r="D8" s="20"/>
      <c r="E8" s="25" t="s">
        <v>24</v>
      </c>
      <c r="F8" s="25"/>
      <c r="G8" s="20"/>
      <c r="H8" s="20"/>
      <c r="I8" s="25" t="s">
        <v>24</v>
      </c>
      <c r="J8" s="57"/>
      <c r="K8" s="25"/>
      <c r="L8" s="25"/>
      <c r="M8" s="25"/>
      <c r="N8" s="20"/>
      <c r="O8" s="20"/>
      <c r="P8" s="25" t="s">
        <v>24</v>
      </c>
      <c r="Q8" s="57"/>
      <c r="R8" s="25"/>
      <c r="S8" s="25"/>
      <c r="T8" s="25"/>
      <c r="U8" s="20"/>
      <c r="V8" s="20"/>
      <c r="W8" s="25" t="s">
        <v>24</v>
      </c>
      <c r="X8" s="25"/>
      <c r="Y8" s="25"/>
      <c r="Z8" s="25"/>
      <c r="AA8" s="25"/>
      <c r="AB8" s="20"/>
      <c r="AC8" s="20"/>
      <c r="AD8" s="25" t="s">
        <v>24</v>
      </c>
      <c r="AE8" s="57"/>
      <c r="AF8" s="25"/>
      <c r="AG8" s="25"/>
      <c r="AH8" s="25"/>
      <c r="AI8" s="20" t="s">
        <v>10</v>
      </c>
      <c r="AJ8" s="20"/>
      <c r="AK8" s="25" t="s">
        <v>24</v>
      </c>
      <c r="AL8" s="57"/>
      <c r="AM8" s="25"/>
      <c r="AN8" s="25"/>
      <c r="AO8" s="25"/>
      <c r="AP8" s="20"/>
      <c r="AQ8" s="20"/>
      <c r="AR8" s="25" t="s">
        <v>24</v>
      </c>
      <c r="AS8" s="57"/>
      <c r="AT8" s="25"/>
      <c r="AU8" s="25"/>
      <c r="AV8" s="25"/>
      <c r="AW8" s="20" t="s">
        <v>10</v>
      </c>
      <c r="AX8" s="20"/>
      <c r="AY8" s="20"/>
      <c r="AZ8" s="25" t="s">
        <v>24</v>
      </c>
      <c r="BA8" s="25"/>
      <c r="BB8" s="25"/>
      <c r="BC8" s="25"/>
      <c r="BD8" s="20"/>
      <c r="BE8" s="20"/>
      <c r="BF8" s="25" t="s">
        <v>24</v>
      </c>
      <c r="BG8" s="57"/>
      <c r="BH8" s="25"/>
      <c r="BI8" s="87" t="s">
        <v>1</v>
      </c>
      <c r="BJ8" s="87" t="s">
        <v>1</v>
      </c>
      <c r="BK8" s="20"/>
      <c r="BL8" s="20"/>
      <c r="BM8" s="87" t="s">
        <v>0</v>
      </c>
      <c r="BN8" s="87" t="s">
        <v>0</v>
      </c>
      <c r="BO8" s="87" t="s">
        <v>0</v>
      </c>
      <c r="BP8" s="87" t="s">
        <v>0</v>
      </c>
      <c r="BQ8" s="87" t="s">
        <v>0</v>
      </c>
      <c r="BR8" s="20"/>
      <c r="BS8" s="20"/>
      <c r="BT8" s="87" t="s">
        <v>0</v>
      </c>
      <c r="BU8" s="87" t="s">
        <v>0</v>
      </c>
      <c r="BV8" s="87" t="s">
        <v>0</v>
      </c>
      <c r="BW8" s="87" t="s">
        <v>0</v>
      </c>
      <c r="BX8" s="87" t="s">
        <v>0</v>
      </c>
      <c r="BY8" s="20"/>
      <c r="BZ8" s="20"/>
      <c r="CA8" s="223" t="s">
        <v>72</v>
      </c>
      <c r="CB8" s="224"/>
      <c r="CC8" s="224"/>
      <c r="CD8" s="224"/>
      <c r="CE8" s="224"/>
      <c r="CF8" s="224"/>
      <c r="CG8" s="224"/>
      <c r="CH8" s="224"/>
      <c r="CI8" s="224"/>
      <c r="CJ8" s="224"/>
      <c r="CK8" s="224"/>
      <c r="CL8" s="224"/>
      <c r="CM8" s="224"/>
      <c r="CN8" s="224"/>
      <c r="CO8" s="224"/>
      <c r="CP8" s="224"/>
      <c r="CQ8" s="225"/>
      <c r="CR8" s="132">
        <f t="shared" si="0"/>
        <v>10</v>
      </c>
      <c r="CS8" s="44">
        <f t="shared" si="1"/>
        <v>0</v>
      </c>
      <c r="CT8" s="44">
        <f t="shared" si="2"/>
        <v>0</v>
      </c>
      <c r="CU8" s="44">
        <f t="shared" si="3"/>
        <v>0</v>
      </c>
      <c r="CV8" s="44">
        <f t="shared" si="4"/>
        <v>0</v>
      </c>
      <c r="CW8" s="105">
        <f t="shared" si="5"/>
        <v>0</v>
      </c>
      <c r="CX8" s="100">
        <v>0</v>
      </c>
      <c r="CY8" s="101">
        <f t="shared" si="24"/>
        <v>0</v>
      </c>
      <c r="CZ8" s="102">
        <f t="shared" si="6"/>
        <v>0</v>
      </c>
      <c r="DA8" s="99">
        <v>0</v>
      </c>
      <c r="DB8" s="91">
        <f t="shared" si="25"/>
        <v>0</v>
      </c>
      <c r="DC8" s="107">
        <f t="shared" si="7"/>
        <v>0</v>
      </c>
      <c r="DD8" s="109">
        <f t="shared" si="8"/>
        <v>2</v>
      </c>
      <c r="DE8" s="103">
        <f t="shared" si="9"/>
        <v>0</v>
      </c>
      <c r="DF8" s="103">
        <f t="shared" si="10"/>
        <v>0</v>
      </c>
      <c r="DG8" s="103">
        <f t="shared" si="11"/>
        <v>0</v>
      </c>
      <c r="DH8" s="103">
        <f t="shared" si="12"/>
        <v>0</v>
      </c>
      <c r="DI8" s="128">
        <f t="shared" si="13"/>
        <v>2</v>
      </c>
      <c r="DJ8" s="48">
        <f t="shared" si="14"/>
        <v>0</v>
      </c>
      <c r="DK8" s="181">
        <f t="shared" si="26"/>
        <v>0</v>
      </c>
      <c r="DL8" s="49">
        <f t="shared" si="15"/>
        <v>0</v>
      </c>
      <c r="DM8" s="179">
        <f>DH8+DL8</f>
        <v>0</v>
      </c>
      <c r="DN8" s="124">
        <f t="shared" si="16"/>
        <v>2</v>
      </c>
      <c r="DO8" s="97">
        <f t="shared" si="17"/>
        <v>2</v>
      </c>
      <c r="DP8" s="98">
        <f t="shared" si="18"/>
        <v>2</v>
      </c>
      <c r="DQ8" s="95">
        <f t="shared" si="19"/>
        <v>0</v>
      </c>
      <c r="DR8" s="94">
        <f t="shared" si="20"/>
        <v>0</v>
      </c>
      <c r="DS8" s="94">
        <f t="shared" si="21"/>
        <v>0</v>
      </c>
      <c r="DT8" s="94">
        <f t="shared" si="22"/>
        <v>0</v>
      </c>
      <c r="DU8" s="125">
        <f t="shared" si="23"/>
        <v>0</v>
      </c>
      <c r="DW8" s="1"/>
      <c r="ED8" s="1"/>
      <c r="EG8" s="1"/>
      <c r="EI8" s="1"/>
      <c r="EJ8" s="1"/>
    </row>
    <row r="9" spans="1:140" x14ac:dyDescent="0.3">
      <c r="A9" s="186">
        <v>5</v>
      </c>
      <c r="B9" s="170"/>
      <c r="C9" s="28" t="s">
        <v>26</v>
      </c>
      <c r="D9" s="20"/>
      <c r="E9" s="120" t="s">
        <v>67</v>
      </c>
      <c r="F9" s="120" t="s">
        <v>67</v>
      </c>
      <c r="G9" s="20"/>
      <c r="H9" s="20"/>
      <c r="I9" s="87" t="s">
        <v>0</v>
      </c>
      <c r="J9" s="87" t="s">
        <v>0</v>
      </c>
      <c r="K9" s="87" t="s">
        <v>0</v>
      </c>
      <c r="L9" s="87" t="s">
        <v>0</v>
      </c>
      <c r="M9" s="87" t="s">
        <v>0</v>
      </c>
      <c r="N9" s="20"/>
      <c r="O9" s="20"/>
      <c r="P9" s="87" t="s">
        <v>0</v>
      </c>
      <c r="Q9" s="87" t="s">
        <v>0</v>
      </c>
      <c r="R9" s="87" t="s">
        <v>0</v>
      </c>
      <c r="S9" s="87" t="s">
        <v>0</v>
      </c>
      <c r="T9" s="87" t="s">
        <v>0</v>
      </c>
      <c r="U9" s="20"/>
      <c r="V9" s="20"/>
      <c r="W9" s="87" t="s">
        <v>1</v>
      </c>
      <c r="X9" s="87" t="s">
        <v>1</v>
      </c>
      <c r="Y9" s="169" t="s">
        <v>6</v>
      </c>
      <c r="Z9" s="169" t="s">
        <v>6</v>
      </c>
      <c r="AA9" s="169" t="s">
        <v>6</v>
      </c>
      <c r="AB9" s="20"/>
      <c r="AC9" s="20"/>
      <c r="AD9" s="29" t="s">
        <v>26</v>
      </c>
      <c r="AE9" s="29"/>
      <c r="AF9" s="29"/>
      <c r="AG9" s="29"/>
      <c r="AH9" s="29"/>
      <c r="AI9" s="20"/>
      <c r="AJ9" s="20" t="s">
        <v>10</v>
      </c>
      <c r="AK9" s="29" t="s">
        <v>26</v>
      </c>
      <c r="AL9" s="29"/>
      <c r="AM9" s="29"/>
      <c r="AN9" s="29"/>
      <c r="AO9" s="29"/>
      <c r="AP9" s="20"/>
      <c r="AQ9" s="20"/>
      <c r="AR9" s="29" t="s">
        <v>26</v>
      </c>
      <c r="AS9" s="29"/>
      <c r="AT9" s="29"/>
      <c r="AU9" s="29"/>
      <c r="AV9" s="29"/>
      <c r="AW9" s="20" t="s">
        <v>66</v>
      </c>
      <c r="AX9" s="20" t="s">
        <v>66</v>
      </c>
      <c r="AY9" s="20" t="s">
        <v>66</v>
      </c>
      <c r="AZ9" s="29" t="s">
        <v>26</v>
      </c>
      <c r="BA9" s="29"/>
      <c r="BB9" s="29"/>
      <c r="BC9" s="29"/>
      <c r="BD9" s="20" t="s">
        <v>10</v>
      </c>
      <c r="BE9" s="20"/>
      <c r="BF9" s="29" t="s">
        <v>26</v>
      </c>
      <c r="BG9" s="29"/>
      <c r="BH9" s="29"/>
      <c r="BI9" s="29"/>
      <c r="BJ9" s="29"/>
      <c r="BK9" s="20"/>
      <c r="BL9" s="20"/>
      <c r="BM9" s="29" t="s">
        <v>26</v>
      </c>
      <c r="BN9" s="29"/>
      <c r="BO9" s="29"/>
      <c r="BP9" s="29"/>
      <c r="BQ9" s="29"/>
      <c r="BR9" s="20"/>
      <c r="BS9" s="20"/>
      <c r="BT9" s="29" t="s">
        <v>26</v>
      </c>
      <c r="BU9" s="29"/>
      <c r="BV9" s="29"/>
      <c r="BW9" s="29"/>
      <c r="BX9" s="29"/>
      <c r="BY9" s="20"/>
      <c r="BZ9" s="20"/>
      <c r="CA9" s="29" t="s">
        <v>26</v>
      </c>
      <c r="CB9" s="29"/>
      <c r="CC9" s="29"/>
      <c r="CD9" s="29"/>
      <c r="CE9" s="29"/>
      <c r="CF9" s="20"/>
      <c r="CG9" s="20"/>
      <c r="CH9" s="29" t="s">
        <v>26</v>
      </c>
      <c r="CI9" s="29"/>
      <c r="CJ9" s="29"/>
      <c r="CK9" s="29"/>
      <c r="CL9" s="29"/>
      <c r="CM9" s="20"/>
      <c r="CN9" s="20"/>
      <c r="CO9" s="29" t="s">
        <v>26</v>
      </c>
      <c r="CP9" s="29"/>
      <c r="CQ9" s="152"/>
      <c r="CR9" s="132">
        <f t="shared" si="0"/>
        <v>10</v>
      </c>
      <c r="CS9" s="44">
        <f t="shared" si="1"/>
        <v>0</v>
      </c>
      <c r="CT9" s="44">
        <f t="shared" si="2"/>
        <v>0</v>
      </c>
      <c r="CU9" s="44">
        <f t="shared" si="3"/>
        <v>0</v>
      </c>
      <c r="CV9" s="44">
        <f t="shared" si="4"/>
        <v>0</v>
      </c>
      <c r="CW9" s="105">
        <f t="shared" si="5"/>
        <v>0</v>
      </c>
      <c r="CX9" s="100">
        <v>0</v>
      </c>
      <c r="CY9" s="101">
        <f t="shared" si="24"/>
        <v>0</v>
      </c>
      <c r="CZ9" s="102">
        <f t="shared" si="6"/>
        <v>0</v>
      </c>
      <c r="DA9" s="99">
        <v>0</v>
      </c>
      <c r="DB9" s="91">
        <f t="shared" si="25"/>
        <v>0</v>
      </c>
      <c r="DC9" s="107">
        <f t="shared" si="7"/>
        <v>0</v>
      </c>
      <c r="DD9" s="109">
        <f t="shared" si="8"/>
        <v>2</v>
      </c>
      <c r="DE9" s="103">
        <f t="shared" si="9"/>
        <v>0</v>
      </c>
      <c r="DF9" s="103">
        <f t="shared" si="10"/>
        <v>0</v>
      </c>
      <c r="DG9" s="103">
        <f t="shared" si="11"/>
        <v>0</v>
      </c>
      <c r="DH9" s="103">
        <f t="shared" si="12"/>
        <v>0</v>
      </c>
      <c r="DI9" s="128">
        <f t="shared" si="13"/>
        <v>2</v>
      </c>
      <c r="DJ9" s="48">
        <f t="shared" si="14"/>
        <v>3</v>
      </c>
      <c r="DK9" s="181">
        <f t="shared" si="26"/>
        <v>3</v>
      </c>
      <c r="DL9" s="49">
        <f t="shared" si="15"/>
        <v>0</v>
      </c>
      <c r="DM9" s="179">
        <f>DH9+DL9</f>
        <v>0</v>
      </c>
      <c r="DN9" s="124">
        <f t="shared" si="16"/>
        <v>3.5000000000000004</v>
      </c>
      <c r="DO9" s="97">
        <f t="shared" si="17"/>
        <v>2</v>
      </c>
      <c r="DP9" s="98">
        <f t="shared" si="18"/>
        <v>2</v>
      </c>
      <c r="DQ9" s="95">
        <f t="shared" si="19"/>
        <v>0</v>
      </c>
      <c r="DR9" s="94">
        <f t="shared" si="20"/>
        <v>0</v>
      </c>
      <c r="DS9" s="94">
        <f t="shared" si="21"/>
        <v>0</v>
      </c>
      <c r="DT9" s="94">
        <f t="shared" si="22"/>
        <v>0</v>
      </c>
      <c r="DU9" s="125">
        <f t="shared" si="23"/>
        <v>0</v>
      </c>
      <c r="DW9" s="1"/>
      <c r="ED9" s="1"/>
      <c r="EG9" s="1"/>
      <c r="EI9" s="1"/>
      <c r="EJ9" s="1"/>
    </row>
    <row r="10" spans="1:140" x14ac:dyDescent="0.3">
      <c r="A10" s="186">
        <v>6</v>
      </c>
      <c r="B10" s="5"/>
      <c r="C10" s="26" t="s">
        <v>25</v>
      </c>
      <c r="D10" s="42"/>
      <c r="E10" s="56" t="s">
        <v>25</v>
      </c>
      <c r="F10" s="27"/>
      <c r="G10" s="42"/>
      <c r="H10" s="20" t="s">
        <v>10</v>
      </c>
      <c r="I10" s="56" t="s">
        <v>25</v>
      </c>
      <c r="J10" s="27"/>
      <c r="K10" s="27"/>
      <c r="L10" s="27"/>
      <c r="M10" s="56"/>
      <c r="N10" s="20"/>
      <c r="O10" s="42"/>
      <c r="P10" s="56" t="s">
        <v>25</v>
      </c>
      <c r="Q10" s="27"/>
      <c r="R10" s="27"/>
      <c r="S10" s="27"/>
      <c r="T10" s="27"/>
      <c r="U10" s="42"/>
      <c r="V10" s="42"/>
      <c r="W10" s="56" t="s">
        <v>25</v>
      </c>
      <c r="X10" s="27"/>
      <c r="Y10" s="27"/>
      <c r="Z10" s="27"/>
      <c r="AA10" s="27"/>
      <c r="AB10" s="42"/>
      <c r="AC10" s="42"/>
      <c r="AD10" s="56" t="s">
        <v>25</v>
      </c>
      <c r="AE10" s="27"/>
      <c r="AF10" s="27"/>
      <c r="AG10" s="27"/>
      <c r="AH10" s="27"/>
      <c r="AI10" s="42"/>
      <c r="AJ10" s="42"/>
      <c r="AK10" s="56" t="s">
        <v>25</v>
      </c>
      <c r="AL10" s="27"/>
      <c r="AM10" s="27"/>
      <c r="AN10" s="27"/>
      <c r="AO10" s="27"/>
      <c r="AP10" s="20" t="s">
        <v>10</v>
      </c>
      <c r="AQ10" s="42"/>
      <c r="AR10" s="56" t="s">
        <v>25</v>
      </c>
      <c r="AS10" s="27"/>
      <c r="AT10" s="27"/>
      <c r="AU10" s="27"/>
      <c r="AV10" s="27"/>
      <c r="AW10" s="42"/>
      <c r="AX10" s="20"/>
      <c r="AY10" s="42"/>
      <c r="AZ10" s="56" t="s">
        <v>25</v>
      </c>
      <c r="BA10" s="27"/>
      <c r="BB10" s="27"/>
      <c r="BC10" s="27"/>
      <c r="BD10" s="42"/>
      <c r="BE10" s="42"/>
      <c r="BF10" s="56" t="s">
        <v>25</v>
      </c>
      <c r="BG10" s="27"/>
      <c r="BH10" s="87" t="s">
        <v>1</v>
      </c>
      <c r="BI10" s="87" t="s">
        <v>1</v>
      </c>
      <c r="BJ10" s="87" t="s">
        <v>1</v>
      </c>
      <c r="BK10" s="42"/>
      <c r="BL10" s="42"/>
      <c r="BM10" s="87" t="s">
        <v>0</v>
      </c>
      <c r="BN10" s="87" t="s">
        <v>0</v>
      </c>
      <c r="BO10" s="87" t="s">
        <v>0</v>
      </c>
      <c r="BP10" s="87" t="s">
        <v>0</v>
      </c>
      <c r="BQ10" s="87" t="s">
        <v>0</v>
      </c>
      <c r="BR10" s="42"/>
      <c r="BS10" s="42"/>
      <c r="BT10" s="56" t="s">
        <v>25</v>
      </c>
      <c r="BU10" s="27"/>
      <c r="BV10" s="27"/>
      <c r="BW10" s="27"/>
      <c r="BX10" s="27"/>
      <c r="BY10" s="42"/>
      <c r="BZ10" s="42"/>
      <c r="CA10" s="56" t="s">
        <v>25</v>
      </c>
      <c r="CB10" s="27"/>
      <c r="CC10" s="27"/>
      <c r="CD10" s="27"/>
      <c r="CE10" s="27"/>
      <c r="CF10" s="42"/>
      <c r="CG10" s="42"/>
      <c r="CH10" s="56" t="s">
        <v>25</v>
      </c>
      <c r="CI10" s="27"/>
      <c r="CJ10" s="27"/>
      <c r="CK10" s="27"/>
      <c r="CL10" s="27"/>
      <c r="CM10" s="42"/>
      <c r="CN10" s="167" t="s">
        <v>10</v>
      </c>
      <c r="CO10" s="56" t="s">
        <v>25</v>
      </c>
      <c r="CP10" s="56"/>
      <c r="CQ10" s="159"/>
      <c r="CR10" s="132">
        <f t="shared" si="0"/>
        <v>5</v>
      </c>
      <c r="CS10" s="44">
        <f t="shared" si="1"/>
        <v>0</v>
      </c>
      <c r="CT10" s="44">
        <f t="shared" si="2"/>
        <v>0</v>
      </c>
      <c r="CU10" s="44">
        <f t="shared" si="3"/>
        <v>0</v>
      </c>
      <c r="CV10" s="44">
        <f t="shared" si="4"/>
        <v>0</v>
      </c>
      <c r="CW10" s="105">
        <f t="shared" si="5"/>
        <v>0</v>
      </c>
      <c r="CX10" s="100">
        <v>0</v>
      </c>
      <c r="CY10" s="101">
        <f t="shared" si="24"/>
        <v>0</v>
      </c>
      <c r="CZ10" s="102">
        <f t="shared" si="6"/>
        <v>0</v>
      </c>
      <c r="DA10" s="99">
        <v>0</v>
      </c>
      <c r="DB10" s="91">
        <f t="shared" si="25"/>
        <v>0</v>
      </c>
      <c r="DC10" s="107">
        <f t="shared" si="7"/>
        <v>0</v>
      </c>
      <c r="DD10" s="109">
        <f t="shared" si="8"/>
        <v>3</v>
      </c>
      <c r="DE10" s="103">
        <f t="shared" si="9"/>
        <v>0</v>
      </c>
      <c r="DF10" s="103">
        <f t="shared" si="10"/>
        <v>0</v>
      </c>
      <c r="DG10" s="103">
        <f t="shared" si="11"/>
        <v>0</v>
      </c>
      <c r="DH10" s="103">
        <f t="shared" si="12"/>
        <v>0</v>
      </c>
      <c r="DI10" s="128">
        <f t="shared" si="13"/>
        <v>3</v>
      </c>
      <c r="DJ10" s="48">
        <f t="shared" si="14"/>
        <v>0</v>
      </c>
      <c r="DK10" s="181">
        <f t="shared" si="26"/>
        <v>0</v>
      </c>
      <c r="DL10" s="49">
        <f t="shared" si="15"/>
        <v>0</v>
      </c>
      <c r="DM10" s="179">
        <f>DH10+DL10</f>
        <v>0</v>
      </c>
      <c r="DN10" s="124">
        <f t="shared" si="16"/>
        <v>3</v>
      </c>
      <c r="DO10" s="97">
        <f t="shared" si="17"/>
        <v>3</v>
      </c>
      <c r="DP10" s="98">
        <f t="shared" si="18"/>
        <v>3</v>
      </c>
      <c r="DQ10" s="95">
        <f t="shared" si="19"/>
        <v>0</v>
      </c>
      <c r="DR10" s="94">
        <f t="shared" si="20"/>
        <v>0</v>
      </c>
      <c r="DS10" s="94">
        <f t="shared" si="21"/>
        <v>0</v>
      </c>
      <c r="DT10" s="94">
        <f t="shared" si="22"/>
        <v>0</v>
      </c>
      <c r="DU10" s="125">
        <f t="shared" si="23"/>
        <v>0</v>
      </c>
      <c r="DW10" s="1"/>
      <c r="ED10" s="1"/>
      <c r="EG10" s="1"/>
      <c r="EI10" s="1"/>
      <c r="EJ10" s="1"/>
    </row>
    <row r="11" spans="1:140" x14ac:dyDescent="0.3">
      <c r="A11" s="187" t="s">
        <v>45</v>
      </c>
      <c r="B11" s="21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149"/>
      <c r="CR11" s="133"/>
      <c r="CS11" s="61"/>
      <c r="CT11" s="61"/>
      <c r="CU11" s="61"/>
      <c r="CV11" s="61"/>
      <c r="CW11" s="46"/>
      <c r="CX11" s="83"/>
      <c r="CY11" s="61"/>
      <c r="CZ11" s="46"/>
      <c r="DA11" s="83"/>
      <c r="DB11" s="61"/>
      <c r="DC11" s="46"/>
      <c r="DD11" s="58"/>
      <c r="DE11" s="58"/>
      <c r="DF11" s="58"/>
      <c r="DG11" s="58"/>
      <c r="DH11" s="58"/>
      <c r="DI11" s="47"/>
      <c r="DJ11" s="83"/>
      <c r="DK11" s="58"/>
      <c r="DL11" s="58"/>
      <c r="DM11" s="58"/>
      <c r="DN11" s="46"/>
      <c r="DO11" s="43"/>
      <c r="DP11" s="47"/>
      <c r="DQ11" s="83"/>
      <c r="DR11" s="58"/>
      <c r="DS11" s="58"/>
      <c r="DT11" s="58"/>
      <c r="DU11" s="46"/>
      <c r="DW11" s="1"/>
      <c r="ED11" s="1"/>
      <c r="EG11" s="1"/>
      <c r="EI11" s="1"/>
      <c r="EJ11" s="1"/>
    </row>
    <row r="12" spans="1:140" x14ac:dyDescent="0.3">
      <c r="A12" s="186">
        <v>7</v>
      </c>
      <c r="B12" s="171"/>
      <c r="C12" s="55" t="s">
        <v>27</v>
      </c>
      <c r="D12" s="20"/>
      <c r="E12" s="87" t="s">
        <v>2</v>
      </c>
      <c r="F12" s="87" t="s">
        <v>2</v>
      </c>
      <c r="G12" s="20"/>
      <c r="H12" s="20"/>
      <c r="I12" s="87" t="s">
        <v>0</v>
      </c>
      <c r="J12" s="87" t="s">
        <v>0</v>
      </c>
      <c r="K12" s="87" t="s">
        <v>0</v>
      </c>
      <c r="L12" s="87" t="s">
        <v>0</v>
      </c>
      <c r="M12" s="87" t="s">
        <v>0</v>
      </c>
      <c r="N12" s="20"/>
      <c r="O12" s="20"/>
      <c r="P12" s="87" t="s">
        <v>0</v>
      </c>
      <c r="Q12" s="87" t="s">
        <v>0</v>
      </c>
      <c r="R12" s="87" t="s">
        <v>0</v>
      </c>
      <c r="S12" s="87" t="s">
        <v>2</v>
      </c>
      <c r="T12" s="30" t="s">
        <v>27</v>
      </c>
      <c r="U12" s="20"/>
      <c r="V12" s="20"/>
      <c r="W12" s="30" t="s">
        <v>27</v>
      </c>
      <c r="X12" s="31"/>
      <c r="Y12" s="31"/>
      <c r="Z12" s="31"/>
      <c r="AA12" s="31"/>
      <c r="AB12" s="20" t="s">
        <v>10</v>
      </c>
      <c r="AC12" s="20"/>
      <c r="AD12" s="30" t="s">
        <v>27</v>
      </c>
      <c r="AE12" s="31"/>
      <c r="AF12" s="31"/>
      <c r="AG12" s="31"/>
      <c r="AH12" s="31"/>
      <c r="AI12" s="20"/>
      <c r="AJ12" s="20"/>
      <c r="AK12" s="30" t="s">
        <v>27</v>
      </c>
      <c r="AL12" s="87" t="s">
        <v>2</v>
      </c>
      <c r="AM12" s="87" t="s">
        <v>2</v>
      </c>
      <c r="AN12" s="87" t="s">
        <v>2</v>
      </c>
      <c r="AO12" s="87" t="s">
        <v>1</v>
      </c>
      <c r="AP12" s="20"/>
      <c r="AQ12" s="20"/>
      <c r="AR12" s="87" t="s">
        <v>0</v>
      </c>
      <c r="AS12" s="87" t="s">
        <v>0</v>
      </c>
      <c r="AT12" s="30" t="s">
        <v>27</v>
      </c>
      <c r="AU12" s="31"/>
      <c r="AV12" s="31"/>
      <c r="AW12" s="20"/>
      <c r="AX12" s="20" t="s">
        <v>10</v>
      </c>
      <c r="AY12" s="20"/>
      <c r="AZ12" s="30" t="s">
        <v>27</v>
      </c>
      <c r="BA12" s="31"/>
      <c r="BB12" s="31"/>
      <c r="BC12" s="31"/>
      <c r="BD12" s="20"/>
      <c r="BE12" s="20"/>
      <c r="BF12" s="30" t="s">
        <v>27</v>
      </c>
      <c r="BG12" s="31"/>
      <c r="BH12" s="31"/>
      <c r="BI12" s="31"/>
      <c r="BJ12" s="31"/>
      <c r="BK12" s="20" t="s">
        <v>66</v>
      </c>
      <c r="BL12" s="20" t="s">
        <v>66</v>
      </c>
      <c r="BM12" s="30" t="s">
        <v>27</v>
      </c>
      <c r="BN12" s="31"/>
      <c r="BO12" s="31"/>
      <c r="BP12" s="31"/>
      <c r="BQ12" s="31"/>
      <c r="BR12" s="20" t="s">
        <v>10</v>
      </c>
      <c r="BS12" s="20"/>
      <c r="BT12" s="30" t="s">
        <v>27</v>
      </c>
      <c r="BU12" s="31"/>
      <c r="BV12" s="31"/>
      <c r="BW12" s="31"/>
      <c r="BX12" s="31"/>
      <c r="BY12" s="20"/>
      <c r="BZ12" s="20"/>
      <c r="CA12" s="30" t="s">
        <v>27</v>
      </c>
      <c r="CB12" s="87" t="s">
        <v>1</v>
      </c>
      <c r="CC12" s="87" t="s">
        <v>1</v>
      </c>
      <c r="CD12" s="87" t="s">
        <v>2</v>
      </c>
      <c r="CE12" s="87" t="s">
        <v>2</v>
      </c>
      <c r="CF12" s="20"/>
      <c r="CG12" s="20"/>
      <c r="CH12" s="87" t="s">
        <v>2</v>
      </c>
      <c r="CI12" s="87" t="s">
        <v>2</v>
      </c>
      <c r="CJ12" s="87" t="s">
        <v>2</v>
      </c>
      <c r="CK12" s="87" t="s">
        <v>2</v>
      </c>
      <c r="CL12" s="87" t="s">
        <v>2</v>
      </c>
      <c r="CM12" s="20"/>
      <c r="CN12" s="20"/>
      <c r="CO12" s="87" t="s">
        <v>2</v>
      </c>
      <c r="CP12" s="87" t="s">
        <v>2</v>
      </c>
      <c r="CQ12" s="87" t="s">
        <v>2</v>
      </c>
      <c r="CR12" s="132">
        <f>COUNTIF(D12:CQ12,"V")</f>
        <v>10</v>
      </c>
      <c r="CS12" s="44">
        <f>COUNTIF(D12:CQ12,"FC")</f>
        <v>0</v>
      </c>
      <c r="CT12" s="44">
        <f>COUNTIF(D12:CQ12,"MIL")</f>
        <v>0</v>
      </c>
      <c r="CU12" s="44">
        <f>COUNTIF(D12:CQ12,"MAT")</f>
        <v>0</v>
      </c>
      <c r="CV12" s="44">
        <f>COUNTIF(D12:CQ12,"Aext")</f>
        <v>0</v>
      </c>
      <c r="CW12" s="105">
        <f>COUNTIF(D12:CQ12,"ATT")</f>
        <v>0</v>
      </c>
      <c r="CX12" s="100">
        <v>0</v>
      </c>
      <c r="CY12" s="101">
        <f t="shared" si="24"/>
        <v>0</v>
      </c>
      <c r="CZ12" s="102">
        <f>COUNTIF(D12:CQ12,"OUT")</f>
        <v>0</v>
      </c>
      <c r="DA12" s="99">
        <v>30</v>
      </c>
      <c r="DB12" s="91">
        <f t="shared" si="25"/>
        <v>16.2</v>
      </c>
      <c r="DC12" s="107">
        <f>COUNTIF(D12:CQ12,"OFF")</f>
        <v>16</v>
      </c>
      <c r="DD12" s="109">
        <f>COUNTIF(D12:CQ12,"WE")</f>
        <v>3</v>
      </c>
      <c r="DE12" s="103">
        <f>COUNTIF(D12:CQ12,"WI")</f>
        <v>0</v>
      </c>
      <c r="DF12" s="103">
        <f>COUNTIF(D12:CQ12,"WO")</f>
        <v>0</v>
      </c>
      <c r="DG12" s="103">
        <f>COUNTIF(D12:CQ12,"WS")</f>
        <v>0</v>
      </c>
      <c r="DH12" s="103">
        <f>COUNTIF(D12:CQ12,"WN")</f>
        <v>0</v>
      </c>
      <c r="DI12" s="128">
        <f>SUM(DD12:DH12)</f>
        <v>3</v>
      </c>
      <c r="DJ12" s="48">
        <f>COUNTIF(D12:CQ12,"S")</f>
        <v>0</v>
      </c>
      <c r="DK12" s="181">
        <f t="shared" si="26"/>
        <v>0</v>
      </c>
      <c r="DL12" s="49">
        <f>COUNTIF(D12:CQ12,"N")</f>
        <v>0</v>
      </c>
      <c r="DM12" s="179">
        <f>DH12+DL12</f>
        <v>0</v>
      </c>
      <c r="DN12" s="124">
        <f>(DI12+DL12+DJ12/2)/(100-CX12-DA12)*100</f>
        <v>4.2857142857142856</v>
      </c>
      <c r="DO12" s="97">
        <f>DI12+((DH12+DL12)*0.25)</f>
        <v>3</v>
      </c>
      <c r="DP12" s="98">
        <f>COUNTIF(D12:CQ12,"R")</f>
        <v>3</v>
      </c>
      <c r="DQ12" s="95">
        <f>COUNTIF(D12:CQ12,"C")</f>
        <v>0</v>
      </c>
      <c r="DR12" s="94">
        <f>COUNTIF(D12:CQ12,"E")</f>
        <v>0</v>
      </c>
      <c r="DS12" s="94">
        <f>COUNTIF(D12:CQ12,"E+C")</f>
        <v>0</v>
      </c>
      <c r="DT12" s="94">
        <f>COUNTIF(D12:CQ12,"USI")</f>
        <v>0</v>
      </c>
      <c r="DU12" s="125">
        <f>COUNTIF(D12:CQ12,"HC")</f>
        <v>0</v>
      </c>
      <c r="DW12" s="1"/>
      <c r="ED12" s="1"/>
      <c r="EG12" s="1"/>
      <c r="EI12" s="1"/>
      <c r="EJ12" s="1"/>
    </row>
    <row r="13" spans="1:140" x14ac:dyDescent="0.3">
      <c r="A13" s="188">
        <v>8</v>
      </c>
      <c r="B13" s="171" t="s">
        <v>74</v>
      </c>
      <c r="C13" s="55" t="s">
        <v>27</v>
      </c>
      <c r="D13" s="20"/>
      <c r="E13" s="30" t="s">
        <v>27</v>
      </c>
      <c r="F13" s="31"/>
      <c r="G13" s="20"/>
      <c r="H13" s="20"/>
      <c r="I13" s="30" t="s">
        <v>27</v>
      </c>
      <c r="J13" s="31"/>
      <c r="K13" s="31"/>
      <c r="L13" s="31"/>
      <c r="M13" s="31"/>
      <c r="N13" s="20"/>
      <c r="O13" s="20"/>
      <c r="P13" s="30" t="s">
        <v>27</v>
      </c>
      <c r="Q13" s="31"/>
      <c r="R13" s="31"/>
      <c r="S13" s="31"/>
      <c r="T13" s="31"/>
      <c r="U13" s="20"/>
      <c r="V13" s="20"/>
      <c r="W13" s="87" t="s">
        <v>0</v>
      </c>
      <c r="X13" s="87" t="s">
        <v>0</v>
      </c>
      <c r="Y13" s="87" t="s">
        <v>0</v>
      </c>
      <c r="Z13" s="87" t="s">
        <v>0</v>
      </c>
      <c r="AA13" s="87" t="s">
        <v>0</v>
      </c>
      <c r="AB13" s="20"/>
      <c r="AC13" s="20"/>
      <c r="AD13" s="87" t="s">
        <v>0</v>
      </c>
      <c r="AE13" s="87" t="s">
        <v>0</v>
      </c>
      <c r="AF13" s="87" t="s">
        <v>0</v>
      </c>
      <c r="AG13" s="87" t="s">
        <v>0</v>
      </c>
      <c r="AH13" s="87" t="s">
        <v>0</v>
      </c>
      <c r="AI13" s="20"/>
      <c r="AJ13" s="20"/>
      <c r="AK13" s="30" t="s">
        <v>27</v>
      </c>
      <c r="AL13" s="31"/>
      <c r="AM13" s="31"/>
      <c r="AN13" s="31"/>
      <c r="AO13" s="31"/>
      <c r="AP13" s="20"/>
      <c r="AQ13" s="20" t="s">
        <v>10</v>
      </c>
      <c r="AR13" s="30" t="s">
        <v>27</v>
      </c>
      <c r="AS13" s="31"/>
      <c r="AT13" s="31"/>
      <c r="AU13" s="87" t="s">
        <v>18</v>
      </c>
      <c r="AV13" s="87" t="s">
        <v>18</v>
      </c>
      <c r="AW13" s="20"/>
      <c r="AX13" s="20"/>
      <c r="AY13" s="20"/>
      <c r="AZ13" s="165" t="s">
        <v>9</v>
      </c>
      <c r="BA13" s="165" t="s">
        <v>9</v>
      </c>
      <c r="BB13" s="87" t="s">
        <v>1</v>
      </c>
      <c r="BC13" s="169" t="s">
        <v>6</v>
      </c>
      <c r="BD13" s="169" t="s">
        <v>35</v>
      </c>
      <c r="BE13" s="169" t="s">
        <v>35</v>
      </c>
      <c r="BF13" s="169" t="s">
        <v>6</v>
      </c>
      <c r="BG13" s="87" t="s">
        <v>1</v>
      </c>
      <c r="BH13" s="87" t="s">
        <v>1</v>
      </c>
      <c r="BI13" s="87" t="s">
        <v>1</v>
      </c>
      <c r="BJ13" s="87" t="s">
        <v>1</v>
      </c>
      <c r="BK13" s="20"/>
      <c r="BL13" s="20"/>
      <c r="BM13" s="168" t="s">
        <v>53</v>
      </c>
      <c r="BN13" s="168" t="s">
        <v>53</v>
      </c>
      <c r="BO13" s="168" t="s">
        <v>53</v>
      </c>
      <c r="BP13" s="168" t="s">
        <v>53</v>
      </c>
      <c r="BQ13" s="168" t="s">
        <v>53</v>
      </c>
      <c r="BR13" s="20"/>
      <c r="BS13" s="20"/>
      <c r="BT13" s="166" t="s">
        <v>4</v>
      </c>
      <c r="BU13" s="166" t="s">
        <v>4</v>
      </c>
      <c r="BV13" s="166" t="s">
        <v>4</v>
      </c>
      <c r="BW13" s="166" t="s">
        <v>4</v>
      </c>
      <c r="BX13" s="166" t="s">
        <v>4</v>
      </c>
      <c r="BY13" s="20"/>
      <c r="BZ13" s="20"/>
      <c r="CA13" s="30" t="s">
        <v>27</v>
      </c>
      <c r="CB13" s="31"/>
      <c r="CC13" s="31"/>
      <c r="CD13" s="31"/>
      <c r="CE13" s="31"/>
      <c r="CF13" s="20" t="s">
        <v>10</v>
      </c>
      <c r="CG13" s="20"/>
      <c r="CH13" s="30" t="s">
        <v>27</v>
      </c>
      <c r="CI13" s="31"/>
      <c r="CJ13" s="31"/>
      <c r="CK13" s="31"/>
      <c r="CL13" s="31"/>
      <c r="CM13" s="20"/>
      <c r="CN13" s="20"/>
      <c r="CO13" s="30" t="s">
        <v>27</v>
      </c>
      <c r="CP13" s="30"/>
      <c r="CQ13" s="160"/>
      <c r="CR13" s="132">
        <f>COUNTIF(D13:CQ13,"V")</f>
        <v>10</v>
      </c>
      <c r="CS13" s="44">
        <f>COUNTIF(D13:CQ13,"FC")</f>
        <v>2</v>
      </c>
      <c r="CT13" s="44">
        <f>COUNTIF(D13:CQ13,"MIL")</f>
        <v>0</v>
      </c>
      <c r="CU13" s="44">
        <f>COUNTIF(D13:CQ13,"MAT")</f>
        <v>0</v>
      </c>
      <c r="CV13" s="44">
        <f>COUNTIF(D13:CQ13,"Aext")</f>
        <v>0</v>
      </c>
      <c r="CW13" s="105">
        <f>COUNTIF(D13:CQ13,"ATT")</f>
        <v>0</v>
      </c>
      <c r="CX13" s="100">
        <v>0</v>
      </c>
      <c r="CY13" s="101">
        <f>(64-CU13-CR13)*CX13/100</f>
        <v>0</v>
      </c>
      <c r="CZ13" s="102">
        <f>COUNTIF(D13:CQ13,"OUT")</f>
        <v>0</v>
      </c>
      <c r="DA13" s="99">
        <v>0</v>
      </c>
      <c r="DB13" s="91">
        <f>(64-CR13-CS13-CT13-CU13-CV13-CW13-CY13)*(DA13)/(100-CX13)</f>
        <v>0</v>
      </c>
      <c r="DC13" s="107">
        <f>COUNTIF(D13:CQ13,"OFF")</f>
        <v>0</v>
      </c>
      <c r="DD13" s="109">
        <f>COUNTIF(D13:CQ13,"WE")</f>
        <v>2</v>
      </c>
      <c r="DE13" s="103">
        <f>COUNTIF(D13:CQ13,"WI")</f>
        <v>0</v>
      </c>
      <c r="DF13" s="103">
        <f>COUNTIF(D13:CQ13,"WO")</f>
        <v>0</v>
      </c>
      <c r="DG13" s="103">
        <f>COUNTIF(D13:CQ13,"WS")</f>
        <v>2</v>
      </c>
      <c r="DH13" s="103">
        <f>COUNTIF(D13:CQ13,"WN")</f>
        <v>0</v>
      </c>
      <c r="DI13" s="128">
        <f>SUM(DD13:DH13)</f>
        <v>4</v>
      </c>
      <c r="DJ13" s="48">
        <f>COUNTIF(D13:CQ13,"S")</f>
        <v>2</v>
      </c>
      <c r="DK13" s="181">
        <f t="shared" si="26"/>
        <v>4</v>
      </c>
      <c r="DL13" s="49">
        <f>COUNTIF(D13:CQ13,"N")</f>
        <v>5</v>
      </c>
      <c r="DM13" s="179">
        <f>DH13+DL13</f>
        <v>5</v>
      </c>
      <c r="DN13" s="124">
        <f>(DI13+DL13+DJ13/2)/(100-CX13-DA13)*100</f>
        <v>10</v>
      </c>
      <c r="DO13" s="97">
        <f>DI13+((DH13+DL13)*0.25)</f>
        <v>5.25</v>
      </c>
      <c r="DP13" s="98">
        <f>COUNTIF(D13:CQ13,"R")</f>
        <v>5</v>
      </c>
      <c r="DQ13" s="95">
        <f>COUNTIF(D13:CQ13,"C")</f>
        <v>2</v>
      </c>
      <c r="DR13" s="94">
        <f>COUNTIF(D13:CQ13,"E")</f>
        <v>5</v>
      </c>
      <c r="DS13" s="94">
        <f>COUNTIF(D13:CQ13,"E+C")</f>
        <v>0</v>
      </c>
      <c r="DT13" s="94">
        <f>COUNTIF(D13:CQ13,"USI")</f>
        <v>0</v>
      </c>
      <c r="DU13" s="125">
        <f>COUNTIF(D13:CQ13,"HC")</f>
        <v>0</v>
      </c>
      <c r="DW13" s="1"/>
      <c r="ED13" s="1"/>
      <c r="EG13" s="1"/>
      <c r="EI13" s="1"/>
      <c r="EJ13" s="1"/>
    </row>
    <row r="14" spans="1:140" x14ac:dyDescent="0.3">
      <c r="A14" s="187" t="s">
        <v>14</v>
      </c>
      <c r="B14" s="21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149"/>
      <c r="CR14" s="133"/>
      <c r="CS14" s="61"/>
      <c r="CT14" s="61"/>
      <c r="CU14" s="61"/>
      <c r="CV14" s="61"/>
      <c r="CW14" s="46"/>
      <c r="CX14" s="83"/>
      <c r="CY14" s="61"/>
      <c r="CZ14" s="46"/>
      <c r="DA14" s="83"/>
      <c r="DB14" s="61"/>
      <c r="DC14" s="46"/>
      <c r="DD14" s="58"/>
      <c r="DE14" s="58"/>
      <c r="DF14" s="58"/>
      <c r="DG14" s="58"/>
      <c r="DH14" s="58"/>
      <c r="DI14" s="47"/>
      <c r="DJ14" s="83"/>
      <c r="DK14" s="58"/>
      <c r="DL14" s="58"/>
      <c r="DM14" s="58"/>
      <c r="DN14" s="46"/>
      <c r="DO14" s="43"/>
      <c r="DP14" s="47"/>
      <c r="DQ14" s="83"/>
      <c r="DR14" s="58"/>
      <c r="DS14" s="58"/>
      <c r="DT14" s="58"/>
      <c r="DU14" s="46"/>
      <c r="DW14" s="1"/>
      <c r="ED14" s="1"/>
      <c r="EG14" s="1"/>
      <c r="EI14" s="1"/>
      <c r="EJ14" s="1"/>
    </row>
    <row r="15" spans="1:140" x14ac:dyDescent="0.3">
      <c r="A15" s="185">
        <v>9</v>
      </c>
      <c r="B15" s="5"/>
      <c r="C15" s="82" t="s">
        <v>51</v>
      </c>
      <c r="D15" s="20"/>
      <c r="E15" s="87" t="s">
        <v>34</v>
      </c>
      <c r="F15" s="87" t="s">
        <v>34</v>
      </c>
      <c r="G15" s="20"/>
      <c r="H15" s="20"/>
      <c r="I15" s="87" t="s">
        <v>34</v>
      </c>
      <c r="J15" s="87" t="s">
        <v>34</v>
      </c>
      <c r="K15" s="71" t="s">
        <v>48</v>
      </c>
      <c r="L15" s="59"/>
      <c r="M15" s="71"/>
      <c r="N15" s="20" t="s">
        <v>10</v>
      </c>
      <c r="O15" s="20"/>
      <c r="P15" s="71" t="s">
        <v>48</v>
      </c>
      <c r="Q15" s="87" t="s">
        <v>34</v>
      </c>
      <c r="R15" s="59"/>
      <c r="S15" s="59"/>
      <c r="T15" s="59"/>
      <c r="U15" s="20"/>
      <c r="V15" s="20"/>
      <c r="W15" s="71" t="s">
        <v>48</v>
      </c>
      <c r="X15" s="87" t="s">
        <v>34</v>
      </c>
      <c r="Y15" s="59"/>
      <c r="Z15" s="59"/>
      <c r="AA15" s="59"/>
      <c r="AB15" s="20"/>
      <c r="AC15" s="20"/>
      <c r="AD15" s="71" t="s">
        <v>48</v>
      </c>
      <c r="AE15" s="59"/>
      <c r="AF15" s="59"/>
      <c r="AG15" s="59"/>
      <c r="AH15" s="59"/>
      <c r="AI15" s="20"/>
      <c r="AJ15" s="20"/>
      <c r="AK15" s="87" t="s">
        <v>34</v>
      </c>
      <c r="AL15" s="87" t="s">
        <v>34</v>
      </c>
      <c r="AM15" s="87" t="s">
        <v>1</v>
      </c>
      <c r="AN15" s="87" t="s">
        <v>1</v>
      </c>
      <c r="AO15" s="87" t="s">
        <v>1</v>
      </c>
      <c r="AP15" s="20"/>
      <c r="AQ15" s="20"/>
      <c r="AR15" s="87" t="s">
        <v>0</v>
      </c>
      <c r="AS15" s="87" t="s">
        <v>0</v>
      </c>
      <c r="AT15" s="87" t="s">
        <v>0</v>
      </c>
      <c r="AU15" s="87" t="s">
        <v>0</v>
      </c>
      <c r="AV15" s="87" t="s">
        <v>0</v>
      </c>
      <c r="AW15" s="20"/>
      <c r="AX15" s="20"/>
      <c r="AY15" s="20"/>
      <c r="AZ15" s="71" t="s">
        <v>48</v>
      </c>
      <c r="BA15" s="59"/>
      <c r="BB15" s="59"/>
      <c r="BC15" s="59"/>
      <c r="BD15" s="20"/>
      <c r="BE15" s="20" t="s">
        <v>10</v>
      </c>
      <c r="BF15" s="71" t="s">
        <v>48</v>
      </c>
      <c r="BG15" s="87" t="s">
        <v>34</v>
      </c>
      <c r="BH15" s="59"/>
      <c r="BI15" s="59"/>
      <c r="BJ15" s="59"/>
      <c r="BK15" s="20"/>
      <c r="BL15" s="20"/>
      <c r="BM15" s="71" t="s">
        <v>48</v>
      </c>
      <c r="BN15" s="87" t="s">
        <v>34</v>
      </c>
      <c r="BO15" s="59"/>
      <c r="BP15" s="59"/>
      <c r="BQ15" s="59"/>
      <c r="BR15" s="20"/>
      <c r="BS15" s="20"/>
      <c r="BT15" s="71" t="s">
        <v>48</v>
      </c>
      <c r="BU15" s="87" t="s">
        <v>34</v>
      </c>
      <c r="BV15" s="59"/>
      <c r="BW15" s="59"/>
      <c r="BX15" s="59"/>
      <c r="BY15" s="20"/>
      <c r="BZ15" s="20"/>
      <c r="CA15" s="71" t="s">
        <v>48</v>
      </c>
      <c r="CB15" s="87" t="s">
        <v>34</v>
      </c>
      <c r="CC15" s="59"/>
      <c r="CD15" s="59"/>
      <c r="CE15" s="59"/>
      <c r="CF15" s="20"/>
      <c r="CG15" s="20" t="s">
        <v>10</v>
      </c>
      <c r="CH15" s="71" t="s">
        <v>48</v>
      </c>
      <c r="CI15" s="59"/>
      <c r="CJ15" s="59"/>
      <c r="CK15" s="59"/>
      <c r="CL15" s="59"/>
      <c r="CM15" s="20"/>
      <c r="CN15" s="20"/>
      <c r="CO15" s="71" t="s">
        <v>48</v>
      </c>
      <c r="CP15" s="71"/>
      <c r="CQ15" s="161"/>
      <c r="CR15" s="132">
        <f>COUNTIF(D15:CQ15,"V")</f>
        <v>5</v>
      </c>
      <c r="CS15" s="44">
        <f>COUNTIF(D15:CQ15,"FC")</f>
        <v>0</v>
      </c>
      <c r="CT15" s="44">
        <f>COUNTIF(D15:CQ15,"MIL")</f>
        <v>0</v>
      </c>
      <c r="CU15" s="44">
        <f>COUNTIF(D15:CQ15,"MAT")</f>
        <v>0</v>
      </c>
      <c r="CV15" s="44">
        <f>COUNTIF(D15:CQ15,"Aext")</f>
        <v>0</v>
      </c>
      <c r="CW15" s="105">
        <f>COUNTIF(D15:CQ15,"ATT")</f>
        <v>0</v>
      </c>
      <c r="CX15" s="100">
        <v>20</v>
      </c>
      <c r="CY15" s="101">
        <f t="shared" si="24"/>
        <v>11.8</v>
      </c>
      <c r="CZ15" s="102">
        <f>COUNTIF(D15:CQ15,"OUT")</f>
        <v>12</v>
      </c>
      <c r="DA15" s="99">
        <v>0</v>
      </c>
      <c r="DB15" s="91">
        <f t="shared" si="25"/>
        <v>0</v>
      </c>
      <c r="DC15" s="107">
        <f>COUNTIF(D15:CQ15,"OFF")</f>
        <v>0</v>
      </c>
      <c r="DD15" s="109">
        <f>COUNTIF(D15:CQ15,"WE")</f>
        <v>3</v>
      </c>
      <c r="DE15" s="103">
        <f>COUNTIF(D15:CQ15,"WI")</f>
        <v>0</v>
      </c>
      <c r="DF15" s="103">
        <f>COUNTIF(D15:CQ15,"WO")</f>
        <v>0</v>
      </c>
      <c r="DG15" s="103">
        <f>COUNTIF(D15:CQ15,"WS")</f>
        <v>0</v>
      </c>
      <c r="DH15" s="103">
        <f>COUNTIF(D15:CQ15,"WN")</f>
        <v>0</v>
      </c>
      <c r="DI15" s="128">
        <f>SUM(DD15:DH15)</f>
        <v>3</v>
      </c>
      <c r="DJ15" s="48">
        <f>COUNTIF(D15:CQ15,"S")</f>
        <v>0</v>
      </c>
      <c r="DK15" s="181">
        <f t="shared" si="26"/>
        <v>0</v>
      </c>
      <c r="DL15" s="49">
        <f>COUNTIF(D15:CQ15,"N")</f>
        <v>0</v>
      </c>
      <c r="DM15" s="179">
        <f>DH15+DL15</f>
        <v>0</v>
      </c>
      <c r="DN15" s="124">
        <f>(DI15+DL15+DJ15/2)/(100-CX15-DA15)*100</f>
        <v>3.75</v>
      </c>
      <c r="DO15" s="97">
        <f>DI15+((DH15+DL15)*0.25)</f>
        <v>3</v>
      </c>
      <c r="DP15" s="98">
        <f>COUNTIF(D15:CQ15,"R")</f>
        <v>3</v>
      </c>
      <c r="DQ15" s="95">
        <f>COUNTIF(D15:CQ15,"C")</f>
        <v>0</v>
      </c>
      <c r="DR15" s="94">
        <f>COUNTIF(D15:CQ15,"E")</f>
        <v>0</v>
      </c>
      <c r="DS15" s="94">
        <f>COUNTIF(D15:CQ15,"E+C")</f>
        <v>0</v>
      </c>
      <c r="DT15" s="94">
        <f>COUNTIF(D15:CQ15,"USI")</f>
        <v>0</v>
      </c>
      <c r="DU15" s="125">
        <f>COUNTIF(D15:CQ15,"HC")</f>
        <v>0</v>
      </c>
      <c r="DW15" s="1"/>
      <c r="ED15" s="1"/>
      <c r="EG15" s="1"/>
      <c r="EI15" s="1"/>
      <c r="EJ15" s="1"/>
    </row>
    <row r="16" spans="1:140" x14ac:dyDescent="0.3">
      <c r="A16" s="187" t="s">
        <v>15</v>
      </c>
      <c r="B16" s="21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149"/>
      <c r="CR16" s="133"/>
      <c r="CS16" s="61"/>
      <c r="CT16" s="61"/>
      <c r="CU16" s="61"/>
      <c r="CV16" s="61"/>
      <c r="CW16" s="46"/>
      <c r="CX16" s="83"/>
      <c r="CY16" s="61"/>
      <c r="CZ16" s="46"/>
      <c r="DA16" s="83"/>
      <c r="DB16" s="61"/>
      <c r="DC16" s="46"/>
      <c r="DD16" s="83"/>
      <c r="DE16" s="58"/>
      <c r="DF16" s="58"/>
      <c r="DG16" s="58"/>
      <c r="DH16" s="58"/>
      <c r="DI16" s="47"/>
      <c r="DJ16" s="83"/>
      <c r="DK16" s="58"/>
      <c r="DL16" s="58"/>
      <c r="DM16" s="58"/>
      <c r="DN16" s="46"/>
      <c r="DO16" s="43"/>
      <c r="DP16" s="47"/>
      <c r="DQ16" s="83"/>
      <c r="DR16" s="58"/>
      <c r="DS16" s="58"/>
      <c r="DT16" s="58"/>
      <c r="DU16" s="46"/>
      <c r="DW16" s="1"/>
      <c r="ED16" s="1"/>
      <c r="EG16" s="1"/>
      <c r="EI16" s="1"/>
      <c r="EJ16" s="1"/>
    </row>
    <row r="17" spans="1:140" x14ac:dyDescent="0.3">
      <c r="A17" s="189">
        <v>10</v>
      </c>
      <c r="B17" s="172"/>
      <c r="C17" s="32" t="s">
        <v>49</v>
      </c>
      <c r="D17" s="20"/>
      <c r="E17" s="73" t="s">
        <v>49</v>
      </c>
      <c r="F17" s="72"/>
      <c r="G17" s="20"/>
      <c r="H17" s="20"/>
      <c r="I17" s="73" t="s">
        <v>49</v>
      </c>
      <c r="J17" s="72"/>
      <c r="K17" s="72"/>
      <c r="L17" s="72"/>
      <c r="M17" s="73"/>
      <c r="N17" s="20"/>
      <c r="O17" s="20"/>
      <c r="P17" s="73" t="s">
        <v>49</v>
      </c>
      <c r="Q17" s="72"/>
      <c r="R17" s="72"/>
      <c r="S17" s="72"/>
      <c r="T17" s="72"/>
      <c r="U17" s="20" t="s">
        <v>10</v>
      </c>
      <c r="V17" s="20"/>
      <c r="W17" s="73" t="s">
        <v>49</v>
      </c>
      <c r="X17" s="72"/>
      <c r="Y17" s="72"/>
      <c r="Z17" s="72"/>
      <c r="AA17" s="72"/>
      <c r="AB17" s="20"/>
      <c r="AC17" s="20"/>
      <c r="AD17" s="73" t="s">
        <v>49</v>
      </c>
      <c r="AE17" s="87" t="s">
        <v>1</v>
      </c>
      <c r="AF17" s="87" t="s">
        <v>1</v>
      </c>
      <c r="AG17" s="87" t="s">
        <v>18</v>
      </c>
      <c r="AH17" s="87" t="s">
        <v>18</v>
      </c>
      <c r="AI17" s="20"/>
      <c r="AJ17" s="20"/>
      <c r="AK17" s="73" t="s">
        <v>49</v>
      </c>
      <c r="AL17" s="72"/>
      <c r="AM17" s="72"/>
      <c r="AN17" s="72"/>
      <c r="AO17" s="72"/>
      <c r="AP17" s="20"/>
      <c r="AQ17" s="20"/>
      <c r="AR17" s="73" t="s">
        <v>49</v>
      </c>
      <c r="AS17" s="72"/>
      <c r="AT17" s="72"/>
      <c r="AU17" s="72"/>
      <c r="AV17" s="72"/>
      <c r="AW17" s="20"/>
      <c r="AX17" s="20"/>
      <c r="AY17" s="20"/>
      <c r="AZ17" s="87" t="s">
        <v>0</v>
      </c>
      <c r="BA17" s="87" t="s">
        <v>0</v>
      </c>
      <c r="BB17" s="87" t="s">
        <v>0</v>
      </c>
      <c r="BC17" s="87" t="s">
        <v>0</v>
      </c>
      <c r="BD17" s="20"/>
      <c r="BE17" s="20"/>
      <c r="BF17" s="87" t="s">
        <v>0</v>
      </c>
      <c r="BG17" s="87" t="s">
        <v>0</v>
      </c>
      <c r="BH17" s="87" t="s">
        <v>0</v>
      </c>
      <c r="BI17" s="87" t="s">
        <v>0</v>
      </c>
      <c r="BJ17" s="87" t="s">
        <v>0</v>
      </c>
      <c r="BK17" s="20"/>
      <c r="BL17" s="20"/>
      <c r="BM17" s="73" t="s">
        <v>49</v>
      </c>
      <c r="BN17" s="72"/>
      <c r="BO17" s="72"/>
      <c r="BP17" s="72"/>
      <c r="BQ17" s="72"/>
      <c r="BR17" s="20"/>
      <c r="BS17" s="20"/>
      <c r="BT17" s="73" t="s">
        <v>49</v>
      </c>
      <c r="BU17" s="72"/>
      <c r="BV17" s="72"/>
      <c r="BW17" s="72"/>
      <c r="BX17" s="72"/>
      <c r="BY17" s="20"/>
      <c r="BZ17" s="20" t="s">
        <v>10</v>
      </c>
      <c r="CA17" s="73" t="s">
        <v>49</v>
      </c>
      <c r="CB17" s="72"/>
      <c r="CC17" s="72"/>
      <c r="CD17" s="72"/>
      <c r="CE17" s="72"/>
      <c r="CF17" s="20"/>
      <c r="CG17" s="20"/>
      <c r="CH17" s="73" t="s">
        <v>49</v>
      </c>
      <c r="CI17" s="72"/>
      <c r="CJ17" s="72"/>
      <c r="CK17" s="72"/>
      <c r="CL17" s="72"/>
      <c r="CM17" s="20"/>
      <c r="CN17" s="20"/>
      <c r="CO17" s="73" t="s">
        <v>49</v>
      </c>
      <c r="CP17" s="73"/>
      <c r="CQ17" s="162"/>
      <c r="CR17" s="132">
        <f>COUNTIF(D17:CQ17,"V")</f>
        <v>9</v>
      </c>
      <c r="CS17" s="44">
        <f>COUNTIF(D17:CQ17,"FC")</f>
        <v>2</v>
      </c>
      <c r="CT17" s="44">
        <f>COUNTIF(D17:CQ17,"MIL")</f>
        <v>0</v>
      </c>
      <c r="CU17" s="44">
        <f>COUNTIF(D17:CQ17,"MAT")</f>
        <v>0</v>
      </c>
      <c r="CV17" s="44">
        <f>COUNTIF(D17:CQ17,"Aext")</f>
        <v>0</v>
      </c>
      <c r="CW17" s="105">
        <f>COUNTIF(D17:CQ17,"ATT")</f>
        <v>0</v>
      </c>
      <c r="CX17" s="100">
        <v>0</v>
      </c>
      <c r="CY17" s="101">
        <f t="shared" si="24"/>
        <v>0</v>
      </c>
      <c r="CZ17" s="102">
        <f>COUNTIF(D17:CQ17,"OUT")</f>
        <v>0</v>
      </c>
      <c r="DA17" s="99">
        <v>0</v>
      </c>
      <c r="DB17" s="91">
        <f t="shared" si="25"/>
        <v>0</v>
      </c>
      <c r="DC17" s="107">
        <f>COUNTIF(D17:CQ17,"OFF")</f>
        <v>0</v>
      </c>
      <c r="DD17" s="109">
        <f>COUNTIF(D17:CQ17,"WE")</f>
        <v>2</v>
      </c>
      <c r="DE17" s="103">
        <f>COUNTIF(D17:CQ17,"WI")</f>
        <v>0</v>
      </c>
      <c r="DF17" s="103">
        <f>COUNTIF(D17:CQ17,"WO")</f>
        <v>0</v>
      </c>
      <c r="DG17" s="103">
        <f>COUNTIF(D17:CQ17,"WS")</f>
        <v>0</v>
      </c>
      <c r="DH17" s="103">
        <f>COUNTIF(D17:CQ17,"WN")</f>
        <v>0</v>
      </c>
      <c r="DI17" s="128">
        <f>SUM(DD17:DH17)</f>
        <v>2</v>
      </c>
      <c r="DJ17" s="48">
        <f>COUNTIF(D17:CQ17,"S")</f>
        <v>0</v>
      </c>
      <c r="DK17" s="181">
        <f t="shared" si="26"/>
        <v>0</v>
      </c>
      <c r="DL17" s="49">
        <f>COUNTIF(D17:CQ17,"N")</f>
        <v>0</v>
      </c>
      <c r="DM17" s="179">
        <f>DH17+DL17</f>
        <v>0</v>
      </c>
      <c r="DN17" s="124">
        <f>(DI17+DL17+DJ17/2)/(100-CX17-DA17)*100</f>
        <v>2</v>
      </c>
      <c r="DO17" s="97">
        <f>DI17+((DH17+DL17)*0.25)</f>
        <v>2</v>
      </c>
      <c r="DP17" s="98">
        <f>COUNTIF(D17:CQ17,"R")</f>
        <v>2</v>
      </c>
      <c r="DQ17" s="95">
        <f>COUNTIF(D17:CQ17,"C")</f>
        <v>0</v>
      </c>
      <c r="DR17" s="94">
        <f>COUNTIF(D17:CQ17,"E")</f>
        <v>0</v>
      </c>
      <c r="DS17" s="94">
        <f>COUNTIF(D17:CQ17,"E+C")</f>
        <v>0</v>
      </c>
      <c r="DT17" s="94">
        <f>COUNTIF(D17:CQ17,"USI")</f>
        <v>0</v>
      </c>
      <c r="DU17" s="125">
        <f>COUNTIF(D17:CQ17,"HC")</f>
        <v>0</v>
      </c>
      <c r="DW17" s="1"/>
      <c r="ED17" s="1"/>
      <c r="EG17" s="1"/>
      <c r="EI17" s="1"/>
      <c r="EJ17" s="1"/>
    </row>
    <row r="18" spans="1:140" x14ac:dyDescent="0.3">
      <c r="A18" s="187" t="s">
        <v>29</v>
      </c>
      <c r="B18" s="21"/>
      <c r="C18" s="2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149"/>
      <c r="CR18" s="133"/>
      <c r="CS18" s="61"/>
      <c r="CT18" s="61"/>
      <c r="CU18" s="61"/>
      <c r="CV18" s="61"/>
      <c r="CW18" s="46"/>
      <c r="CX18" s="83"/>
      <c r="CY18" s="61"/>
      <c r="CZ18" s="46"/>
      <c r="DA18" s="83"/>
      <c r="DB18" s="61"/>
      <c r="DC18" s="46"/>
      <c r="DD18" s="83"/>
      <c r="DE18" s="58"/>
      <c r="DF18" s="58"/>
      <c r="DG18" s="58"/>
      <c r="DH18" s="58"/>
      <c r="DI18" s="47"/>
      <c r="DJ18" s="83"/>
      <c r="DK18" s="58"/>
      <c r="DL18" s="58"/>
      <c r="DM18" s="58"/>
      <c r="DN18" s="46"/>
      <c r="DO18" s="43"/>
      <c r="DP18" s="47"/>
      <c r="DQ18" s="83"/>
      <c r="DR18" s="58"/>
      <c r="DS18" s="58"/>
      <c r="DT18" s="58"/>
      <c r="DU18" s="46"/>
      <c r="DW18" s="1"/>
      <c r="ED18" s="1"/>
      <c r="EG18" s="1"/>
      <c r="EI18" s="1"/>
      <c r="EJ18" s="1"/>
    </row>
    <row r="19" spans="1:140" x14ac:dyDescent="0.3">
      <c r="A19" s="186">
        <v>11</v>
      </c>
      <c r="B19" s="171"/>
      <c r="C19" s="34" t="s">
        <v>28</v>
      </c>
      <c r="D19" s="20"/>
      <c r="E19" s="60" t="s">
        <v>28</v>
      </c>
      <c r="F19" s="60"/>
      <c r="G19" s="20"/>
      <c r="H19" s="20"/>
      <c r="I19" s="60" t="s">
        <v>28</v>
      </c>
      <c r="J19" s="60"/>
      <c r="K19" s="60"/>
      <c r="L19" s="60"/>
      <c r="M19" s="60"/>
      <c r="N19" s="20"/>
      <c r="O19" s="20"/>
      <c r="P19" s="60" t="s">
        <v>28</v>
      </c>
      <c r="Q19" s="60"/>
      <c r="R19" s="60"/>
      <c r="S19" s="60"/>
      <c r="T19" s="60"/>
      <c r="U19" s="20"/>
      <c r="V19" s="20" t="s">
        <v>10</v>
      </c>
      <c r="W19" s="60" t="s">
        <v>28</v>
      </c>
      <c r="X19" s="60"/>
      <c r="Y19" s="87" t="s">
        <v>1</v>
      </c>
      <c r="Z19" s="87" t="s">
        <v>1</v>
      </c>
      <c r="AA19" s="87" t="s">
        <v>1</v>
      </c>
      <c r="AB19" s="20"/>
      <c r="AC19" s="20"/>
      <c r="AD19" s="87" t="s">
        <v>0</v>
      </c>
      <c r="AE19" s="87" t="s">
        <v>0</v>
      </c>
      <c r="AF19" s="87" t="s">
        <v>0</v>
      </c>
      <c r="AG19" s="87" t="s">
        <v>0</v>
      </c>
      <c r="AH19" s="87" t="s">
        <v>0</v>
      </c>
      <c r="AI19" s="20"/>
      <c r="AJ19" s="20"/>
      <c r="AK19" s="60" t="s">
        <v>28</v>
      </c>
      <c r="AL19" s="60"/>
      <c r="AM19" s="60"/>
      <c r="AN19" s="60"/>
      <c r="AO19" s="60"/>
      <c r="AP19" s="20"/>
      <c r="AQ19" s="20"/>
      <c r="AR19" s="60" t="s">
        <v>28</v>
      </c>
      <c r="AS19" s="60"/>
      <c r="AT19" s="60"/>
      <c r="AU19" s="60"/>
      <c r="AV19" s="60"/>
      <c r="AW19" s="20"/>
      <c r="AX19" s="20"/>
      <c r="AY19" s="20" t="s">
        <v>10</v>
      </c>
      <c r="AZ19" s="60" t="s">
        <v>28</v>
      </c>
      <c r="BA19" s="60"/>
      <c r="BB19" s="60"/>
      <c r="BC19" s="60"/>
      <c r="BD19" s="20"/>
      <c r="BE19" s="20"/>
      <c r="BF19" s="60" t="s">
        <v>28</v>
      </c>
      <c r="BG19" s="60"/>
      <c r="BH19" s="60"/>
      <c r="BI19" s="60"/>
      <c r="BJ19" s="60"/>
      <c r="BK19" s="20"/>
      <c r="BL19" s="20"/>
      <c r="BM19" s="60" t="s">
        <v>28</v>
      </c>
      <c r="BN19" s="60"/>
      <c r="BO19" s="60"/>
      <c r="BP19" s="60"/>
      <c r="BQ19" s="60"/>
      <c r="BR19" s="20"/>
      <c r="BS19" s="20"/>
      <c r="BT19" s="60" t="s">
        <v>28</v>
      </c>
      <c r="BU19" s="60"/>
      <c r="BV19" s="60"/>
      <c r="BW19" s="60"/>
      <c r="BX19" s="60"/>
      <c r="BY19" s="20" t="s">
        <v>10</v>
      </c>
      <c r="BZ19" s="20"/>
      <c r="CA19" s="60" t="s">
        <v>28</v>
      </c>
      <c r="CB19" s="60"/>
      <c r="CC19" s="60"/>
      <c r="CD19" s="60"/>
      <c r="CE19" s="60"/>
      <c r="CF19" s="20"/>
      <c r="CG19" s="20"/>
      <c r="CH19" s="60" t="s">
        <v>28</v>
      </c>
      <c r="CI19" s="60"/>
      <c r="CJ19" s="60"/>
      <c r="CK19" s="60"/>
      <c r="CL19" s="60"/>
      <c r="CM19" s="20"/>
      <c r="CN19" s="20"/>
      <c r="CO19" s="60" t="s">
        <v>28</v>
      </c>
      <c r="CP19" s="60"/>
      <c r="CQ19" s="154"/>
      <c r="CR19" s="132">
        <f>COUNTIF(D19:CQ19,"V")</f>
        <v>5</v>
      </c>
      <c r="CS19" s="44">
        <f>COUNTIF(D19:CQ19,"FC")</f>
        <v>0</v>
      </c>
      <c r="CT19" s="44">
        <f>COUNTIF(D19:CQ19,"MIL")</f>
        <v>0</v>
      </c>
      <c r="CU19" s="44">
        <f>COUNTIF(D19:CQ19,"MAT")</f>
        <v>0</v>
      </c>
      <c r="CV19" s="44">
        <f>COUNTIF(D19:CQ19,"Aext")</f>
        <v>0</v>
      </c>
      <c r="CW19" s="105">
        <f>COUNTIF(D19:CQ19,"ATT")</f>
        <v>0</v>
      </c>
      <c r="CX19" s="100">
        <v>0</v>
      </c>
      <c r="CY19" s="101">
        <f t="shared" si="24"/>
        <v>0</v>
      </c>
      <c r="CZ19" s="102">
        <f>COUNTIF(D19:CQ19,"OUT")</f>
        <v>0</v>
      </c>
      <c r="DA19" s="99">
        <v>0</v>
      </c>
      <c r="DB19" s="91">
        <f t="shared" si="25"/>
        <v>0</v>
      </c>
      <c r="DC19" s="107">
        <f>COUNTIF(D19:CQ19,"OFF")</f>
        <v>0</v>
      </c>
      <c r="DD19" s="109">
        <f>COUNTIF(D19:CQ19,"WE")</f>
        <v>3</v>
      </c>
      <c r="DE19" s="103">
        <f>COUNTIF(D19:CQ19,"WI")</f>
        <v>0</v>
      </c>
      <c r="DF19" s="103">
        <f>COUNTIF(D19:CQ19,"WO")</f>
        <v>0</v>
      </c>
      <c r="DG19" s="103">
        <f>COUNTIF(D19:CQ19,"WS")</f>
        <v>0</v>
      </c>
      <c r="DH19" s="103">
        <f>COUNTIF(D19:CQ19,"WN")</f>
        <v>0</v>
      </c>
      <c r="DI19" s="128">
        <f>SUM(DD19:DH19)</f>
        <v>3</v>
      </c>
      <c r="DJ19" s="48">
        <f>COUNTIF(D19:CQ19,"S")</f>
        <v>0</v>
      </c>
      <c r="DK19" s="181">
        <f t="shared" si="26"/>
        <v>0</v>
      </c>
      <c r="DL19" s="49">
        <f>COUNTIF(D19:CQ19,"N")</f>
        <v>0</v>
      </c>
      <c r="DM19" s="179">
        <f>DH19+DL19</f>
        <v>0</v>
      </c>
      <c r="DN19" s="124">
        <f>(DI19+DL19+DJ19/2)/(100-CX19-DA19)*100</f>
        <v>3</v>
      </c>
      <c r="DO19" s="97">
        <f>DI19+((DH19+DL19)*0.25)</f>
        <v>3</v>
      </c>
      <c r="DP19" s="98">
        <f>COUNTIF(D19:CQ19,"R")</f>
        <v>3</v>
      </c>
      <c r="DQ19" s="95">
        <f>COUNTIF(D19:CQ19,"C")</f>
        <v>0</v>
      </c>
      <c r="DR19" s="94">
        <f>COUNTIF(D19:CQ19,"E")</f>
        <v>0</v>
      </c>
      <c r="DS19" s="94">
        <f>COUNTIF(D19:CQ19,"E+C")</f>
        <v>0</v>
      </c>
      <c r="DT19" s="94">
        <f>COUNTIF(D19:CQ19,"USI")</f>
        <v>0</v>
      </c>
      <c r="DU19" s="125">
        <f>COUNTIF(D19:CQ19,"HC")</f>
        <v>0</v>
      </c>
      <c r="DW19" s="1"/>
      <c r="ED19" s="1"/>
      <c r="EG19" s="1"/>
      <c r="EI19" s="1"/>
      <c r="EJ19" s="1"/>
    </row>
    <row r="20" spans="1:140" s="8" customFormat="1" x14ac:dyDescent="0.3">
      <c r="A20" s="190" t="s">
        <v>17</v>
      </c>
      <c r="B20" s="7"/>
      <c r="C20" s="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149"/>
      <c r="CR20" s="133"/>
      <c r="CS20" s="61"/>
      <c r="CT20" s="61"/>
      <c r="CU20" s="61"/>
      <c r="CV20" s="61"/>
      <c r="CW20" s="46"/>
      <c r="CX20" s="83"/>
      <c r="CY20" s="61"/>
      <c r="CZ20" s="46"/>
      <c r="DA20" s="83"/>
      <c r="DB20" s="61"/>
      <c r="DC20" s="46"/>
      <c r="DD20" s="83"/>
      <c r="DE20" s="58"/>
      <c r="DF20" s="58"/>
      <c r="DG20" s="58"/>
      <c r="DH20" s="58"/>
      <c r="DI20" s="47"/>
      <c r="DJ20" s="83"/>
      <c r="DK20" s="58"/>
      <c r="DL20" s="58"/>
      <c r="DM20" s="58"/>
      <c r="DN20" s="46"/>
      <c r="DO20" s="43"/>
      <c r="DP20" s="47"/>
      <c r="DQ20" s="83"/>
      <c r="DR20" s="58"/>
      <c r="DS20" s="58"/>
      <c r="DT20" s="58"/>
      <c r="DU20" s="46"/>
    </row>
    <row r="21" spans="1:140" s="8" customFormat="1" x14ac:dyDescent="0.3">
      <c r="A21" s="188">
        <v>12</v>
      </c>
      <c r="B21" s="171"/>
      <c r="C21" s="139" t="s">
        <v>16</v>
      </c>
      <c r="D21" s="20"/>
      <c r="E21" s="87" t="s">
        <v>0</v>
      </c>
      <c r="F21" s="87" t="s">
        <v>0</v>
      </c>
      <c r="G21" s="20"/>
      <c r="H21" s="20"/>
      <c r="I21" s="87" t="s">
        <v>43</v>
      </c>
      <c r="J21" s="87" t="s">
        <v>1</v>
      </c>
      <c r="K21" s="87" t="s">
        <v>1</v>
      </c>
      <c r="L21" s="87" t="s">
        <v>34</v>
      </c>
      <c r="M21" s="87" t="s">
        <v>34</v>
      </c>
      <c r="N21" s="168" t="s">
        <v>52</v>
      </c>
      <c r="O21" s="168" t="s">
        <v>52</v>
      </c>
      <c r="P21" s="168" t="s">
        <v>53</v>
      </c>
      <c r="Q21" s="168" t="s">
        <v>53</v>
      </c>
      <c r="R21" s="87" t="s">
        <v>1</v>
      </c>
      <c r="S21" s="87" t="s">
        <v>34</v>
      </c>
      <c r="T21" s="87" t="s">
        <v>34</v>
      </c>
      <c r="U21" s="20"/>
      <c r="V21" s="20"/>
      <c r="W21" s="165" t="s">
        <v>9</v>
      </c>
      <c r="X21" s="165" t="s">
        <v>9</v>
      </c>
      <c r="Y21" s="165" t="s">
        <v>9</v>
      </c>
      <c r="Z21" s="87" t="s">
        <v>34</v>
      </c>
      <c r="AA21" s="87" t="s">
        <v>34</v>
      </c>
      <c r="AB21" s="169" t="s">
        <v>35</v>
      </c>
      <c r="AC21" s="169" t="s">
        <v>35</v>
      </c>
      <c r="AD21" s="169" t="s">
        <v>6</v>
      </c>
      <c r="AE21" s="87" t="s">
        <v>1</v>
      </c>
      <c r="AF21" s="87" t="s">
        <v>1</v>
      </c>
      <c r="AG21" s="87" t="s">
        <v>34</v>
      </c>
      <c r="AH21" s="87" t="s">
        <v>34</v>
      </c>
      <c r="AI21" s="20"/>
      <c r="AJ21" s="20"/>
      <c r="AK21" s="166" t="s">
        <v>4</v>
      </c>
      <c r="AL21" s="166" t="s">
        <v>4</v>
      </c>
      <c r="AM21" s="166" t="s">
        <v>4</v>
      </c>
      <c r="AN21" s="87" t="s">
        <v>34</v>
      </c>
      <c r="AO21" s="87" t="s">
        <v>34</v>
      </c>
      <c r="AP21" s="20"/>
      <c r="AQ21" s="20"/>
      <c r="AR21" s="87" t="s">
        <v>0</v>
      </c>
      <c r="AS21" s="87" t="s">
        <v>0</v>
      </c>
      <c r="AT21" s="87" t="s">
        <v>0</v>
      </c>
      <c r="AU21" s="87" t="s">
        <v>0</v>
      </c>
      <c r="AV21" s="87" t="s">
        <v>0</v>
      </c>
      <c r="AW21" s="20"/>
      <c r="AX21" s="20"/>
      <c r="AY21" s="20"/>
      <c r="AZ21" s="87" t="s">
        <v>0</v>
      </c>
      <c r="BA21" s="87" t="s">
        <v>0</v>
      </c>
      <c r="BB21" s="87" t="s">
        <v>0</v>
      </c>
      <c r="BC21" s="87" t="s">
        <v>0</v>
      </c>
      <c r="BD21" s="20"/>
      <c r="BE21" s="20"/>
      <c r="BF21" s="87" t="s">
        <v>0</v>
      </c>
      <c r="BG21" s="87" t="s">
        <v>0</v>
      </c>
      <c r="BH21" s="87" t="s">
        <v>0</v>
      </c>
      <c r="BI21" s="87" t="s">
        <v>0</v>
      </c>
      <c r="BJ21" s="87" t="s">
        <v>0</v>
      </c>
      <c r="BK21" s="20"/>
      <c r="BL21" s="20"/>
      <c r="BM21" s="223" t="s">
        <v>72</v>
      </c>
      <c r="BN21" s="224"/>
      <c r="BO21" s="224"/>
      <c r="BP21" s="224"/>
      <c r="BQ21" s="224"/>
      <c r="BR21" s="224"/>
      <c r="BS21" s="224"/>
      <c r="BT21" s="224"/>
      <c r="BU21" s="224"/>
      <c r="BV21" s="224"/>
      <c r="BW21" s="224"/>
      <c r="BX21" s="224"/>
      <c r="BY21" s="224"/>
      <c r="BZ21" s="224"/>
      <c r="CA21" s="224"/>
      <c r="CB21" s="224"/>
      <c r="CC21" s="224"/>
      <c r="CD21" s="224"/>
      <c r="CE21" s="224"/>
      <c r="CF21" s="224"/>
      <c r="CG21" s="224"/>
      <c r="CH21" s="224"/>
      <c r="CI21" s="224"/>
      <c r="CJ21" s="224"/>
      <c r="CK21" s="224"/>
      <c r="CL21" s="224"/>
      <c r="CM21" s="224"/>
      <c r="CN21" s="224"/>
      <c r="CO21" s="224"/>
      <c r="CP21" s="224"/>
      <c r="CQ21" s="225"/>
      <c r="CR21" s="132">
        <f t="shared" ref="CR21" si="27">COUNTIF(D21:CQ21,"V")</f>
        <v>16</v>
      </c>
      <c r="CS21" s="44">
        <f t="shared" ref="CS21" si="28">COUNTIF(D21:CQ21,"FC")</f>
        <v>0</v>
      </c>
      <c r="CT21" s="44">
        <f t="shared" ref="CT21" si="29">COUNTIF(D21:CQ21,"MIL")</f>
        <v>0</v>
      </c>
      <c r="CU21" s="44">
        <f t="shared" ref="CU21" si="30">COUNTIF(D21:CQ21,"MAT")</f>
        <v>0</v>
      </c>
      <c r="CV21" s="44">
        <f t="shared" ref="CV21" si="31">COUNTIF(D21:CQ21,"Aext")</f>
        <v>0</v>
      </c>
      <c r="CW21" s="105">
        <f t="shared" ref="CW21" si="32">COUNTIF(D21:CQ21,"ATT")</f>
        <v>0</v>
      </c>
      <c r="CX21" s="100">
        <v>40</v>
      </c>
      <c r="CY21" s="101">
        <f>(41-CU21-CR21)*CX21/100</f>
        <v>10</v>
      </c>
      <c r="CZ21" s="102">
        <f t="shared" ref="CZ21" si="33">COUNTIF(D21:CQ21,"OUT")</f>
        <v>10</v>
      </c>
      <c r="DA21" s="99">
        <v>0</v>
      </c>
      <c r="DB21" s="91">
        <f t="shared" ref="DB21" si="34">(64-CR21-CS21-CT21-CU21-CV21-CW21-CY21)*(DA21)/(100-CX21)</f>
        <v>0</v>
      </c>
      <c r="DC21" s="107">
        <f t="shared" ref="DC21" si="35">COUNTIF(D21:CQ21,"OFF")</f>
        <v>0</v>
      </c>
      <c r="DD21" s="109">
        <f t="shared" ref="DD21" si="36">COUNTIF(D21:CQ21,"WE")</f>
        <v>0</v>
      </c>
      <c r="DE21" s="103">
        <f t="shared" ref="DE21" si="37">COUNTIF(D21:CQ21,"WI")</f>
        <v>0</v>
      </c>
      <c r="DF21" s="103">
        <f t="shared" ref="DF21" si="38">COUNTIF(D21:CQ21,"WO")</f>
        <v>0</v>
      </c>
      <c r="DG21" s="103">
        <f t="shared" ref="DG21" si="39">COUNTIF(D21:CQ21,"WS")</f>
        <v>2</v>
      </c>
      <c r="DH21" s="103">
        <f t="shared" ref="DH21" si="40">COUNTIF(D21:CQ21,"WN")</f>
        <v>2</v>
      </c>
      <c r="DI21" s="128">
        <f t="shared" ref="DI21" si="41">SUM(DD21:DH21)</f>
        <v>4</v>
      </c>
      <c r="DJ21" s="48">
        <f t="shared" ref="DJ21" si="42">COUNTIF(D21:CQ21,"S")</f>
        <v>1</v>
      </c>
      <c r="DK21" s="181">
        <f t="shared" si="26"/>
        <v>3</v>
      </c>
      <c r="DL21" s="49">
        <f t="shared" ref="DL21" si="43">COUNTIF(D21:CQ21,"N")</f>
        <v>2</v>
      </c>
      <c r="DM21" s="179">
        <f t="shared" ref="DM21:DM36" si="44">DH21+DL21</f>
        <v>4</v>
      </c>
      <c r="DN21" s="124">
        <f t="shared" ref="DN21" si="45">(DI21+DL21+DJ21/2)/(100-CX21-DA21)*100</f>
        <v>10.833333333333334</v>
      </c>
      <c r="DO21" s="97">
        <f t="shared" ref="DO21" si="46">DI21+((DH21+DL21)*0.25)</f>
        <v>5</v>
      </c>
      <c r="DP21" s="98">
        <f t="shared" ref="DP21" si="47">COUNTIF(D21:CQ21,"R")</f>
        <v>5</v>
      </c>
      <c r="DQ21" s="95">
        <f t="shared" ref="DQ21" si="48">COUNTIF(D21:CQ21,"C")</f>
        <v>3</v>
      </c>
      <c r="DR21" s="94">
        <f t="shared" ref="DR21" si="49">COUNTIF(D21:CQ21,"E")</f>
        <v>3</v>
      </c>
      <c r="DS21" s="94">
        <f t="shared" ref="DS21" si="50">COUNTIF(D21:CQ21,"E+C")</f>
        <v>0</v>
      </c>
      <c r="DT21" s="94">
        <f t="shared" ref="DT21" si="51">COUNTIF(D21:CQ21,"USI")</f>
        <v>0</v>
      </c>
      <c r="DU21" s="125">
        <f t="shared" ref="DU21" si="52">COUNTIF(D21:CQ21,"HC")</f>
        <v>0</v>
      </c>
    </row>
    <row r="22" spans="1:140" s="8" customFormat="1" x14ac:dyDescent="0.3">
      <c r="A22" s="188">
        <v>13</v>
      </c>
      <c r="B22" s="171"/>
      <c r="C22" s="139" t="s">
        <v>16</v>
      </c>
      <c r="D22" s="168" t="s">
        <v>52</v>
      </c>
      <c r="E22" s="168" t="s">
        <v>53</v>
      </c>
      <c r="F22" s="168" t="s">
        <v>53</v>
      </c>
      <c r="G22" s="20"/>
      <c r="H22" s="20"/>
      <c r="I22" s="87" t="s">
        <v>8</v>
      </c>
      <c r="J22" s="87" t="s">
        <v>8</v>
      </c>
      <c r="K22" s="87" t="s">
        <v>8</v>
      </c>
      <c r="L22" s="87" t="s">
        <v>1</v>
      </c>
      <c r="M22" s="169" t="s">
        <v>6</v>
      </c>
      <c r="N22" s="169" t="s">
        <v>35</v>
      </c>
      <c r="O22" s="169" t="s">
        <v>35</v>
      </c>
      <c r="P22" s="169" t="s">
        <v>6</v>
      </c>
      <c r="Q22" s="87" t="s">
        <v>1</v>
      </c>
      <c r="R22" s="87" t="s">
        <v>1</v>
      </c>
      <c r="S22" s="87" t="s">
        <v>8</v>
      </c>
      <c r="T22" s="87" t="s">
        <v>8</v>
      </c>
      <c r="U22" s="20"/>
      <c r="V22" s="20"/>
      <c r="W22" s="87" t="s">
        <v>8</v>
      </c>
      <c r="X22" s="87" t="s">
        <v>8</v>
      </c>
      <c r="Y22" s="60" t="s">
        <v>28</v>
      </c>
      <c r="Z22" s="60"/>
      <c r="AA22" s="60"/>
      <c r="AB22" s="20"/>
      <c r="AC22" s="20"/>
      <c r="AD22" s="60" t="s">
        <v>28</v>
      </c>
      <c r="AE22" s="60"/>
      <c r="AF22" s="60"/>
      <c r="AG22" s="60"/>
      <c r="AH22" s="60"/>
      <c r="AI22" s="20"/>
      <c r="AJ22" s="20"/>
      <c r="AK22" s="87" t="s">
        <v>0</v>
      </c>
      <c r="AL22" s="87" t="s">
        <v>0</v>
      </c>
      <c r="AM22" s="87" t="s">
        <v>0</v>
      </c>
      <c r="AN22" s="87" t="s">
        <v>0</v>
      </c>
      <c r="AO22" s="87" t="s">
        <v>0</v>
      </c>
      <c r="AP22" s="20"/>
      <c r="AQ22" s="20"/>
      <c r="AR22" s="165" t="s">
        <v>9</v>
      </c>
      <c r="AS22" s="165" t="s">
        <v>9</v>
      </c>
      <c r="AT22" s="165" t="s">
        <v>9</v>
      </c>
      <c r="AU22" s="165" t="s">
        <v>9</v>
      </c>
      <c r="AV22" s="165" t="s">
        <v>9</v>
      </c>
      <c r="AW22" s="20"/>
      <c r="AX22" s="20"/>
      <c r="AY22" s="20"/>
      <c r="AZ22" s="169" t="s">
        <v>6</v>
      </c>
      <c r="BA22" s="169" t="s">
        <v>6</v>
      </c>
      <c r="BB22" s="169" t="s">
        <v>6</v>
      </c>
      <c r="BC22" s="87" t="s">
        <v>1</v>
      </c>
      <c r="BD22" s="20"/>
      <c r="BE22" s="20"/>
      <c r="BF22" s="165" t="s">
        <v>9</v>
      </c>
      <c r="BG22" s="168" t="s">
        <v>53</v>
      </c>
      <c r="BH22" s="168" t="s">
        <v>53</v>
      </c>
      <c r="BI22" s="168" t="s">
        <v>53</v>
      </c>
      <c r="BJ22" s="177" t="s">
        <v>1</v>
      </c>
      <c r="BK22" s="20"/>
      <c r="BL22" s="20"/>
      <c r="BM22" s="223" t="s">
        <v>72</v>
      </c>
      <c r="BN22" s="224"/>
      <c r="BO22" s="224"/>
      <c r="BP22" s="224"/>
      <c r="BQ22" s="224"/>
      <c r="BR22" s="224"/>
      <c r="BS22" s="224"/>
      <c r="BT22" s="224"/>
      <c r="BU22" s="224"/>
      <c r="BV22" s="224"/>
      <c r="BW22" s="224"/>
      <c r="BX22" s="224"/>
      <c r="BY22" s="224"/>
      <c r="BZ22" s="224"/>
      <c r="CA22" s="224"/>
      <c r="CB22" s="224"/>
      <c r="CC22" s="224"/>
      <c r="CD22" s="224"/>
      <c r="CE22" s="224"/>
      <c r="CF22" s="224"/>
      <c r="CG22" s="224"/>
      <c r="CH22" s="224"/>
      <c r="CI22" s="224"/>
      <c r="CJ22" s="224"/>
      <c r="CK22" s="224"/>
      <c r="CL22" s="224"/>
      <c r="CM22" s="224"/>
      <c r="CN22" s="224"/>
      <c r="CO22" s="224"/>
      <c r="CP22" s="224"/>
      <c r="CQ22" s="225"/>
      <c r="CR22" s="132">
        <f t="shared" ref="CR22" si="53">COUNTIF(D22:CQ22,"V")</f>
        <v>5</v>
      </c>
      <c r="CS22" s="44">
        <f t="shared" ref="CS22" si="54">COUNTIF(D22:CQ22,"FC")</f>
        <v>0</v>
      </c>
      <c r="CT22" s="44">
        <f t="shared" ref="CT22" si="55">COUNTIF(D22:CQ22,"MIL")</f>
        <v>0</v>
      </c>
      <c r="CU22" s="44">
        <f t="shared" ref="CU22" si="56">COUNTIF(D22:CQ22,"MAT")</f>
        <v>0</v>
      </c>
      <c r="CV22" s="44">
        <f t="shared" ref="CV22" si="57">COUNTIF(D22:CQ22,"Aext")</f>
        <v>0</v>
      </c>
      <c r="CW22" s="105">
        <f t="shared" ref="CW22" si="58">COUNTIF(D22:CQ22,"ATT")</f>
        <v>0</v>
      </c>
      <c r="CX22" s="100">
        <v>0</v>
      </c>
      <c r="CY22" s="101">
        <f>(41-CU22-CR22)*CX22/100</f>
        <v>0</v>
      </c>
      <c r="CZ22" s="102">
        <f t="shared" ref="CZ22" si="59">COUNTIF(D22:CQ22,"OUT")</f>
        <v>0</v>
      </c>
      <c r="DA22" s="99">
        <v>0</v>
      </c>
      <c r="DB22" s="91">
        <f t="shared" ref="DB22" si="60">(64-CR22-CS22-CT22-CU22-CV22-CW22-CY22)*(DA22)/(100-CX22)</f>
        <v>0</v>
      </c>
      <c r="DC22" s="107">
        <f t="shared" ref="DC22" si="61">COUNTIF(D22:CQ22,"OFF")</f>
        <v>0</v>
      </c>
      <c r="DD22" s="109">
        <f t="shared" ref="DD22" si="62">COUNTIF(D22:CQ22,"WE")</f>
        <v>0</v>
      </c>
      <c r="DE22" s="103">
        <f t="shared" ref="DE22" si="63">COUNTIF(D22:CQ22,"WI")</f>
        <v>0</v>
      </c>
      <c r="DF22" s="103">
        <f t="shared" ref="DF22" si="64">COUNTIF(D22:CQ22,"WO")</f>
        <v>0</v>
      </c>
      <c r="DG22" s="103">
        <f t="shared" ref="DG22" si="65">COUNTIF(D22:CQ22,"WS")</f>
        <v>2</v>
      </c>
      <c r="DH22" s="103">
        <f t="shared" ref="DH22" si="66">COUNTIF(D22:CQ22,"WN")</f>
        <v>1</v>
      </c>
      <c r="DI22" s="128">
        <f t="shared" ref="DI22" si="67">SUM(DD22:DH22)</f>
        <v>3</v>
      </c>
      <c r="DJ22" s="48">
        <f t="shared" ref="DJ22" si="68">COUNTIF(D22:CQ22,"S")</f>
        <v>5</v>
      </c>
      <c r="DK22" s="181">
        <f t="shared" si="26"/>
        <v>7</v>
      </c>
      <c r="DL22" s="49">
        <f t="shared" ref="DL22" si="69">COUNTIF(D22:CQ22,"N")</f>
        <v>5</v>
      </c>
      <c r="DM22" s="179">
        <f t="shared" si="44"/>
        <v>6</v>
      </c>
      <c r="DN22" s="124">
        <f t="shared" ref="DN22" si="70">(DI22+DL22+DJ22/2)/(100-CX22-DA22)*100</f>
        <v>10.5</v>
      </c>
      <c r="DO22" s="97">
        <f t="shared" ref="DO22" si="71">DI22+((DH22+DL22)*0.25)</f>
        <v>4.5</v>
      </c>
      <c r="DP22" s="98">
        <f t="shared" ref="DP22" si="72">COUNTIF(D22:CQ22,"R")</f>
        <v>5</v>
      </c>
      <c r="DQ22" s="95">
        <f t="shared" ref="DQ22" si="73">COUNTIF(D22:CQ22,"C")</f>
        <v>6</v>
      </c>
      <c r="DR22" s="94">
        <f t="shared" ref="DR22" si="74">COUNTIF(D22:CQ22,"E")</f>
        <v>0</v>
      </c>
      <c r="DS22" s="94">
        <f t="shared" ref="DS22" si="75">COUNTIF(D22:CQ22,"E+C")</f>
        <v>0</v>
      </c>
      <c r="DT22" s="94">
        <f t="shared" ref="DT22" si="76">COUNTIF(D22:CQ22,"USI")</f>
        <v>0</v>
      </c>
      <c r="DU22" s="125">
        <f t="shared" ref="DU22" si="77">COUNTIF(D22:CQ22,"HC")</f>
        <v>7</v>
      </c>
    </row>
    <row r="23" spans="1:140" x14ac:dyDescent="0.3">
      <c r="A23" s="188">
        <v>14</v>
      </c>
      <c r="B23" s="171"/>
      <c r="C23" s="139" t="s">
        <v>16</v>
      </c>
      <c r="D23" s="20"/>
      <c r="E23" s="165" t="s">
        <v>9</v>
      </c>
      <c r="F23" s="165" t="s">
        <v>9</v>
      </c>
      <c r="G23" s="168" t="s">
        <v>52</v>
      </c>
      <c r="H23" s="168" t="s">
        <v>52</v>
      </c>
      <c r="I23" s="168" t="s">
        <v>53</v>
      </c>
      <c r="J23" s="87" t="s">
        <v>1</v>
      </c>
      <c r="K23" s="87" t="s">
        <v>1</v>
      </c>
      <c r="L23" s="87" t="s">
        <v>8</v>
      </c>
      <c r="M23" s="87" t="s">
        <v>8</v>
      </c>
      <c r="N23" s="20" t="s">
        <v>66</v>
      </c>
      <c r="O23" s="20" t="s">
        <v>66</v>
      </c>
      <c r="P23" s="165" t="s">
        <v>9</v>
      </c>
      <c r="Q23" s="169" t="s">
        <v>6</v>
      </c>
      <c r="R23" s="169" t="s">
        <v>6</v>
      </c>
      <c r="S23" s="169" t="s">
        <v>6</v>
      </c>
      <c r="T23" s="169" t="s">
        <v>6</v>
      </c>
      <c r="U23" s="20"/>
      <c r="V23" s="20"/>
      <c r="W23" s="87" t="s">
        <v>0</v>
      </c>
      <c r="X23" s="87" t="s">
        <v>0</v>
      </c>
      <c r="Y23" s="87" t="s">
        <v>0</v>
      </c>
      <c r="Z23" s="87" t="s">
        <v>0</v>
      </c>
      <c r="AA23" s="87" t="s">
        <v>0</v>
      </c>
      <c r="AB23" s="20"/>
      <c r="AC23" s="20"/>
      <c r="AD23" s="87" t="s">
        <v>1</v>
      </c>
      <c r="AE23" s="73" t="s">
        <v>49</v>
      </c>
      <c r="AF23" s="72"/>
      <c r="AG23" s="72"/>
      <c r="AH23" s="72"/>
      <c r="AI23" s="20" t="s">
        <v>58</v>
      </c>
      <c r="AJ23" s="20" t="s">
        <v>58</v>
      </c>
      <c r="AK23" s="87" t="s">
        <v>1</v>
      </c>
      <c r="AL23" s="165" t="s">
        <v>9</v>
      </c>
      <c r="AM23" s="165" t="s">
        <v>9</v>
      </c>
      <c r="AN23" s="166" t="s">
        <v>4</v>
      </c>
      <c r="AO23" s="166" t="s">
        <v>4</v>
      </c>
      <c r="AP23" s="20" t="s">
        <v>66</v>
      </c>
      <c r="AQ23" s="20" t="s">
        <v>66</v>
      </c>
      <c r="AR23" s="87" t="s">
        <v>8</v>
      </c>
      <c r="AS23" s="169" t="s">
        <v>6</v>
      </c>
      <c r="AT23" s="169" t="s">
        <v>6</v>
      </c>
      <c r="AU23" s="169" t="s">
        <v>6</v>
      </c>
      <c r="AV23" s="87" t="s">
        <v>1</v>
      </c>
      <c r="AW23" s="20"/>
      <c r="AX23" s="20"/>
      <c r="AY23" s="20"/>
      <c r="AZ23" s="73" t="s">
        <v>49</v>
      </c>
      <c r="BA23" s="72"/>
      <c r="BB23" s="72"/>
      <c r="BC23" s="72"/>
      <c r="BD23" s="20"/>
      <c r="BE23" s="20"/>
      <c r="BF23" s="73" t="s">
        <v>49</v>
      </c>
      <c r="BG23" s="72"/>
      <c r="BH23" s="72"/>
      <c r="BI23" s="72"/>
      <c r="BJ23" s="72"/>
      <c r="BK23" s="20"/>
      <c r="BL23" s="20"/>
      <c r="BM23" s="165" t="s">
        <v>9</v>
      </c>
      <c r="BN23" s="165" t="s">
        <v>9</v>
      </c>
      <c r="BO23" s="165" t="s">
        <v>9</v>
      </c>
      <c r="BP23" s="78" t="s">
        <v>1</v>
      </c>
      <c r="BQ23" s="169" t="s">
        <v>6</v>
      </c>
      <c r="BR23" s="169" t="s">
        <v>35</v>
      </c>
      <c r="BS23" s="169" t="s">
        <v>35</v>
      </c>
      <c r="BT23" s="169" t="s">
        <v>6</v>
      </c>
      <c r="BU23" s="78" t="s">
        <v>1</v>
      </c>
      <c r="BV23" s="87" t="s">
        <v>8</v>
      </c>
      <c r="BW23" s="87" t="s">
        <v>8</v>
      </c>
      <c r="BX23" s="87" t="s">
        <v>8</v>
      </c>
      <c r="BY23" s="20"/>
      <c r="BZ23" s="20"/>
      <c r="CA23" s="165" t="s">
        <v>9</v>
      </c>
      <c r="CB23" s="165" t="s">
        <v>9</v>
      </c>
      <c r="CC23" s="165" t="s">
        <v>9</v>
      </c>
      <c r="CD23" s="165" t="s">
        <v>9</v>
      </c>
      <c r="CE23" s="87" t="s">
        <v>1</v>
      </c>
      <c r="CF23" s="168" t="s">
        <v>52</v>
      </c>
      <c r="CG23" s="168" t="s">
        <v>52</v>
      </c>
      <c r="CH23" s="168" t="s">
        <v>53</v>
      </c>
      <c r="CI23" s="168" t="s">
        <v>53</v>
      </c>
      <c r="CJ23" s="168" t="s">
        <v>53</v>
      </c>
      <c r="CK23" s="87" t="s">
        <v>1</v>
      </c>
      <c r="CL23" s="87" t="s">
        <v>1</v>
      </c>
      <c r="CM23" s="20"/>
      <c r="CN23" s="20"/>
      <c r="CO23" s="166" t="s">
        <v>4</v>
      </c>
      <c r="CP23" s="166" t="s">
        <v>4</v>
      </c>
      <c r="CQ23" s="166" t="s">
        <v>4</v>
      </c>
      <c r="CR23" s="132">
        <f t="shared" ref="CR23:CR35" si="78">COUNTIF(D23:CQ23,"V")</f>
        <v>5</v>
      </c>
      <c r="CS23" s="44">
        <f t="shared" ref="CS23:CS35" si="79">COUNTIF(D23:CQ23,"FC")</f>
        <v>0</v>
      </c>
      <c r="CT23" s="44">
        <f t="shared" ref="CT23:CT35" si="80">COUNTIF(D23:CQ23,"MIL")</f>
        <v>0</v>
      </c>
      <c r="CU23" s="44">
        <f t="shared" ref="CU23:CU35" si="81">COUNTIF(D23:CQ23,"MAT")</f>
        <v>0</v>
      </c>
      <c r="CV23" s="44">
        <f t="shared" ref="CV23:CV35" si="82">COUNTIF(D23:CQ23,"Aext")</f>
        <v>0</v>
      </c>
      <c r="CW23" s="105">
        <f t="shared" ref="CW23:CW35" si="83">COUNTIF(D23:CQ23,"ATT")</f>
        <v>0</v>
      </c>
      <c r="CX23" s="100">
        <v>0</v>
      </c>
      <c r="CY23" s="101">
        <f t="shared" si="24"/>
        <v>0</v>
      </c>
      <c r="CZ23" s="102">
        <f t="shared" ref="CZ23:CZ35" si="84">COUNTIF(D23:CQ23,"OUT")</f>
        <v>0</v>
      </c>
      <c r="DA23" s="99">
        <v>0</v>
      </c>
      <c r="DB23" s="91">
        <f t="shared" si="25"/>
        <v>0</v>
      </c>
      <c r="DC23" s="107">
        <f t="shared" ref="DC23:DC35" si="85">COUNTIF(D23:CQ23,"OFF")</f>
        <v>0</v>
      </c>
      <c r="DD23" s="109">
        <f t="shared" ref="DD23:DD35" si="86">COUNTIF(D23:CQ23,"WE")</f>
        <v>0</v>
      </c>
      <c r="DE23" s="103">
        <f t="shared" ref="DE23:DE35" si="87">COUNTIF(D23:CQ23,"WI")</f>
        <v>2</v>
      </c>
      <c r="DF23" s="103">
        <f t="shared" ref="DF23:DF35" si="88">COUNTIF(D23:CQ23,"WO")</f>
        <v>0</v>
      </c>
      <c r="DG23" s="103">
        <f t="shared" ref="DG23:DG35" si="89">COUNTIF(D23:CQ23,"WS")</f>
        <v>2</v>
      </c>
      <c r="DH23" s="103">
        <f t="shared" ref="DH23:DH35" si="90">COUNTIF(D23:CQ23,"WN")</f>
        <v>4</v>
      </c>
      <c r="DI23" s="128">
        <f t="shared" ref="DI23:DI35" si="91">SUM(DD23:DH23)</f>
        <v>8</v>
      </c>
      <c r="DJ23" s="48">
        <f t="shared" ref="DJ23:DJ35" si="92">COUNTIF(D23:CQ23,"S")</f>
        <v>9</v>
      </c>
      <c r="DK23" s="181">
        <f t="shared" si="26"/>
        <v>11</v>
      </c>
      <c r="DL23" s="49">
        <f t="shared" ref="DL23:DL35" si="93">COUNTIF(D23:CQ23,"N")</f>
        <v>4</v>
      </c>
      <c r="DM23" s="179">
        <f t="shared" si="44"/>
        <v>8</v>
      </c>
      <c r="DN23" s="124">
        <f t="shared" ref="DN23:DN35" si="94">(DI23+DL23+DJ23/2)/(100-CX23-DA23)*100</f>
        <v>16.5</v>
      </c>
      <c r="DO23" s="97">
        <f t="shared" ref="DO23:DO35" si="95">DI23+((DH23+DL23)*0.25)</f>
        <v>10</v>
      </c>
      <c r="DP23" s="98">
        <f t="shared" ref="DP23:DP35" si="96">COUNTIF(D23:CQ23,"R")</f>
        <v>10</v>
      </c>
      <c r="DQ23" s="95">
        <f t="shared" ref="DQ23:DQ35" si="97">COUNTIF(D23:CQ23,"C")</f>
        <v>12</v>
      </c>
      <c r="DR23" s="94">
        <f t="shared" ref="DR23:DR35" si="98">COUNTIF(D23:CQ23,"E")</f>
        <v>5</v>
      </c>
      <c r="DS23" s="94">
        <f t="shared" ref="DS23:DS35" si="99">COUNTIF(D23:CQ23,"E+C")</f>
        <v>0</v>
      </c>
      <c r="DT23" s="94">
        <f t="shared" ref="DT23:DT35" si="100">COUNTIF(D23:CQ23,"USI")</f>
        <v>0</v>
      </c>
      <c r="DU23" s="125">
        <f t="shared" ref="DU23:DU35" si="101">COUNTIF(D23:CQ23,"HC")</f>
        <v>6</v>
      </c>
      <c r="DW23" s="1"/>
      <c r="ED23" s="1"/>
      <c r="EG23" s="1"/>
      <c r="EI23" s="1"/>
      <c r="EJ23" s="1"/>
    </row>
    <row r="24" spans="1:140" x14ac:dyDescent="0.3">
      <c r="A24" s="188">
        <v>15</v>
      </c>
      <c r="B24" s="171"/>
      <c r="C24" s="35" t="s">
        <v>16</v>
      </c>
      <c r="D24" s="20"/>
      <c r="E24" s="87" t="s">
        <v>0</v>
      </c>
      <c r="F24" s="87" t="s">
        <v>0</v>
      </c>
      <c r="G24" s="20"/>
      <c r="H24" s="20"/>
      <c r="I24" s="87" t="s">
        <v>0</v>
      </c>
      <c r="J24" s="87" t="s">
        <v>0</v>
      </c>
      <c r="K24" s="87" t="s">
        <v>0</v>
      </c>
      <c r="L24" s="87" t="s">
        <v>0</v>
      </c>
      <c r="M24" s="87" t="s">
        <v>0</v>
      </c>
      <c r="N24" s="20"/>
      <c r="O24" s="20"/>
      <c r="P24" s="78" t="s">
        <v>1</v>
      </c>
      <c r="Q24" s="78" t="s">
        <v>1</v>
      </c>
      <c r="R24" s="87" t="s">
        <v>34</v>
      </c>
      <c r="S24" s="87" t="s">
        <v>34</v>
      </c>
      <c r="T24" s="87" t="s">
        <v>34</v>
      </c>
      <c r="U24" s="20"/>
      <c r="V24" s="20"/>
      <c r="W24" s="118" t="s">
        <v>2</v>
      </c>
      <c r="X24" s="118" t="s">
        <v>2</v>
      </c>
      <c r="Y24" s="118" t="s">
        <v>2</v>
      </c>
      <c r="Z24" s="87" t="s">
        <v>1</v>
      </c>
      <c r="AA24" s="118" t="s">
        <v>8</v>
      </c>
      <c r="AB24" s="167" t="s">
        <v>58</v>
      </c>
      <c r="AC24" s="167" t="s">
        <v>58</v>
      </c>
      <c r="AD24" s="87" t="s">
        <v>18</v>
      </c>
      <c r="AE24" s="87" t="s">
        <v>18</v>
      </c>
      <c r="AF24" s="87" t="s">
        <v>18</v>
      </c>
      <c r="AG24" s="87" t="s">
        <v>1</v>
      </c>
      <c r="AH24" s="87" t="s">
        <v>34</v>
      </c>
      <c r="AI24" s="20"/>
      <c r="AJ24" s="20"/>
      <c r="AK24" s="176" t="s">
        <v>2</v>
      </c>
      <c r="AL24" s="118" t="s">
        <v>2</v>
      </c>
      <c r="AM24" s="118" t="s">
        <v>2</v>
      </c>
      <c r="AN24" s="118" t="s">
        <v>2</v>
      </c>
      <c r="AO24" s="87" t="s">
        <v>34</v>
      </c>
      <c r="AP24" s="20"/>
      <c r="AQ24" s="20"/>
      <c r="AR24" s="87" t="s">
        <v>8</v>
      </c>
      <c r="AS24" s="87" t="s">
        <v>8</v>
      </c>
      <c r="AT24" s="176" t="s">
        <v>2</v>
      </c>
      <c r="AU24" s="87" t="s">
        <v>1</v>
      </c>
      <c r="AV24" s="87" t="s">
        <v>34</v>
      </c>
      <c r="AW24" s="168" t="s">
        <v>52</v>
      </c>
      <c r="AX24" s="168" t="s">
        <v>52</v>
      </c>
      <c r="AY24" s="168" t="s">
        <v>52</v>
      </c>
      <c r="AZ24" s="168" t="s">
        <v>53</v>
      </c>
      <c r="BA24" s="168" t="s">
        <v>53</v>
      </c>
      <c r="BB24" s="87" t="s">
        <v>1</v>
      </c>
      <c r="BC24" s="87" t="s">
        <v>34</v>
      </c>
      <c r="BD24" s="20"/>
      <c r="BE24" s="20"/>
      <c r="BF24" s="87" t="s">
        <v>2</v>
      </c>
      <c r="BG24" s="87" t="s">
        <v>2</v>
      </c>
      <c r="BH24" s="87" t="s">
        <v>2</v>
      </c>
      <c r="BI24" s="87" t="s">
        <v>2</v>
      </c>
      <c r="BJ24" s="87" t="s">
        <v>34</v>
      </c>
      <c r="BK24" s="20"/>
      <c r="BL24" s="20"/>
      <c r="BM24" s="166" t="s">
        <v>4</v>
      </c>
      <c r="BN24" s="166" t="s">
        <v>4</v>
      </c>
      <c r="BO24" s="166" t="s">
        <v>4</v>
      </c>
      <c r="BP24" s="166" t="s">
        <v>4</v>
      </c>
      <c r="BQ24" s="176" t="s">
        <v>2</v>
      </c>
      <c r="BR24" s="20"/>
      <c r="BS24" s="20"/>
      <c r="BT24" s="165" t="s">
        <v>9</v>
      </c>
      <c r="BU24" s="165" t="s">
        <v>9</v>
      </c>
      <c r="BV24" s="165" t="s">
        <v>9</v>
      </c>
      <c r="BW24" s="78" t="s">
        <v>1</v>
      </c>
      <c r="BX24" s="169" t="s">
        <v>6</v>
      </c>
      <c r="BY24" s="169" t="s">
        <v>35</v>
      </c>
      <c r="BZ24" s="169" t="s">
        <v>35</v>
      </c>
      <c r="CA24" s="169" t="s">
        <v>6</v>
      </c>
      <c r="CB24" s="87" t="s">
        <v>1</v>
      </c>
      <c r="CC24" s="87" t="s">
        <v>2</v>
      </c>
      <c r="CD24" s="87" t="s">
        <v>2</v>
      </c>
      <c r="CE24" s="87" t="s">
        <v>34</v>
      </c>
      <c r="CF24" s="20"/>
      <c r="CG24" s="20"/>
      <c r="CH24" s="87" t="s">
        <v>2</v>
      </c>
      <c r="CI24" s="169" t="s">
        <v>6</v>
      </c>
      <c r="CJ24" s="169" t="s">
        <v>6</v>
      </c>
      <c r="CK24" s="169" t="s">
        <v>6</v>
      </c>
      <c r="CL24" s="87" t="s">
        <v>34</v>
      </c>
      <c r="CM24" s="20"/>
      <c r="CN24" s="20"/>
      <c r="CO24" s="168" t="s">
        <v>53</v>
      </c>
      <c r="CP24" s="168" t="s">
        <v>53</v>
      </c>
      <c r="CQ24" s="168" t="s">
        <v>53</v>
      </c>
      <c r="CR24" s="132">
        <f>COUNTIF(D24:CQ24,"V")</f>
        <v>7</v>
      </c>
      <c r="CS24" s="44">
        <f>COUNTIF(D24:CQ24,"FC")</f>
        <v>3</v>
      </c>
      <c r="CT24" s="44">
        <f>COUNTIF(D24:CQ24,"MIL")</f>
        <v>0</v>
      </c>
      <c r="CU24" s="44">
        <f>COUNTIF(D24:CQ24,"MAT")</f>
        <v>0</v>
      </c>
      <c r="CV24" s="44">
        <f>COUNTIF(D24:CQ24,"Aext")</f>
        <v>0</v>
      </c>
      <c r="CW24" s="105">
        <f>COUNTIF(D24:CQ24,"ATT")</f>
        <v>0</v>
      </c>
      <c r="CX24" s="100">
        <v>20</v>
      </c>
      <c r="CY24" s="101">
        <f t="shared" si="24"/>
        <v>11.4</v>
      </c>
      <c r="CZ24" s="102">
        <f>COUNTIF(D24:CQ24,"OUT")</f>
        <v>10</v>
      </c>
      <c r="DA24" s="99">
        <v>30</v>
      </c>
      <c r="DB24" s="91">
        <f t="shared" si="25"/>
        <v>15.975</v>
      </c>
      <c r="DC24" s="107">
        <f>COUNTIF(D24:CQ24,"OFF")</f>
        <v>16</v>
      </c>
      <c r="DD24" s="109">
        <f>COUNTIF(D24:CQ24,"WE")</f>
        <v>0</v>
      </c>
      <c r="DE24" s="103">
        <f>COUNTIF(D24:CQ24,"WI")</f>
        <v>2</v>
      </c>
      <c r="DF24" s="103">
        <f>COUNTIF(D24:CQ24,"WO")</f>
        <v>0</v>
      </c>
      <c r="DG24" s="103">
        <f>COUNTIF(D24:CQ24,"WS")</f>
        <v>2</v>
      </c>
      <c r="DH24" s="103">
        <f>COUNTIF(D24:CQ24,"WN")</f>
        <v>3</v>
      </c>
      <c r="DI24" s="128">
        <f t="shared" si="91"/>
        <v>7</v>
      </c>
      <c r="DJ24" s="48">
        <f>COUNTIF(D24:CQ24,"S")</f>
        <v>5</v>
      </c>
      <c r="DK24" s="181">
        <f t="shared" si="26"/>
        <v>7</v>
      </c>
      <c r="DL24" s="49">
        <f>COUNTIF(D24:CQ24,"N")</f>
        <v>5</v>
      </c>
      <c r="DM24" s="179">
        <f t="shared" si="44"/>
        <v>8</v>
      </c>
      <c r="DN24" s="124">
        <f t="shared" si="94"/>
        <v>28.999999999999996</v>
      </c>
      <c r="DO24" s="97">
        <f t="shared" si="95"/>
        <v>9</v>
      </c>
      <c r="DP24" s="98">
        <f>COUNTIF(D24:CQ24,"R")</f>
        <v>8</v>
      </c>
      <c r="DQ24" s="95">
        <f>COUNTIF(D24:CQ24,"C")</f>
        <v>3</v>
      </c>
      <c r="DR24" s="94">
        <f>COUNTIF(D24:CQ24,"E")</f>
        <v>4</v>
      </c>
      <c r="DS24" s="94">
        <f>COUNTIF(D24:CQ24,"E+C")</f>
        <v>0</v>
      </c>
      <c r="DT24" s="94">
        <f>COUNTIF(D24:CQ24,"USI")</f>
        <v>0</v>
      </c>
      <c r="DU24" s="125">
        <f>COUNTIF(D24:CQ24,"HC")</f>
        <v>3</v>
      </c>
      <c r="DW24" s="1"/>
      <c r="ED24" s="1"/>
      <c r="EG24" s="1"/>
      <c r="EI24" s="1"/>
      <c r="EJ24" s="1"/>
    </row>
    <row r="25" spans="1:140" x14ac:dyDescent="0.3">
      <c r="A25" s="188">
        <v>16</v>
      </c>
      <c r="B25" s="171"/>
      <c r="C25" s="35" t="s">
        <v>16</v>
      </c>
      <c r="D25" s="20" t="s">
        <v>66</v>
      </c>
      <c r="E25" s="87" t="s">
        <v>1</v>
      </c>
      <c r="F25" s="166" t="s">
        <v>4</v>
      </c>
      <c r="G25" s="167" t="s">
        <v>58</v>
      </c>
      <c r="H25" s="167" t="s">
        <v>58</v>
      </c>
      <c r="I25" s="87" t="s">
        <v>1</v>
      </c>
      <c r="J25" s="169" t="s">
        <v>6</v>
      </c>
      <c r="K25" s="169" t="s">
        <v>6</v>
      </c>
      <c r="L25" s="169" t="s">
        <v>6</v>
      </c>
      <c r="M25" s="87" t="s">
        <v>1</v>
      </c>
      <c r="N25" s="20"/>
      <c r="O25" s="20"/>
      <c r="P25" s="4"/>
      <c r="Q25" s="4"/>
      <c r="R25" s="168" t="s">
        <v>53</v>
      </c>
      <c r="S25" s="168" t="s">
        <v>53</v>
      </c>
      <c r="T25" s="168" t="s">
        <v>53</v>
      </c>
      <c r="U25" s="168" t="s">
        <v>52</v>
      </c>
      <c r="V25" s="168" t="s">
        <v>52</v>
      </c>
      <c r="W25" s="4"/>
      <c r="X25" s="4"/>
      <c r="Y25" s="4"/>
      <c r="Z25" s="165" t="s">
        <v>9</v>
      </c>
      <c r="AA25" s="165" t="s">
        <v>9</v>
      </c>
      <c r="AB25" s="20"/>
      <c r="AC25" s="20"/>
      <c r="AD25" s="165" t="s">
        <v>9</v>
      </c>
      <c r="AE25" s="165" t="s">
        <v>9</v>
      </c>
      <c r="AF25" s="165" t="s">
        <v>9</v>
      </c>
      <c r="AG25" s="87" t="s">
        <v>18</v>
      </c>
      <c r="AH25" s="87" t="s">
        <v>18</v>
      </c>
      <c r="AI25" s="20" t="s">
        <v>66</v>
      </c>
      <c r="AJ25" s="20"/>
      <c r="AK25" s="169" t="s">
        <v>6</v>
      </c>
      <c r="AL25" s="169" t="s">
        <v>6</v>
      </c>
      <c r="AM25" s="169" t="s">
        <v>6</v>
      </c>
      <c r="AN25" s="169" t="s">
        <v>6</v>
      </c>
      <c r="AO25" s="87" t="s">
        <v>1</v>
      </c>
      <c r="AP25" s="20" t="s">
        <v>66</v>
      </c>
      <c r="AQ25" s="20" t="s">
        <v>66</v>
      </c>
      <c r="AW25" s="20"/>
      <c r="AX25" s="20"/>
      <c r="AY25" s="20"/>
      <c r="AZ25" s="4"/>
      <c r="BA25" s="4"/>
      <c r="BB25" s="168" t="s">
        <v>53</v>
      </c>
      <c r="BC25" s="168" t="s">
        <v>53</v>
      </c>
      <c r="BD25" s="168" t="s">
        <v>52</v>
      </c>
      <c r="BE25" s="168" t="s">
        <v>52</v>
      </c>
      <c r="BF25" s="168" t="s">
        <v>53</v>
      </c>
      <c r="BG25" s="87" t="s">
        <v>1</v>
      </c>
      <c r="BH25" s="87" t="s">
        <v>1</v>
      </c>
      <c r="BI25" s="87" t="s">
        <v>1</v>
      </c>
      <c r="BJ25" s="87" t="s">
        <v>1</v>
      </c>
      <c r="BK25" s="20" t="s">
        <v>66</v>
      </c>
      <c r="BL25" s="20" t="s">
        <v>66</v>
      </c>
      <c r="BM25" s="87" t="s">
        <v>0</v>
      </c>
      <c r="BN25" s="87" t="s">
        <v>0</v>
      </c>
      <c r="BO25" s="87" t="s">
        <v>0</v>
      </c>
      <c r="BP25" s="87" t="s">
        <v>0</v>
      </c>
      <c r="BQ25" s="87" t="s">
        <v>0</v>
      </c>
      <c r="BR25" s="20"/>
      <c r="BS25" s="20"/>
      <c r="BT25" s="4"/>
      <c r="BW25" s="165" t="s">
        <v>9</v>
      </c>
      <c r="BX25" s="165" t="s">
        <v>9</v>
      </c>
      <c r="BY25" s="167" t="s">
        <v>58</v>
      </c>
      <c r="BZ25" s="167" t="s">
        <v>58</v>
      </c>
      <c r="CA25" s="4"/>
      <c r="CB25" s="4"/>
      <c r="CC25" s="4"/>
      <c r="CD25" s="4"/>
      <c r="CE25" s="169" t="s">
        <v>6</v>
      </c>
      <c r="CF25" s="169" t="s">
        <v>35</v>
      </c>
      <c r="CG25" s="169" t="s">
        <v>35</v>
      </c>
      <c r="CH25" s="169" t="s">
        <v>6</v>
      </c>
      <c r="CI25" s="87"/>
      <c r="CJ25" s="166" t="s">
        <v>4</v>
      </c>
      <c r="CK25" s="166" t="s">
        <v>4</v>
      </c>
      <c r="CL25" s="166" t="s">
        <v>4</v>
      </c>
      <c r="CM25" s="20"/>
      <c r="CN25" s="20"/>
      <c r="CO25" s="165" t="s">
        <v>9</v>
      </c>
      <c r="CP25" s="165" t="s">
        <v>9</v>
      </c>
      <c r="CQ25" s="165" t="s">
        <v>9</v>
      </c>
      <c r="CR25" s="132">
        <f t="shared" si="78"/>
        <v>5</v>
      </c>
      <c r="CS25" s="44">
        <f t="shared" si="79"/>
        <v>2</v>
      </c>
      <c r="CT25" s="44">
        <f t="shared" si="80"/>
        <v>0</v>
      </c>
      <c r="CU25" s="44">
        <f t="shared" si="81"/>
        <v>0</v>
      </c>
      <c r="CV25" s="44">
        <f t="shared" si="82"/>
        <v>0</v>
      </c>
      <c r="CW25" s="105">
        <f t="shared" si="83"/>
        <v>0</v>
      </c>
      <c r="CX25" s="100">
        <v>0</v>
      </c>
      <c r="CY25" s="101">
        <f t="shared" si="24"/>
        <v>0</v>
      </c>
      <c r="CZ25" s="102">
        <f t="shared" si="84"/>
        <v>0</v>
      </c>
      <c r="DA25" s="99">
        <v>0</v>
      </c>
      <c r="DB25" s="91">
        <f t="shared" si="25"/>
        <v>0</v>
      </c>
      <c r="DC25" s="107">
        <f t="shared" si="85"/>
        <v>0</v>
      </c>
      <c r="DD25" s="109">
        <f t="shared" si="86"/>
        <v>0</v>
      </c>
      <c r="DE25" s="103">
        <f t="shared" si="87"/>
        <v>4</v>
      </c>
      <c r="DF25" s="103">
        <f t="shared" si="88"/>
        <v>0</v>
      </c>
      <c r="DG25" s="103">
        <f t="shared" si="89"/>
        <v>2</v>
      </c>
      <c r="DH25" s="103">
        <f t="shared" si="90"/>
        <v>4</v>
      </c>
      <c r="DI25" s="128">
        <f t="shared" si="91"/>
        <v>10</v>
      </c>
      <c r="DJ25" s="48">
        <f t="shared" si="92"/>
        <v>9</v>
      </c>
      <c r="DK25" s="181">
        <f t="shared" si="26"/>
        <v>11</v>
      </c>
      <c r="DL25" s="49">
        <f t="shared" si="93"/>
        <v>6</v>
      </c>
      <c r="DM25" s="179">
        <f t="shared" si="44"/>
        <v>10</v>
      </c>
      <c r="DN25" s="124">
        <f t="shared" si="94"/>
        <v>20.5</v>
      </c>
      <c r="DO25" s="97">
        <f t="shared" si="95"/>
        <v>12.5</v>
      </c>
      <c r="DP25" s="98">
        <f t="shared" si="96"/>
        <v>8</v>
      </c>
      <c r="DQ25" s="95">
        <f t="shared" si="97"/>
        <v>10</v>
      </c>
      <c r="DR25" s="94">
        <f t="shared" si="98"/>
        <v>4</v>
      </c>
      <c r="DS25" s="94">
        <f t="shared" si="99"/>
        <v>0</v>
      </c>
      <c r="DT25" s="94">
        <f t="shared" si="100"/>
        <v>0</v>
      </c>
      <c r="DU25" s="125">
        <f t="shared" si="101"/>
        <v>0</v>
      </c>
      <c r="DW25" s="1"/>
      <c r="ED25" s="1"/>
      <c r="EG25" s="1"/>
      <c r="EI25" s="1"/>
      <c r="EJ25" s="1"/>
    </row>
    <row r="26" spans="1:140" x14ac:dyDescent="0.3">
      <c r="A26" s="188">
        <v>17</v>
      </c>
      <c r="B26" s="171"/>
      <c r="C26" s="5" t="s">
        <v>16</v>
      </c>
      <c r="D26" s="20"/>
      <c r="E26" s="29" t="s">
        <v>26</v>
      </c>
      <c r="F26" s="29"/>
      <c r="G26" s="20"/>
      <c r="H26" s="20"/>
      <c r="I26" s="29" t="s">
        <v>26</v>
      </c>
      <c r="J26" s="29"/>
      <c r="K26" s="29"/>
      <c r="L26" s="29"/>
      <c r="M26" s="29"/>
      <c r="N26" s="20"/>
      <c r="O26" s="20" t="s">
        <v>10</v>
      </c>
      <c r="P26" s="29" t="s">
        <v>26</v>
      </c>
      <c r="Q26" s="29"/>
      <c r="R26" s="29"/>
      <c r="S26" s="29"/>
      <c r="T26" s="29"/>
      <c r="U26" s="20"/>
      <c r="V26" s="20"/>
      <c r="W26" s="29" t="s">
        <v>26</v>
      </c>
      <c r="X26" s="29"/>
      <c r="Y26" s="29"/>
      <c r="Z26" s="29"/>
      <c r="AA26" s="29"/>
      <c r="AB26" s="20"/>
      <c r="AC26" s="20"/>
      <c r="AD26" s="87" t="s">
        <v>0</v>
      </c>
      <c r="AE26" s="87" t="s">
        <v>0</v>
      </c>
      <c r="AF26" s="87" t="s">
        <v>0</v>
      </c>
      <c r="AG26" s="87" t="s">
        <v>0</v>
      </c>
      <c r="AH26" s="87" t="s">
        <v>0</v>
      </c>
      <c r="AI26" s="20"/>
      <c r="AJ26" s="20"/>
      <c r="AK26" s="87" t="s">
        <v>0</v>
      </c>
      <c r="AL26" s="87" t="s">
        <v>0</v>
      </c>
      <c r="AM26" s="87" t="s">
        <v>0</v>
      </c>
      <c r="AN26" s="87" t="s">
        <v>0</v>
      </c>
      <c r="AO26" s="87" t="s">
        <v>0</v>
      </c>
      <c r="AP26" s="20"/>
      <c r="AQ26" s="20"/>
      <c r="AR26" s="168" t="s">
        <v>53</v>
      </c>
      <c r="AS26" s="168" t="s">
        <v>53</v>
      </c>
      <c r="AT26" s="168" t="s">
        <v>53</v>
      </c>
      <c r="AU26" s="168" t="s">
        <v>53</v>
      </c>
      <c r="AV26" s="168" t="s">
        <v>53</v>
      </c>
      <c r="AW26" s="20"/>
      <c r="AX26" s="20"/>
      <c r="AY26" s="20"/>
      <c r="AZ26" s="87" t="s">
        <v>1</v>
      </c>
      <c r="BA26" s="87" t="s">
        <v>1</v>
      </c>
      <c r="BB26" s="165" t="s">
        <v>9</v>
      </c>
      <c r="BC26" s="165" t="s">
        <v>9</v>
      </c>
      <c r="BD26" s="167" t="s">
        <v>58</v>
      </c>
      <c r="BE26" s="167" t="s">
        <v>58</v>
      </c>
      <c r="BF26" s="87" t="s">
        <v>1</v>
      </c>
      <c r="BG26" s="169" t="s">
        <v>6</v>
      </c>
      <c r="BH26" s="169" t="s">
        <v>6</v>
      </c>
      <c r="BI26" s="169" t="s">
        <v>6</v>
      </c>
      <c r="BJ26" s="168" t="s">
        <v>53</v>
      </c>
      <c r="BK26" s="168" t="s">
        <v>52</v>
      </c>
      <c r="BL26" s="168" t="s">
        <v>52</v>
      </c>
      <c r="BO26" s="4"/>
      <c r="BP26" s="165" t="s">
        <v>9</v>
      </c>
      <c r="BQ26" s="165" t="s">
        <v>9</v>
      </c>
      <c r="BR26" s="20"/>
      <c r="BS26" s="20"/>
      <c r="BT26" s="4"/>
      <c r="BU26" s="169" t="s">
        <v>6</v>
      </c>
      <c r="BV26" s="169" t="s">
        <v>6</v>
      </c>
      <c r="BW26" s="169" t="s">
        <v>6</v>
      </c>
      <c r="BX26" s="4"/>
      <c r="BY26" s="20"/>
      <c r="BZ26" s="20"/>
      <c r="CA26" s="166" t="s">
        <v>4</v>
      </c>
      <c r="CB26" s="166" t="s">
        <v>4</v>
      </c>
      <c r="CC26" s="166" t="s">
        <v>4</v>
      </c>
      <c r="CD26" s="166" t="s">
        <v>4</v>
      </c>
      <c r="CE26" s="166" t="s">
        <v>4</v>
      </c>
      <c r="CF26" s="20"/>
      <c r="CG26" s="20"/>
      <c r="CH26" s="165" t="s">
        <v>9</v>
      </c>
      <c r="CI26" s="165" t="s">
        <v>9</v>
      </c>
      <c r="CJ26" s="165" t="s">
        <v>9</v>
      </c>
      <c r="CK26" s="4"/>
      <c r="CL26" s="169" t="s">
        <v>6</v>
      </c>
      <c r="CM26" s="169" t="s">
        <v>35</v>
      </c>
      <c r="CN26" s="169" t="s">
        <v>35</v>
      </c>
      <c r="CO26" s="4"/>
      <c r="CP26" s="4"/>
      <c r="CQ26" s="155"/>
      <c r="CR26" s="132">
        <f t="shared" si="78"/>
        <v>10</v>
      </c>
      <c r="CS26" s="44">
        <f t="shared" si="79"/>
        <v>0</v>
      </c>
      <c r="CT26" s="44">
        <f t="shared" si="80"/>
        <v>0</v>
      </c>
      <c r="CU26" s="44">
        <f t="shared" si="81"/>
        <v>0</v>
      </c>
      <c r="CV26" s="44">
        <f t="shared" si="82"/>
        <v>0</v>
      </c>
      <c r="CW26" s="105">
        <f t="shared" si="83"/>
        <v>0</v>
      </c>
      <c r="CX26" s="100">
        <v>0</v>
      </c>
      <c r="CY26" s="101">
        <f t="shared" si="24"/>
        <v>0</v>
      </c>
      <c r="CZ26" s="102">
        <f t="shared" si="84"/>
        <v>0</v>
      </c>
      <c r="DA26" s="99">
        <v>0</v>
      </c>
      <c r="DB26" s="91">
        <f t="shared" si="25"/>
        <v>0</v>
      </c>
      <c r="DC26" s="107">
        <f t="shared" si="85"/>
        <v>0</v>
      </c>
      <c r="DD26" s="109">
        <f t="shared" si="86"/>
        <v>1</v>
      </c>
      <c r="DE26" s="103">
        <f t="shared" si="87"/>
        <v>2</v>
      </c>
      <c r="DF26" s="103">
        <f t="shared" si="88"/>
        <v>0</v>
      </c>
      <c r="DG26" s="103">
        <f t="shared" si="89"/>
        <v>2</v>
      </c>
      <c r="DH26" s="103">
        <f t="shared" si="90"/>
        <v>2</v>
      </c>
      <c r="DI26" s="128">
        <f t="shared" si="91"/>
        <v>7</v>
      </c>
      <c r="DJ26" s="48">
        <f t="shared" si="92"/>
        <v>7</v>
      </c>
      <c r="DK26" s="181">
        <f t="shared" si="26"/>
        <v>9</v>
      </c>
      <c r="DL26" s="49">
        <f t="shared" si="93"/>
        <v>6</v>
      </c>
      <c r="DM26" s="179">
        <f t="shared" si="44"/>
        <v>8</v>
      </c>
      <c r="DN26" s="124">
        <f t="shared" si="94"/>
        <v>16.5</v>
      </c>
      <c r="DO26" s="97">
        <f t="shared" si="95"/>
        <v>9</v>
      </c>
      <c r="DP26" s="98">
        <f t="shared" si="96"/>
        <v>3</v>
      </c>
      <c r="DQ26" s="95">
        <f t="shared" si="97"/>
        <v>7</v>
      </c>
      <c r="DR26" s="94">
        <f t="shared" si="98"/>
        <v>5</v>
      </c>
      <c r="DS26" s="94">
        <f t="shared" si="99"/>
        <v>0</v>
      </c>
      <c r="DT26" s="94">
        <f t="shared" si="100"/>
        <v>0</v>
      </c>
      <c r="DU26" s="125">
        <f t="shared" si="101"/>
        <v>0</v>
      </c>
      <c r="DW26" s="1"/>
      <c r="ED26" s="1"/>
      <c r="EG26" s="1"/>
      <c r="EI26" s="1"/>
      <c r="EJ26" s="1"/>
    </row>
    <row r="27" spans="1:140" x14ac:dyDescent="0.3">
      <c r="A27" s="188">
        <v>18</v>
      </c>
      <c r="B27" s="171"/>
      <c r="C27" s="35" t="s">
        <v>16</v>
      </c>
      <c r="D27" s="20"/>
      <c r="E27" s="87" t="s">
        <v>1</v>
      </c>
      <c r="F27" s="87" t="s">
        <v>1</v>
      </c>
      <c r="G27" s="20"/>
      <c r="H27" s="20"/>
      <c r="I27" s="87" t="s">
        <v>0</v>
      </c>
      <c r="J27" s="87" t="s">
        <v>0</v>
      </c>
      <c r="K27" s="87" t="s">
        <v>0</v>
      </c>
      <c r="L27" s="87" t="s">
        <v>0</v>
      </c>
      <c r="M27" s="87" t="s">
        <v>0</v>
      </c>
      <c r="N27" s="20"/>
      <c r="O27" s="20"/>
      <c r="P27" s="87" t="s">
        <v>8</v>
      </c>
      <c r="Q27" s="87" t="s">
        <v>8</v>
      </c>
      <c r="R27" s="87" t="s">
        <v>8</v>
      </c>
      <c r="S27" s="87" t="s">
        <v>1</v>
      </c>
      <c r="T27" s="87" t="s">
        <v>1</v>
      </c>
      <c r="U27" s="169" t="s">
        <v>35</v>
      </c>
      <c r="V27" s="169" t="s">
        <v>35</v>
      </c>
      <c r="W27" s="169" t="s">
        <v>6</v>
      </c>
      <c r="X27" s="169" t="s">
        <v>6</v>
      </c>
      <c r="Y27" s="78" t="s">
        <v>1</v>
      </c>
      <c r="Z27" s="87" t="s">
        <v>18</v>
      </c>
      <c r="AA27" s="87" t="s">
        <v>18</v>
      </c>
      <c r="AB27" s="20"/>
      <c r="AC27" s="20"/>
      <c r="AD27" s="4"/>
      <c r="AE27" s="4"/>
      <c r="AF27" s="4"/>
      <c r="AG27" s="87" t="s">
        <v>18</v>
      </c>
      <c r="AH27" s="87" t="s">
        <v>18</v>
      </c>
      <c r="AI27" s="168" t="s">
        <v>52</v>
      </c>
      <c r="AJ27" s="168" t="s">
        <v>52</v>
      </c>
      <c r="AK27" s="168" t="s">
        <v>53</v>
      </c>
      <c r="AL27" s="168" t="s">
        <v>53</v>
      </c>
      <c r="AM27" s="87" t="s">
        <v>1</v>
      </c>
      <c r="AN27" s="87" t="s">
        <v>18</v>
      </c>
      <c r="AO27" s="87" t="s">
        <v>18</v>
      </c>
      <c r="AP27" s="20" t="s">
        <v>66</v>
      </c>
      <c r="AQ27" s="20"/>
      <c r="AR27" s="87" t="s">
        <v>30</v>
      </c>
      <c r="AS27" s="87" t="s">
        <v>30</v>
      </c>
      <c r="AT27" s="87" t="s">
        <v>30</v>
      </c>
      <c r="AU27" s="87" t="s">
        <v>18</v>
      </c>
      <c r="AV27" s="87" t="s">
        <v>30</v>
      </c>
      <c r="AW27" s="20"/>
      <c r="AX27" s="20"/>
      <c r="AY27" s="20"/>
      <c r="AZ27" s="87" t="s">
        <v>30</v>
      </c>
      <c r="BA27" s="87" t="s">
        <v>30</v>
      </c>
      <c r="BB27" s="87" t="s">
        <v>30</v>
      </c>
      <c r="BC27" s="87" t="s">
        <v>30</v>
      </c>
      <c r="BD27" s="20"/>
      <c r="BE27" s="20"/>
      <c r="BF27" s="87" t="s">
        <v>30</v>
      </c>
      <c r="BG27" s="87" t="s">
        <v>30</v>
      </c>
      <c r="BH27" s="87" t="s">
        <v>30</v>
      </c>
      <c r="BI27" s="87" t="s">
        <v>18</v>
      </c>
      <c r="BJ27" s="87" t="s">
        <v>18</v>
      </c>
      <c r="BK27" s="20"/>
      <c r="BL27" s="20"/>
      <c r="BM27" s="87" t="s">
        <v>18</v>
      </c>
      <c r="BN27" s="87" t="s">
        <v>30</v>
      </c>
      <c r="BO27" s="87" t="s">
        <v>30</v>
      </c>
      <c r="BP27" s="87" t="s">
        <v>18</v>
      </c>
      <c r="BQ27" s="87" t="s">
        <v>18</v>
      </c>
      <c r="BR27" s="20"/>
      <c r="BS27" s="20"/>
      <c r="BT27" s="87" t="s">
        <v>18</v>
      </c>
      <c r="BU27" s="4"/>
      <c r="BV27" s="4"/>
      <c r="BW27" s="87" t="s">
        <v>18</v>
      </c>
      <c r="BX27" s="87" t="s">
        <v>18</v>
      </c>
      <c r="BY27" s="20"/>
      <c r="BZ27" s="20"/>
      <c r="CA27" s="4"/>
      <c r="CB27" s="4"/>
      <c r="CC27" s="4"/>
      <c r="CE27" s="165" t="s">
        <v>9</v>
      </c>
      <c r="CF27" s="167" t="s">
        <v>58</v>
      </c>
      <c r="CG27" s="167" t="s">
        <v>58</v>
      </c>
      <c r="CH27" s="4"/>
      <c r="CI27" s="4"/>
      <c r="CJ27" s="4"/>
      <c r="CK27" s="168" t="s">
        <v>53</v>
      </c>
      <c r="CL27" s="168" t="s">
        <v>53</v>
      </c>
      <c r="CM27" s="168" t="s">
        <v>52</v>
      </c>
      <c r="CN27" s="168" t="s">
        <v>52</v>
      </c>
      <c r="CO27" s="4"/>
      <c r="CP27" s="4"/>
      <c r="CQ27" s="155"/>
      <c r="CR27" s="132">
        <f t="shared" si="78"/>
        <v>5</v>
      </c>
      <c r="CS27" s="44">
        <f t="shared" si="79"/>
        <v>15</v>
      </c>
      <c r="CT27" s="44">
        <f t="shared" si="80"/>
        <v>13</v>
      </c>
      <c r="CU27" s="44">
        <f t="shared" si="81"/>
        <v>0</v>
      </c>
      <c r="CV27" s="44">
        <f t="shared" si="82"/>
        <v>0</v>
      </c>
      <c r="CW27" s="105">
        <f t="shared" si="83"/>
        <v>0</v>
      </c>
      <c r="CX27" s="100">
        <v>0</v>
      </c>
      <c r="CY27" s="101">
        <f t="shared" si="24"/>
        <v>0</v>
      </c>
      <c r="CZ27" s="102">
        <f t="shared" si="84"/>
        <v>0</v>
      </c>
      <c r="DA27" s="99">
        <v>0</v>
      </c>
      <c r="DB27" s="91">
        <f t="shared" si="25"/>
        <v>0</v>
      </c>
      <c r="DC27" s="107">
        <f t="shared" si="85"/>
        <v>0</v>
      </c>
      <c r="DD27" s="109">
        <f t="shared" si="86"/>
        <v>0</v>
      </c>
      <c r="DE27" s="103">
        <f t="shared" si="87"/>
        <v>2</v>
      </c>
      <c r="DF27" s="103">
        <f t="shared" si="88"/>
        <v>0</v>
      </c>
      <c r="DG27" s="103">
        <f t="shared" si="89"/>
        <v>2</v>
      </c>
      <c r="DH27" s="103">
        <f t="shared" si="90"/>
        <v>4</v>
      </c>
      <c r="DI27" s="128">
        <f t="shared" si="91"/>
        <v>8</v>
      </c>
      <c r="DJ27" s="48">
        <f t="shared" si="92"/>
        <v>2</v>
      </c>
      <c r="DK27" s="181">
        <f t="shared" si="26"/>
        <v>4</v>
      </c>
      <c r="DL27" s="49">
        <f t="shared" si="93"/>
        <v>4</v>
      </c>
      <c r="DM27" s="179">
        <f t="shared" si="44"/>
        <v>8</v>
      </c>
      <c r="DN27" s="124">
        <f t="shared" si="94"/>
        <v>13</v>
      </c>
      <c r="DO27" s="97">
        <f t="shared" si="95"/>
        <v>10</v>
      </c>
      <c r="DP27" s="98">
        <f t="shared" si="96"/>
        <v>6</v>
      </c>
      <c r="DQ27" s="95">
        <f t="shared" si="97"/>
        <v>1</v>
      </c>
      <c r="DR27" s="94">
        <f t="shared" si="98"/>
        <v>0</v>
      </c>
      <c r="DS27" s="94">
        <f t="shared" si="99"/>
        <v>0</v>
      </c>
      <c r="DT27" s="94">
        <f t="shared" si="100"/>
        <v>0</v>
      </c>
      <c r="DU27" s="125">
        <f t="shared" si="101"/>
        <v>3</v>
      </c>
      <c r="DW27" s="1"/>
      <c r="ED27" s="1"/>
      <c r="EG27" s="1"/>
      <c r="EI27" s="1"/>
      <c r="EJ27" s="1"/>
    </row>
    <row r="28" spans="1:140" x14ac:dyDescent="0.3">
      <c r="A28" s="188">
        <v>19</v>
      </c>
      <c r="B28" s="171"/>
      <c r="C28" s="35" t="s">
        <v>16</v>
      </c>
      <c r="D28" s="20"/>
      <c r="E28" s="166" t="s">
        <v>4</v>
      </c>
      <c r="F28" s="169" t="s">
        <v>6</v>
      </c>
      <c r="G28" s="169" t="s">
        <v>35</v>
      </c>
      <c r="H28" s="169" t="s">
        <v>35</v>
      </c>
      <c r="I28" s="169" t="s">
        <v>6</v>
      </c>
      <c r="J28" s="87" t="s">
        <v>1</v>
      </c>
      <c r="K28" s="165" t="s">
        <v>9</v>
      </c>
      <c r="L28" s="165" t="s">
        <v>9</v>
      </c>
      <c r="M28" s="165" t="s">
        <v>9</v>
      </c>
      <c r="N28" s="167" t="s">
        <v>58</v>
      </c>
      <c r="O28" s="167" t="s">
        <v>58</v>
      </c>
      <c r="P28" s="87" t="s">
        <v>1</v>
      </c>
      <c r="Q28" s="165" t="s">
        <v>9</v>
      </c>
      <c r="R28" s="165" t="s">
        <v>9</v>
      </c>
      <c r="S28" s="165" t="s">
        <v>9</v>
      </c>
      <c r="T28" s="4"/>
      <c r="U28" s="20"/>
      <c r="V28" s="20"/>
      <c r="W28" s="168" t="s">
        <v>53</v>
      </c>
      <c r="X28" s="168" t="s">
        <v>53</v>
      </c>
      <c r="Y28" s="168" t="s">
        <v>53</v>
      </c>
      <c r="Z28" s="87" t="s">
        <v>1</v>
      </c>
      <c r="AA28" s="87" t="s">
        <v>1</v>
      </c>
      <c r="AB28" s="20"/>
      <c r="AC28" s="20"/>
      <c r="AD28" s="23" t="s">
        <v>23</v>
      </c>
      <c r="AE28" s="23"/>
      <c r="AF28" s="23"/>
      <c r="AG28" s="23"/>
      <c r="AH28" s="23"/>
      <c r="AI28" s="20"/>
      <c r="AJ28" s="20"/>
      <c r="AK28" s="23" t="s">
        <v>23</v>
      </c>
      <c r="AL28" s="23"/>
      <c r="AM28" s="23"/>
      <c r="AN28" s="23"/>
      <c r="AO28" s="23"/>
      <c r="AP28" s="20"/>
      <c r="AQ28" s="20"/>
      <c r="AR28" s="23" t="s">
        <v>23</v>
      </c>
      <c r="AS28" s="23"/>
      <c r="AT28" s="23"/>
      <c r="AU28" s="87" t="s">
        <v>1</v>
      </c>
      <c r="AZ28" s="166" t="s">
        <v>4</v>
      </c>
      <c r="BA28" s="166" t="s">
        <v>4</v>
      </c>
      <c r="BB28" s="166" t="s">
        <v>4</v>
      </c>
      <c r="BC28" s="166" t="s">
        <v>4</v>
      </c>
      <c r="BD28" s="20"/>
      <c r="BE28" s="20"/>
      <c r="BF28" s="87" t="s">
        <v>0</v>
      </c>
      <c r="BG28" s="87" t="s">
        <v>0</v>
      </c>
      <c r="BH28" s="87" t="s">
        <v>0</v>
      </c>
      <c r="BI28" s="87" t="s">
        <v>0</v>
      </c>
      <c r="BJ28" s="87" t="s">
        <v>0</v>
      </c>
      <c r="BK28" s="20"/>
      <c r="BL28" s="20"/>
      <c r="BM28" s="169" t="s">
        <v>6</v>
      </c>
      <c r="BN28" s="169" t="s">
        <v>6</v>
      </c>
      <c r="BO28" s="169" t="s">
        <v>6</v>
      </c>
      <c r="BP28" s="169" t="s">
        <v>6</v>
      </c>
      <c r="BQ28" s="87" t="s">
        <v>1</v>
      </c>
      <c r="BR28" s="168" t="s">
        <v>52</v>
      </c>
      <c r="BS28" s="168" t="s">
        <v>52</v>
      </c>
      <c r="BT28" s="168" t="s">
        <v>53</v>
      </c>
      <c r="BU28" s="168" t="s">
        <v>53</v>
      </c>
      <c r="BV28" s="4"/>
      <c r="BW28" s="4"/>
      <c r="BX28" s="4"/>
      <c r="BY28" s="20"/>
      <c r="BZ28" s="20"/>
      <c r="CA28" s="4"/>
      <c r="CB28" s="169" t="s">
        <v>6</v>
      </c>
      <c r="CC28" s="169" t="s">
        <v>6</v>
      </c>
      <c r="CD28" s="169" t="s">
        <v>6</v>
      </c>
      <c r="CE28" s="4"/>
      <c r="CF28" s="20"/>
      <c r="CG28" s="20"/>
      <c r="CH28" s="166" t="s">
        <v>4</v>
      </c>
      <c r="CI28" s="166" t="s">
        <v>4</v>
      </c>
      <c r="CJ28" s="4"/>
      <c r="CK28" s="165" t="s">
        <v>9</v>
      </c>
      <c r="CL28" s="165" t="s">
        <v>9</v>
      </c>
      <c r="CM28" s="167" t="s">
        <v>58</v>
      </c>
      <c r="CN28" s="167" t="s">
        <v>58</v>
      </c>
      <c r="CO28" s="4"/>
      <c r="CP28" s="4"/>
      <c r="CQ28" s="155"/>
      <c r="CR28" s="132">
        <f t="shared" si="78"/>
        <v>5</v>
      </c>
      <c r="CS28" s="44">
        <f t="shared" si="79"/>
        <v>0</v>
      </c>
      <c r="CT28" s="44">
        <f t="shared" si="80"/>
        <v>0</v>
      </c>
      <c r="CU28" s="44">
        <f t="shared" si="81"/>
        <v>0</v>
      </c>
      <c r="CV28" s="44">
        <f t="shared" si="82"/>
        <v>0</v>
      </c>
      <c r="CW28" s="105">
        <f t="shared" si="83"/>
        <v>0</v>
      </c>
      <c r="CX28" s="100">
        <v>0</v>
      </c>
      <c r="CY28" s="101">
        <f t="shared" si="24"/>
        <v>0</v>
      </c>
      <c r="CZ28" s="102">
        <f t="shared" si="84"/>
        <v>0</v>
      </c>
      <c r="DA28" s="99">
        <v>0</v>
      </c>
      <c r="DB28" s="91">
        <f t="shared" si="25"/>
        <v>0</v>
      </c>
      <c r="DC28" s="107">
        <f t="shared" si="85"/>
        <v>0</v>
      </c>
      <c r="DD28" s="109">
        <f t="shared" si="86"/>
        <v>0</v>
      </c>
      <c r="DE28" s="103">
        <f t="shared" si="87"/>
        <v>4</v>
      </c>
      <c r="DF28" s="103">
        <f t="shared" si="88"/>
        <v>0</v>
      </c>
      <c r="DG28" s="103">
        <f t="shared" si="89"/>
        <v>2</v>
      </c>
      <c r="DH28" s="103">
        <f t="shared" si="90"/>
        <v>2</v>
      </c>
      <c r="DI28" s="128">
        <f t="shared" si="91"/>
        <v>8</v>
      </c>
      <c r="DJ28" s="48">
        <f t="shared" si="92"/>
        <v>9</v>
      </c>
      <c r="DK28" s="181">
        <f t="shared" si="26"/>
        <v>11</v>
      </c>
      <c r="DL28" s="49">
        <f t="shared" si="93"/>
        <v>5</v>
      </c>
      <c r="DM28" s="179">
        <f t="shared" si="44"/>
        <v>7</v>
      </c>
      <c r="DN28" s="124">
        <f t="shared" si="94"/>
        <v>17.5</v>
      </c>
      <c r="DO28" s="97">
        <f t="shared" si="95"/>
        <v>9.75</v>
      </c>
      <c r="DP28" s="98">
        <f t="shared" si="96"/>
        <v>6</v>
      </c>
      <c r="DQ28" s="95">
        <f t="shared" si="97"/>
        <v>8</v>
      </c>
      <c r="DR28" s="94">
        <f t="shared" si="98"/>
        <v>7</v>
      </c>
      <c r="DS28" s="94">
        <f t="shared" si="99"/>
        <v>0</v>
      </c>
      <c r="DT28" s="94">
        <f t="shared" si="100"/>
        <v>0</v>
      </c>
      <c r="DU28" s="125">
        <f t="shared" si="101"/>
        <v>0</v>
      </c>
      <c r="DW28" s="1"/>
      <c r="ED28" s="1"/>
      <c r="EG28" s="1"/>
      <c r="EI28" s="1"/>
      <c r="EJ28" s="1"/>
    </row>
    <row r="29" spans="1:140" x14ac:dyDescent="0.3">
      <c r="A29" s="188">
        <v>20</v>
      </c>
      <c r="B29" s="171"/>
      <c r="C29" s="35" t="s">
        <v>16</v>
      </c>
      <c r="D29" s="169" t="s">
        <v>35</v>
      </c>
      <c r="E29" s="169" t="s">
        <v>6</v>
      </c>
      <c r="F29" s="87" t="s">
        <v>1</v>
      </c>
      <c r="G29" s="20"/>
      <c r="H29" s="20"/>
      <c r="I29" s="118" t="s">
        <v>2</v>
      </c>
      <c r="J29" s="118" t="s">
        <v>2</v>
      </c>
      <c r="K29" s="118" t="s">
        <v>2</v>
      </c>
      <c r="L29" s="118" t="s">
        <v>2</v>
      </c>
      <c r="M29" s="118" t="s">
        <v>2</v>
      </c>
      <c r="N29" s="20"/>
      <c r="O29" s="20"/>
      <c r="P29" s="118" t="s">
        <v>2</v>
      </c>
      <c r="Q29" s="71" t="s">
        <v>48</v>
      </c>
      <c r="R29" s="118" t="s">
        <v>2</v>
      </c>
      <c r="S29" s="118" t="s">
        <v>2</v>
      </c>
      <c r="T29" s="118" t="s">
        <v>2</v>
      </c>
      <c r="U29" s="20"/>
      <c r="V29" s="20"/>
      <c r="W29" s="118" t="s">
        <v>2</v>
      </c>
      <c r="X29" s="71" t="s">
        <v>48</v>
      </c>
      <c r="Y29" s="118" t="s">
        <v>2</v>
      </c>
      <c r="Z29" s="118" t="s">
        <v>2</v>
      </c>
      <c r="AA29" s="118" t="s">
        <v>2</v>
      </c>
      <c r="AB29" s="20"/>
      <c r="AC29" s="20"/>
      <c r="AD29" s="168" t="s">
        <v>53</v>
      </c>
      <c r="AE29" s="168" t="s">
        <v>53</v>
      </c>
      <c r="AF29" s="168" t="s">
        <v>53</v>
      </c>
      <c r="AG29" s="168" t="s">
        <v>53</v>
      </c>
      <c r="AH29" s="168" t="s">
        <v>53</v>
      </c>
      <c r="AI29" s="20"/>
      <c r="AJ29" s="20"/>
      <c r="AK29" s="71" t="s">
        <v>48</v>
      </c>
      <c r="AL29" s="59"/>
      <c r="AM29" s="59"/>
      <c r="AN29" s="59"/>
      <c r="AO29" s="59"/>
      <c r="AP29" s="20"/>
      <c r="AQ29" s="20"/>
      <c r="AR29" s="71" t="s">
        <v>48</v>
      </c>
      <c r="AS29" s="59"/>
      <c r="AT29" s="59"/>
      <c r="AU29" s="59"/>
      <c r="AV29" s="59"/>
      <c r="AW29" s="20"/>
      <c r="AX29" s="20"/>
      <c r="AY29" s="20"/>
      <c r="AZ29" s="87" t="s">
        <v>18</v>
      </c>
      <c r="BA29" s="87" t="s">
        <v>18</v>
      </c>
      <c r="BB29" s="118" t="s">
        <v>2</v>
      </c>
      <c r="BC29" s="118" t="s">
        <v>2</v>
      </c>
      <c r="BD29" s="20"/>
      <c r="BE29" s="20"/>
      <c r="BF29" s="118" t="s">
        <v>2</v>
      </c>
      <c r="BG29" s="71" t="s">
        <v>48</v>
      </c>
      <c r="BH29" s="87" t="s">
        <v>1</v>
      </c>
      <c r="BI29" s="165" t="s">
        <v>9</v>
      </c>
      <c r="BJ29" s="169" t="s">
        <v>6</v>
      </c>
      <c r="BK29" s="169" t="s">
        <v>35</v>
      </c>
      <c r="BL29" s="169" t="s">
        <v>35</v>
      </c>
      <c r="BM29" s="87" t="s">
        <v>1</v>
      </c>
      <c r="BN29" s="71" t="s">
        <v>48</v>
      </c>
      <c r="BO29" s="118" t="s">
        <v>2</v>
      </c>
      <c r="BP29" s="118" t="s">
        <v>2</v>
      </c>
      <c r="BQ29" s="166" t="s">
        <v>4</v>
      </c>
      <c r="BR29" s="167" t="s">
        <v>58</v>
      </c>
      <c r="BS29" s="167" t="s">
        <v>58</v>
      </c>
      <c r="BT29" s="118" t="s">
        <v>1</v>
      </c>
      <c r="BU29" s="71" t="s">
        <v>48</v>
      </c>
      <c r="BV29" s="118" t="s">
        <v>2</v>
      </c>
      <c r="BW29" s="118" t="s">
        <v>2</v>
      </c>
      <c r="BX29" s="118" t="s">
        <v>2</v>
      </c>
      <c r="BY29" s="20"/>
      <c r="BZ29" s="20"/>
      <c r="CA29" s="118" t="s">
        <v>2</v>
      </c>
      <c r="CB29" s="71" t="s">
        <v>48</v>
      </c>
      <c r="CC29" s="118" t="s">
        <v>2</v>
      </c>
      <c r="CD29" s="118" t="s">
        <v>2</v>
      </c>
      <c r="CE29" s="118" t="s">
        <v>2</v>
      </c>
      <c r="CF29" s="20"/>
      <c r="CG29" s="20"/>
      <c r="CH29" s="87" t="s">
        <v>0</v>
      </c>
      <c r="CI29" s="87" t="s">
        <v>0</v>
      </c>
      <c r="CJ29" s="87" t="s">
        <v>0</v>
      </c>
      <c r="CK29" s="87" t="s">
        <v>0</v>
      </c>
      <c r="CL29" s="87" t="s">
        <v>0</v>
      </c>
      <c r="CM29" s="20"/>
      <c r="CN29" s="20"/>
      <c r="CO29" s="118" t="s">
        <v>2</v>
      </c>
      <c r="CP29" s="118" t="s">
        <v>2</v>
      </c>
      <c r="CQ29" s="118" t="s">
        <v>2</v>
      </c>
      <c r="CR29" s="132">
        <f t="shared" si="78"/>
        <v>5</v>
      </c>
      <c r="CS29" s="44">
        <f t="shared" si="79"/>
        <v>2</v>
      </c>
      <c r="CT29" s="44">
        <f t="shared" si="80"/>
        <v>0</v>
      </c>
      <c r="CU29" s="44">
        <f t="shared" si="81"/>
        <v>0</v>
      </c>
      <c r="CV29" s="44">
        <f t="shared" si="82"/>
        <v>0</v>
      </c>
      <c r="CW29" s="105">
        <f t="shared" si="83"/>
        <v>0</v>
      </c>
      <c r="CX29" s="100">
        <v>0</v>
      </c>
      <c r="CY29" s="101">
        <f t="shared" si="24"/>
        <v>0</v>
      </c>
      <c r="CZ29" s="102">
        <f t="shared" si="84"/>
        <v>0</v>
      </c>
      <c r="DA29" s="99">
        <v>50</v>
      </c>
      <c r="DB29" s="91">
        <f t="shared" si="25"/>
        <v>28.5</v>
      </c>
      <c r="DC29" s="107">
        <f t="shared" si="85"/>
        <v>28</v>
      </c>
      <c r="DD29" s="109">
        <f t="shared" si="86"/>
        <v>0</v>
      </c>
      <c r="DE29" s="103">
        <f t="shared" si="87"/>
        <v>2</v>
      </c>
      <c r="DF29" s="103">
        <f t="shared" si="88"/>
        <v>0</v>
      </c>
      <c r="DG29" s="103">
        <f t="shared" si="89"/>
        <v>3</v>
      </c>
      <c r="DH29" s="103">
        <f t="shared" si="90"/>
        <v>0</v>
      </c>
      <c r="DI29" s="128">
        <f t="shared" si="91"/>
        <v>5</v>
      </c>
      <c r="DJ29" s="48">
        <f t="shared" si="92"/>
        <v>2</v>
      </c>
      <c r="DK29" s="181">
        <f t="shared" si="26"/>
        <v>5</v>
      </c>
      <c r="DL29" s="49">
        <f t="shared" si="93"/>
        <v>5</v>
      </c>
      <c r="DM29" s="179">
        <f t="shared" si="44"/>
        <v>5</v>
      </c>
      <c r="DN29" s="124">
        <f t="shared" si="94"/>
        <v>22</v>
      </c>
      <c r="DO29" s="97">
        <f t="shared" si="95"/>
        <v>6.25</v>
      </c>
      <c r="DP29" s="98">
        <f t="shared" si="96"/>
        <v>4</v>
      </c>
      <c r="DQ29" s="95">
        <f t="shared" si="97"/>
        <v>1</v>
      </c>
      <c r="DR29" s="94">
        <f t="shared" si="98"/>
        <v>1</v>
      </c>
      <c r="DS29" s="94">
        <f t="shared" si="99"/>
        <v>0</v>
      </c>
      <c r="DT29" s="94">
        <f t="shared" si="100"/>
        <v>0</v>
      </c>
      <c r="DU29" s="125">
        <f t="shared" si="101"/>
        <v>0</v>
      </c>
      <c r="DW29" s="1"/>
      <c r="ED29" s="1"/>
      <c r="EG29" s="1"/>
      <c r="EI29" s="1"/>
      <c r="EJ29" s="1"/>
    </row>
    <row r="30" spans="1:140" x14ac:dyDescent="0.3">
      <c r="A30" s="188">
        <v>21</v>
      </c>
      <c r="B30" s="171"/>
      <c r="C30" s="35" t="s">
        <v>16</v>
      </c>
      <c r="D30" s="20"/>
      <c r="E30" s="71" t="s">
        <v>48</v>
      </c>
      <c r="F30" s="59"/>
      <c r="G30" s="20"/>
      <c r="H30" s="20"/>
      <c r="I30" s="71" t="s">
        <v>48</v>
      </c>
      <c r="J30" s="59"/>
      <c r="K30" s="118" t="s">
        <v>2</v>
      </c>
      <c r="L30" s="118" t="s">
        <v>2</v>
      </c>
      <c r="M30" s="118" t="s">
        <v>2</v>
      </c>
      <c r="N30" s="20"/>
      <c r="O30" s="20"/>
      <c r="P30" s="87" t="s">
        <v>33</v>
      </c>
      <c r="Q30" s="87" t="s">
        <v>33</v>
      </c>
      <c r="R30" s="87" t="s">
        <v>33</v>
      </c>
      <c r="S30" s="87" t="s">
        <v>33</v>
      </c>
      <c r="T30" s="87" t="s">
        <v>33</v>
      </c>
      <c r="U30" s="20"/>
      <c r="V30" s="20"/>
      <c r="W30" s="87" t="s">
        <v>43</v>
      </c>
      <c r="X30" s="87" t="s">
        <v>43</v>
      </c>
      <c r="Y30" s="87" t="s">
        <v>43</v>
      </c>
      <c r="Z30" s="87" t="s">
        <v>43</v>
      </c>
      <c r="AA30" s="87" t="s">
        <v>43</v>
      </c>
      <c r="AB30" s="20"/>
      <c r="AC30" s="20"/>
      <c r="AD30" s="87" t="s">
        <v>18</v>
      </c>
      <c r="AE30" s="87" t="s">
        <v>18</v>
      </c>
      <c r="AF30" s="87" t="s">
        <v>18</v>
      </c>
      <c r="AG30" s="78" t="s">
        <v>1</v>
      </c>
      <c r="AH30" s="169" t="s">
        <v>6</v>
      </c>
      <c r="AI30" s="169" t="s">
        <v>35</v>
      </c>
      <c r="AJ30" s="169" t="s">
        <v>35</v>
      </c>
      <c r="AK30" s="87" t="s">
        <v>1</v>
      </c>
      <c r="AL30" s="87" t="s">
        <v>18</v>
      </c>
      <c r="AM30" s="168" t="s">
        <v>53</v>
      </c>
      <c r="AN30" s="168" t="s">
        <v>53</v>
      </c>
      <c r="AO30" s="168" t="s">
        <v>53</v>
      </c>
      <c r="AP30" s="168" t="s">
        <v>52</v>
      </c>
      <c r="AQ30" s="168" t="s">
        <v>52</v>
      </c>
      <c r="AR30" s="87" t="s">
        <v>1</v>
      </c>
      <c r="AS30" s="87" t="s">
        <v>1</v>
      </c>
      <c r="AT30" s="87" t="s">
        <v>18</v>
      </c>
      <c r="AU30" s="4"/>
      <c r="AV30" s="4"/>
      <c r="AW30" s="20"/>
      <c r="AX30" s="20"/>
      <c r="AY30" s="20"/>
      <c r="AZ30" s="118" t="s">
        <v>2</v>
      </c>
      <c r="BA30" s="118" t="s">
        <v>2</v>
      </c>
      <c r="BB30" s="118" t="s">
        <v>2</v>
      </c>
      <c r="BC30" s="118" t="s">
        <v>2</v>
      </c>
      <c r="BD30" s="20" t="s">
        <v>66</v>
      </c>
      <c r="BE30" s="20" t="s">
        <v>66</v>
      </c>
      <c r="BF30" s="87" t="s">
        <v>8</v>
      </c>
      <c r="BG30" s="87" t="s">
        <v>8</v>
      </c>
      <c r="BH30" s="87" t="s">
        <v>2</v>
      </c>
      <c r="BI30" s="87" t="s">
        <v>2</v>
      </c>
      <c r="BJ30" s="165" t="s">
        <v>9</v>
      </c>
      <c r="BK30" s="20" t="s">
        <v>66</v>
      </c>
      <c r="BL30" s="20" t="s">
        <v>66</v>
      </c>
      <c r="BM30" s="87" t="s">
        <v>0</v>
      </c>
      <c r="BN30" s="87" t="s">
        <v>0</v>
      </c>
      <c r="BO30" s="87" t="s">
        <v>0</v>
      </c>
      <c r="BP30" s="87" t="s">
        <v>18</v>
      </c>
      <c r="BQ30" s="87" t="s">
        <v>0</v>
      </c>
      <c r="BR30" s="20"/>
      <c r="BS30" s="20"/>
      <c r="BT30" s="87" t="s">
        <v>0</v>
      </c>
      <c r="BU30" s="87" t="s">
        <v>0</v>
      </c>
      <c r="BV30" s="87" t="s">
        <v>0</v>
      </c>
      <c r="BW30" s="87" t="s">
        <v>0</v>
      </c>
      <c r="BX30" s="87" t="s">
        <v>0</v>
      </c>
      <c r="BY30" s="20"/>
      <c r="BZ30" s="20"/>
      <c r="CA30" s="87" t="s">
        <v>2</v>
      </c>
      <c r="CB30" s="87" t="s">
        <v>2</v>
      </c>
      <c r="CC30" s="87" t="s">
        <v>2</v>
      </c>
      <c r="CD30" s="87" t="s">
        <v>2</v>
      </c>
      <c r="CE30" s="87" t="s">
        <v>2</v>
      </c>
      <c r="CF30" s="20"/>
      <c r="CG30" s="20"/>
      <c r="CH30" s="87" t="s">
        <v>2</v>
      </c>
      <c r="CI30" s="87" t="s">
        <v>2</v>
      </c>
      <c r="CJ30" s="87" t="s">
        <v>2</v>
      </c>
      <c r="CK30" s="87" t="s">
        <v>2</v>
      </c>
      <c r="CL30" s="87" t="s">
        <v>2</v>
      </c>
      <c r="CM30" s="20"/>
      <c r="CN30" s="20"/>
      <c r="CO30" s="87" t="s">
        <v>2</v>
      </c>
      <c r="CP30" s="87" t="s">
        <v>2</v>
      </c>
      <c r="CQ30" s="87" t="s">
        <v>2</v>
      </c>
      <c r="CR30" s="132">
        <f t="shared" si="78"/>
        <v>9</v>
      </c>
      <c r="CS30" s="44">
        <f t="shared" si="79"/>
        <v>6</v>
      </c>
      <c r="CT30" s="44">
        <f t="shared" si="80"/>
        <v>0</v>
      </c>
      <c r="CU30" s="44">
        <f t="shared" si="81"/>
        <v>0</v>
      </c>
      <c r="CV30" s="44">
        <f t="shared" si="82"/>
        <v>5</v>
      </c>
      <c r="CW30" s="105">
        <f t="shared" si="83"/>
        <v>0</v>
      </c>
      <c r="CX30" s="100">
        <v>0</v>
      </c>
      <c r="CY30" s="101">
        <f t="shared" si="24"/>
        <v>0</v>
      </c>
      <c r="CZ30" s="102">
        <f t="shared" si="84"/>
        <v>0</v>
      </c>
      <c r="DA30" s="99">
        <v>50</v>
      </c>
      <c r="DB30" s="91">
        <f t="shared" si="25"/>
        <v>22</v>
      </c>
      <c r="DC30" s="107">
        <f t="shared" si="85"/>
        <v>22</v>
      </c>
      <c r="DD30" s="109">
        <f t="shared" si="86"/>
        <v>0</v>
      </c>
      <c r="DE30" s="103">
        <f t="shared" si="87"/>
        <v>0</v>
      </c>
      <c r="DF30" s="103">
        <f t="shared" si="88"/>
        <v>0</v>
      </c>
      <c r="DG30" s="103">
        <f t="shared" si="89"/>
        <v>2</v>
      </c>
      <c r="DH30" s="103">
        <f t="shared" si="90"/>
        <v>2</v>
      </c>
      <c r="DI30" s="128">
        <f t="shared" si="91"/>
        <v>4</v>
      </c>
      <c r="DJ30" s="48">
        <f t="shared" si="92"/>
        <v>1</v>
      </c>
      <c r="DK30" s="181">
        <f t="shared" si="26"/>
        <v>3</v>
      </c>
      <c r="DL30" s="49">
        <f t="shared" si="93"/>
        <v>3</v>
      </c>
      <c r="DM30" s="179">
        <f t="shared" si="44"/>
        <v>5</v>
      </c>
      <c r="DN30" s="124">
        <f t="shared" si="94"/>
        <v>15</v>
      </c>
      <c r="DO30" s="97">
        <f t="shared" si="95"/>
        <v>5.25</v>
      </c>
      <c r="DP30" s="98">
        <f t="shared" si="96"/>
        <v>4</v>
      </c>
      <c r="DQ30" s="95">
        <f t="shared" si="97"/>
        <v>1</v>
      </c>
      <c r="DR30" s="94">
        <f t="shared" si="98"/>
        <v>0</v>
      </c>
      <c r="DS30" s="94">
        <f t="shared" si="99"/>
        <v>0</v>
      </c>
      <c r="DT30" s="94">
        <f t="shared" si="100"/>
        <v>0</v>
      </c>
      <c r="DU30" s="125">
        <f t="shared" si="101"/>
        <v>2</v>
      </c>
      <c r="DW30" s="1"/>
      <c r="ED30" s="1"/>
      <c r="EG30" s="1"/>
      <c r="EI30" s="1"/>
      <c r="EJ30" s="1"/>
    </row>
    <row r="31" spans="1:140" x14ac:dyDescent="0.3">
      <c r="A31" s="188">
        <v>22</v>
      </c>
      <c r="B31" s="171"/>
      <c r="C31" s="35" t="s">
        <v>16</v>
      </c>
      <c r="D31" s="20"/>
      <c r="E31" s="87" t="s">
        <v>34</v>
      </c>
      <c r="F31" s="87" t="s">
        <v>34</v>
      </c>
      <c r="G31" s="20"/>
      <c r="H31" s="20"/>
      <c r="I31" s="164" t="s">
        <v>31</v>
      </c>
      <c r="J31" s="164" t="s">
        <v>31</v>
      </c>
      <c r="K31" s="164" t="s">
        <v>31</v>
      </c>
      <c r="L31" s="164" t="s">
        <v>31</v>
      </c>
      <c r="M31" s="164" t="s">
        <v>31</v>
      </c>
      <c r="N31" s="20"/>
      <c r="O31" s="20"/>
      <c r="P31" s="164" t="s">
        <v>31</v>
      </c>
      <c r="Q31" s="164" t="s">
        <v>31</v>
      </c>
      <c r="R31" s="164" t="s">
        <v>31</v>
      </c>
      <c r="S31" s="164" t="s">
        <v>31</v>
      </c>
      <c r="T31" s="164" t="s">
        <v>31</v>
      </c>
      <c r="U31" s="20"/>
      <c r="V31" s="20"/>
      <c r="W31" s="164" t="s">
        <v>31</v>
      </c>
      <c r="X31" s="164" t="s">
        <v>31</v>
      </c>
      <c r="Y31" s="164" t="s">
        <v>31</v>
      </c>
      <c r="Z31" s="164" t="s">
        <v>31</v>
      </c>
      <c r="AA31" s="164" t="s">
        <v>31</v>
      </c>
      <c r="AB31" s="20"/>
      <c r="AC31" s="20"/>
      <c r="AD31" s="164" t="s">
        <v>31</v>
      </c>
      <c r="AE31" s="164" t="s">
        <v>31</v>
      </c>
      <c r="AF31" s="164" t="s">
        <v>31</v>
      </c>
      <c r="AG31" s="164" t="s">
        <v>31</v>
      </c>
      <c r="AH31" s="164" t="s">
        <v>31</v>
      </c>
      <c r="AI31" s="220" t="s">
        <v>71</v>
      </c>
      <c r="AJ31" s="221"/>
      <c r="AK31" s="221"/>
      <c r="AL31" s="221"/>
      <c r="AM31" s="221"/>
      <c r="AN31" s="221"/>
      <c r="AO31" s="221"/>
      <c r="AP31" s="221"/>
      <c r="AQ31" s="221"/>
      <c r="AR31" s="221"/>
      <c r="AS31" s="221"/>
      <c r="AT31" s="221"/>
      <c r="AU31" s="221"/>
      <c r="AV31" s="221"/>
      <c r="AW31" s="221"/>
      <c r="AX31" s="221"/>
      <c r="AY31" s="221"/>
      <c r="AZ31" s="221"/>
      <c r="BA31" s="221"/>
      <c r="BB31" s="221"/>
      <c r="BC31" s="221"/>
      <c r="BD31" s="221"/>
      <c r="BE31" s="221"/>
      <c r="BF31" s="221"/>
      <c r="BG31" s="221"/>
      <c r="BH31" s="221"/>
      <c r="BI31" s="221"/>
      <c r="BJ31" s="221"/>
      <c r="BK31" s="221"/>
      <c r="BL31" s="222"/>
      <c r="BM31" s="87" t="s">
        <v>34</v>
      </c>
      <c r="BN31" s="87" t="s">
        <v>34</v>
      </c>
      <c r="BO31" s="87" t="s">
        <v>34</v>
      </c>
      <c r="BP31" s="87" t="s">
        <v>34</v>
      </c>
      <c r="BQ31" s="87" t="s">
        <v>34</v>
      </c>
      <c r="BR31" s="20"/>
      <c r="BS31" s="20"/>
      <c r="BT31" s="87" t="s">
        <v>0</v>
      </c>
      <c r="BU31" s="87" t="s">
        <v>0</v>
      </c>
      <c r="BV31" s="87" t="s">
        <v>0</v>
      </c>
      <c r="BW31" s="87" t="s">
        <v>0</v>
      </c>
      <c r="BX31" s="87" t="s">
        <v>0</v>
      </c>
      <c r="BY31" s="20"/>
      <c r="BZ31" s="20"/>
      <c r="CA31" s="87" t="s">
        <v>0</v>
      </c>
      <c r="CB31" s="87" t="s">
        <v>0</v>
      </c>
      <c r="CC31" s="87" t="s">
        <v>0</v>
      </c>
      <c r="CD31" s="87" t="s">
        <v>0</v>
      </c>
      <c r="CE31" s="87" t="s">
        <v>0</v>
      </c>
      <c r="CF31" s="20"/>
      <c r="CG31" s="20"/>
      <c r="CH31" s="164" t="s">
        <v>31</v>
      </c>
      <c r="CI31" s="164" t="s">
        <v>31</v>
      </c>
      <c r="CJ31" s="164" t="s">
        <v>31</v>
      </c>
      <c r="CK31" s="164" t="s">
        <v>31</v>
      </c>
      <c r="CL31" s="164" t="s">
        <v>31</v>
      </c>
      <c r="CM31" s="20"/>
      <c r="CN31" s="20"/>
      <c r="CO31" s="164" t="s">
        <v>31</v>
      </c>
      <c r="CP31" s="164" t="s">
        <v>31</v>
      </c>
      <c r="CQ31" s="164" t="s">
        <v>31</v>
      </c>
      <c r="CR31" s="132">
        <f t="shared" si="78"/>
        <v>10</v>
      </c>
      <c r="CS31" s="44">
        <f t="shared" si="79"/>
        <v>0</v>
      </c>
      <c r="CT31" s="44">
        <f t="shared" si="80"/>
        <v>0</v>
      </c>
      <c r="CU31" s="44">
        <f t="shared" si="81"/>
        <v>0</v>
      </c>
      <c r="CV31" s="44">
        <f t="shared" si="82"/>
        <v>0</v>
      </c>
      <c r="CW31" s="105">
        <f t="shared" si="83"/>
        <v>0</v>
      </c>
      <c r="CX31" s="100">
        <v>20</v>
      </c>
      <c r="CY31" s="101">
        <v>7</v>
      </c>
      <c r="CZ31" s="102">
        <f t="shared" si="84"/>
        <v>7</v>
      </c>
      <c r="DA31" s="99">
        <v>0</v>
      </c>
      <c r="DB31" s="91">
        <f t="shared" si="25"/>
        <v>0</v>
      </c>
      <c r="DC31" s="107">
        <f t="shared" si="85"/>
        <v>0</v>
      </c>
      <c r="DD31" s="109">
        <f t="shared" si="86"/>
        <v>0</v>
      </c>
      <c r="DE31" s="103">
        <f t="shared" si="87"/>
        <v>0</v>
      </c>
      <c r="DF31" s="103">
        <f t="shared" si="88"/>
        <v>0</v>
      </c>
      <c r="DG31" s="103">
        <f t="shared" si="89"/>
        <v>0</v>
      </c>
      <c r="DH31" s="103">
        <f t="shared" si="90"/>
        <v>0</v>
      </c>
      <c r="DI31" s="128">
        <f t="shared" si="91"/>
        <v>0</v>
      </c>
      <c r="DJ31" s="48">
        <f t="shared" si="92"/>
        <v>0</v>
      </c>
      <c r="DK31" s="181">
        <f t="shared" si="26"/>
        <v>0</v>
      </c>
      <c r="DL31" s="49">
        <f t="shared" si="93"/>
        <v>0</v>
      </c>
      <c r="DM31" s="179">
        <f t="shared" si="44"/>
        <v>0</v>
      </c>
      <c r="DN31" s="124">
        <f t="shared" si="94"/>
        <v>0</v>
      </c>
      <c r="DO31" s="97">
        <f t="shared" si="95"/>
        <v>0</v>
      </c>
      <c r="DP31" s="98">
        <f t="shared" si="96"/>
        <v>0</v>
      </c>
      <c r="DQ31" s="95">
        <f t="shared" si="97"/>
        <v>0</v>
      </c>
      <c r="DR31" s="94">
        <f t="shared" si="98"/>
        <v>0</v>
      </c>
      <c r="DS31" s="94">
        <f t="shared" si="99"/>
        <v>0</v>
      </c>
      <c r="DT31" s="94">
        <f t="shared" si="100"/>
        <v>28</v>
      </c>
      <c r="DU31" s="125">
        <f t="shared" si="101"/>
        <v>0</v>
      </c>
      <c r="DW31" s="1"/>
      <c r="ED31" s="1"/>
      <c r="EG31" s="1"/>
      <c r="EI31" s="1"/>
      <c r="EJ31" s="1"/>
    </row>
    <row r="32" spans="1:140" x14ac:dyDescent="0.3">
      <c r="A32" s="188">
        <v>23</v>
      </c>
      <c r="B32" s="171"/>
      <c r="C32" s="35" t="s">
        <v>16</v>
      </c>
      <c r="D32" s="20"/>
      <c r="E32" s="87" t="s">
        <v>0</v>
      </c>
      <c r="F32" s="87" t="s">
        <v>0</v>
      </c>
      <c r="G32" s="20"/>
      <c r="H32" s="20"/>
      <c r="I32" s="87" t="s">
        <v>0</v>
      </c>
      <c r="J32" s="118" t="s">
        <v>2</v>
      </c>
      <c r="K32" s="118" t="s">
        <v>2</v>
      </c>
      <c r="L32" s="118" t="s">
        <v>2</v>
      </c>
      <c r="M32" s="118" t="s">
        <v>2</v>
      </c>
      <c r="N32" s="20"/>
      <c r="O32" s="20"/>
      <c r="P32" s="118" t="s">
        <v>2</v>
      </c>
      <c r="Q32" s="118" t="s">
        <v>2</v>
      </c>
      <c r="R32" s="118" t="s">
        <v>2</v>
      </c>
      <c r="S32" s="118" t="s">
        <v>2</v>
      </c>
      <c r="T32" s="118" t="s">
        <v>2</v>
      </c>
      <c r="U32" s="20"/>
      <c r="V32" s="20"/>
      <c r="W32" s="118" t="s">
        <v>2</v>
      </c>
      <c r="X32" s="118" t="s">
        <v>2</v>
      </c>
      <c r="Y32" s="118" t="s">
        <v>2</v>
      </c>
      <c r="Z32" s="118" t="s">
        <v>2</v>
      </c>
      <c r="AA32" s="118" t="s">
        <v>2</v>
      </c>
      <c r="AB32" s="20"/>
      <c r="AC32" s="20"/>
      <c r="AD32" s="118" t="s">
        <v>2</v>
      </c>
      <c r="AE32" s="118" t="s">
        <v>2</v>
      </c>
      <c r="AF32" s="118" t="s">
        <v>2</v>
      </c>
      <c r="AG32" s="118" t="s">
        <v>2</v>
      </c>
      <c r="AH32" s="118" t="s">
        <v>2</v>
      </c>
      <c r="AI32" s="20"/>
      <c r="AJ32" s="20"/>
      <c r="AK32" s="118" t="s">
        <v>2</v>
      </c>
      <c r="AL32" s="118" t="s">
        <v>2</v>
      </c>
      <c r="AM32" s="118" t="s">
        <v>2</v>
      </c>
      <c r="AN32" s="118" t="s">
        <v>1</v>
      </c>
      <c r="AO32" s="169" t="s">
        <v>6</v>
      </c>
      <c r="AP32" s="169" t="s">
        <v>35</v>
      </c>
      <c r="AQ32" s="169" t="s">
        <v>35</v>
      </c>
      <c r="AR32" s="169" t="s">
        <v>6</v>
      </c>
      <c r="AS32" s="118" t="s">
        <v>1</v>
      </c>
      <c r="AT32" s="118" t="s">
        <v>2</v>
      </c>
      <c r="AU32" s="118" t="s">
        <v>2</v>
      </c>
      <c r="AV32" s="118" t="s">
        <v>2</v>
      </c>
      <c r="AW32" s="167" t="s">
        <v>58</v>
      </c>
      <c r="AX32" s="167" t="s">
        <v>58</v>
      </c>
      <c r="AY32" s="167" t="s">
        <v>58</v>
      </c>
      <c r="AZ32" s="87" t="s">
        <v>1</v>
      </c>
      <c r="BA32" s="87" t="s">
        <v>18</v>
      </c>
      <c r="BB32" s="87" t="s">
        <v>18</v>
      </c>
      <c r="BC32" s="87" t="s">
        <v>18</v>
      </c>
      <c r="BD32" s="20"/>
      <c r="BE32" s="20"/>
      <c r="BF32" s="87" t="s">
        <v>8</v>
      </c>
      <c r="BG32" s="87" t="s">
        <v>8</v>
      </c>
      <c r="BH32" s="56" t="s">
        <v>25</v>
      </c>
      <c r="BI32" s="27"/>
      <c r="BJ32" s="27"/>
      <c r="BK32" s="20"/>
      <c r="BL32" s="20"/>
      <c r="BM32" s="56" t="s">
        <v>25</v>
      </c>
      <c r="BN32" s="27"/>
      <c r="BO32" s="27"/>
      <c r="BP32" s="27"/>
      <c r="BQ32" s="27"/>
      <c r="BR32" s="20"/>
      <c r="BS32" s="20"/>
      <c r="BT32" s="87" t="s">
        <v>8</v>
      </c>
      <c r="BU32" s="87" t="s">
        <v>8</v>
      </c>
      <c r="BV32" s="87" t="s">
        <v>18</v>
      </c>
      <c r="BW32" s="87" t="s">
        <v>18</v>
      </c>
      <c r="BX32" s="87" t="s">
        <v>18</v>
      </c>
      <c r="BY32" s="20"/>
      <c r="BZ32" s="20"/>
      <c r="CA32" s="168" t="s">
        <v>53</v>
      </c>
      <c r="CB32" s="168" t="s">
        <v>53</v>
      </c>
      <c r="CC32" s="168" t="s">
        <v>53</v>
      </c>
      <c r="CD32" s="168" t="s">
        <v>53</v>
      </c>
      <c r="CE32" s="168" t="s">
        <v>53</v>
      </c>
      <c r="CF32" s="20"/>
      <c r="CG32" s="20"/>
      <c r="CH32" s="87" t="s">
        <v>0</v>
      </c>
      <c r="CI32" s="87" t="s">
        <v>0</v>
      </c>
      <c r="CJ32" s="87" t="s">
        <v>0</v>
      </c>
      <c r="CK32" s="87" t="s">
        <v>0</v>
      </c>
      <c r="CL32" s="87" t="s">
        <v>0</v>
      </c>
      <c r="CM32" s="20"/>
      <c r="CN32" s="20"/>
      <c r="CO32" s="169" t="s">
        <v>6</v>
      </c>
      <c r="CP32" s="169" t="s">
        <v>6</v>
      </c>
      <c r="CQ32" s="169" t="s">
        <v>6</v>
      </c>
      <c r="CR32" s="132">
        <f t="shared" si="78"/>
        <v>8</v>
      </c>
      <c r="CS32" s="44">
        <f t="shared" si="79"/>
        <v>6</v>
      </c>
      <c r="CT32" s="44">
        <f t="shared" si="80"/>
        <v>0</v>
      </c>
      <c r="CU32" s="44">
        <f t="shared" si="81"/>
        <v>0</v>
      </c>
      <c r="CV32" s="44">
        <f t="shared" si="82"/>
        <v>0</v>
      </c>
      <c r="CW32" s="105">
        <f t="shared" si="83"/>
        <v>0</v>
      </c>
      <c r="CX32" s="100">
        <v>0</v>
      </c>
      <c r="CY32" s="101">
        <f t="shared" si="24"/>
        <v>0</v>
      </c>
      <c r="CZ32" s="102">
        <f t="shared" si="84"/>
        <v>0</v>
      </c>
      <c r="DA32" s="99">
        <v>50</v>
      </c>
      <c r="DB32" s="91">
        <f t="shared" si="25"/>
        <v>25</v>
      </c>
      <c r="DC32" s="107">
        <f t="shared" si="85"/>
        <v>25</v>
      </c>
      <c r="DD32" s="109">
        <f t="shared" si="86"/>
        <v>0</v>
      </c>
      <c r="DE32" s="103">
        <f t="shared" si="87"/>
        <v>3</v>
      </c>
      <c r="DF32" s="103">
        <f t="shared" si="88"/>
        <v>0</v>
      </c>
      <c r="DG32" s="103">
        <f t="shared" si="89"/>
        <v>2</v>
      </c>
      <c r="DH32" s="103">
        <f t="shared" si="90"/>
        <v>0</v>
      </c>
      <c r="DI32" s="128">
        <f t="shared" si="91"/>
        <v>5</v>
      </c>
      <c r="DJ32" s="48">
        <f t="shared" si="92"/>
        <v>5</v>
      </c>
      <c r="DK32" s="181">
        <f t="shared" si="26"/>
        <v>7</v>
      </c>
      <c r="DL32" s="49">
        <f t="shared" si="93"/>
        <v>5</v>
      </c>
      <c r="DM32" s="179">
        <f t="shared" si="44"/>
        <v>5</v>
      </c>
      <c r="DN32" s="124">
        <f t="shared" si="94"/>
        <v>25</v>
      </c>
      <c r="DO32" s="97">
        <f t="shared" si="95"/>
        <v>6.25</v>
      </c>
      <c r="DP32" s="98">
        <f t="shared" si="96"/>
        <v>3</v>
      </c>
      <c r="DQ32" s="95">
        <f t="shared" si="97"/>
        <v>0</v>
      </c>
      <c r="DR32" s="94">
        <f t="shared" si="98"/>
        <v>0</v>
      </c>
      <c r="DS32" s="94">
        <f t="shared" si="99"/>
        <v>0</v>
      </c>
      <c r="DT32" s="94">
        <f t="shared" si="100"/>
        <v>0</v>
      </c>
      <c r="DU32" s="125">
        <f t="shared" si="101"/>
        <v>4</v>
      </c>
      <c r="DW32" s="1"/>
      <c r="ED32" s="1"/>
      <c r="EG32" s="1"/>
      <c r="EI32" s="1"/>
      <c r="EJ32" s="1"/>
    </row>
    <row r="33" spans="1:140" x14ac:dyDescent="0.3">
      <c r="A33" s="188">
        <v>24</v>
      </c>
      <c r="B33" s="171"/>
      <c r="C33" s="35" t="s">
        <v>16</v>
      </c>
      <c r="D33" s="167" t="s">
        <v>58</v>
      </c>
      <c r="E33" s="74" t="s">
        <v>50</v>
      </c>
      <c r="F33" s="74"/>
      <c r="G33" s="20"/>
      <c r="H33" s="20"/>
      <c r="I33" s="165" t="s">
        <v>9</v>
      </c>
      <c r="J33" s="165" t="s">
        <v>9</v>
      </c>
      <c r="K33" s="166" t="s">
        <v>4</v>
      </c>
      <c r="L33" s="87" t="s">
        <v>8</v>
      </c>
      <c r="M33" s="87" t="s">
        <v>8</v>
      </c>
      <c r="N33" s="20"/>
      <c r="O33" s="20"/>
      <c r="P33" s="87" t="s">
        <v>0</v>
      </c>
      <c r="Q33" s="87" t="s">
        <v>0</v>
      </c>
      <c r="R33" s="87" t="s">
        <v>0</v>
      </c>
      <c r="S33" s="87" t="s">
        <v>0</v>
      </c>
      <c r="T33" s="87" t="s">
        <v>0</v>
      </c>
      <c r="U33" s="20"/>
      <c r="V33" s="20"/>
      <c r="W33" s="4"/>
      <c r="X33" s="4"/>
      <c r="Y33" s="4"/>
      <c r="Z33" s="168" t="s">
        <v>53</v>
      </c>
      <c r="AA33" s="168" t="s">
        <v>53</v>
      </c>
      <c r="AB33" s="168" t="s">
        <v>52</v>
      </c>
      <c r="AC33" s="168" t="s">
        <v>52</v>
      </c>
      <c r="AD33" s="87" t="s">
        <v>1</v>
      </c>
      <c r="AE33" s="87" t="s">
        <v>1</v>
      </c>
      <c r="AF33" s="166" t="s">
        <v>4</v>
      </c>
      <c r="AG33" s="166" t="s">
        <v>41</v>
      </c>
      <c r="AH33" s="166" t="s">
        <v>41</v>
      </c>
      <c r="AI33" s="20"/>
      <c r="AJ33" s="20"/>
      <c r="AK33" s="165" t="s">
        <v>9</v>
      </c>
      <c r="AL33" s="87" t="s">
        <v>8</v>
      </c>
      <c r="AM33" s="87" t="s">
        <v>1</v>
      </c>
      <c r="AN33" s="165" t="s">
        <v>9</v>
      </c>
      <c r="AO33" s="165" t="s">
        <v>9</v>
      </c>
      <c r="AP33" s="167" t="s">
        <v>58</v>
      </c>
      <c r="AQ33" s="167" t="s">
        <v>58</v>
      </c>
      <c r="AS33" s="4"/>
      <c r="AT33" s="4"/>
      <c r="AU33" s="4"/>
      <c r="AV33" s="169" t="s">
        <v>6</v>
      </c>
      <c r="AW33" s="169" t="s">
        <v>35</v>
      </c>
      <c r="AX33" s="169" t="s">
        <v>35</v>
      </c>
      <c r="AY33" s="169" t="s">
        <v>35</v>
      </c>
      <c r="AZ33" s="87" t="s">
        <v>1</v>
      </c>
      <c r="BA33" s="87" t="s">
        <v>1</v>
      </c>
      <c r="BB33" s="87" t="s">
        <v>18</v>
      </c>
      <c r="BC33" s="87" t="s">
        <v>18</v>
      </c>
      <c r="BD33" s="20"/>
      <c r="BE33" s="20"/>
      <c r="BF33" s="166" t="s">
        <v>4</v>
      </c>
      <c r="BG33" s="165" t="s">
        <v>9</v>
      </c>
      <c r="BH33" s="165" t="s">
        <v>9</v>
      </c>
      <c r="BI33" s="25" t="s">
        <v>24</v>
      </c>
      <c r="BJ33" s="57"/>
      <c r="BK33" s="20"/>
      <c r="BL33" s="20"/>
      <c r="BM33" s="25" t="s">
        <v>24</v>
      </c>
      <c r="BN33" s="57"/>
      <c r="BO33" s="25"/>
      <c r="BP33" s="25"/>
      <c r="BQ33" s="25"/>
      <c r="BR33" s="20"/>
      <c r="BS33" s="20" t="s">
        <v>10</v>
      </c>
      <c r="BT33" s="25" t="s">
        <v>24</v>
      </c>
      <c r="BU33" s="57"/>
      <c r="BV33" s="25"/>
      <c r="BW33" s="25"/>
      <c r="BX33" s="25"/>
      <c r="BY33" s="20"/>
      <c r="BZ33" s="20"/>
      <c r="CA33" s="25" t="s">
        <v>24</v>
      </c>
      <c r="CB33" s="57"/>
      <c r="CC33" s="25"/>
      <c r="CD33" s="25"/>
      <c r="CE33" s="25"/>
      <c r="CF33" s="20"/>
      <c r="CG33" s="20"/>
      <c r="CH33" s="25" t="s">
        <v>24</v>
      </c>
      <c r="CI33" s="57"/>
      <c r="CJ33" s="25"/>
      <c r="CK33" s="25"/>
      <c r="CL33" s="25"/>
      <c r="CM33" s="20"/>
      <c r="CN33" s="20"/>
      <c r="CO33" s="25" t="s">
        <v>24</v>
      </c>
      <c r="CP33" s="57"/>
      <c r="CQ33" s="25"/>
      <c r="CR33" s="132">
        <f t="shared" si="78"/>
        <v>5</v>
      </c>
      <c r="CS33" s="44">
        <f t="shared" si="79"/>
        <v>2</v>
      </c>
      <c r="CT33" s="44">
        <f t="shared" si="80"/>
        <v>0</v>
      </c>
      <c r="CU33" s="44">
        <f t="shared" si="81"/>
        <v>0</v>
      </c>
      <c r="CV33" s="44">
        <f t="shared" si="82"/>
        <v>0</v>
      </c>
      <c r="CW33" s="105">
        <f t="shared" si="83"/>
        <v>0</v>
      </c>
      <c r="CX33" s="100">
        <v>0</v>
      </c>
      <c r="CY33" s="101">
        <f t="shared" si="24"/>
        <v>0</v>
      </c>
      <c r="CZ33" s="102">
        <f t="shared" si="84"/>
        <v>0</v>
      </c>
      <c r="DA33" s="99">
        <v>0</v>
      </c>
      <c r="DB33" s="91">
        <f t="shared" si="25"/>
        <v>0</v>
      </c>
      <c r="DC33" s="107">
        <f t="shared" si="85"/>
        <v>0</v>
      </c>
      <c r="DD33" s="109">
        <f t="shared" si="86"/>
        <v>1</v>
      </c>
      <c r="DE33" s="103">
        <f t="shared" si="87"/>
        <v>3</v>
      </c>
      <c r="DF33" s="103">
        <f t="shared" si="88"/>
        <v>0</v>
      </c>
      <c r="DG33" s="103">
        <f t="shared" si="89"/>
        <v>3</v>
      </c>
      <c r="DH33" s="103">
        <f t="shared" si="90"/>
        <v>2</v>
      </c>
      <c r="DI33" s="128">
        <f t="shared" si="91"/>
        <v>9</v>
      </c>
      <c r="DJ33" s="48">
        <f t="shared" si="92"/>
        <v>1</v>
      </c>
      <c r="DK33" s="181">
        <f t="shared" si="26"/>
        <v>4</v>
      </c>
      <c r="DL33" s="49">
        <f t="shared" si="93"/>
        <v>2</v>
      </c>
      <c r="DM33" s="179">
        <f t="shared" si="44"/>
        <v>4</v>
      </c>
      <c r="DN33" s="124">
        <f t="shared" si="94"/>
        <v>11.5</v>
      </c>
      <c r="DO33" s="97">
        <f t="shared" si="95"/>
        <v>10</v>
      </c>
      <c r="DP33" s="98">
        <f t="shared" si="96"/>
        <v>5</v>
      </c>
      <c r="DQ33" s="95">
        <f t="shared" si="97"/>
        <v>7</v>
      </c>
      <c r="DR33" s="94">
        <f t="shared" si="98"/>
        <v>3</v>
      </c>
      <c r="DS33" s="94">
        <f t="shared" si="99"/>
        <v>2</v>
      </c>
      <c r="DT33" s="94">
        <f t="shared" si="100"/>
        <v>0</v>
      </c>
      <c r="DU33" s="125">
        <f t="shared" si="101"/>
        <v>3</v>
      </c>
      <c r="DW33" s="1"/>
      <c r="ED33" s="1"/>
      <c r="EG33" s="1"/>
      <c r="EI33" s="1"/>
      <c r="EJ33" s="1"/>
    </row>
    <row r="34" spans="1:140" x14ac:dyDescent="0.3">
      <c r="A34" s="188">
        <v>25</v>
      </c>
      <c r="B34" s="171"/>
      <c r="C34" s="35" t="s">
        <v>16</v>
      </c>
      <c r="D34" s="20"/>
      <c r="E34" s="166" t="s">
        <v>4</v>
      </c>
      <c r="F34" s="166" t="s">
        <v>4</v>
      </c>
      <c r="G34" s="20"/>
      <c r="H34" s="20"/>
      <c r="I34" s="87" t="s">
        <v>0</v>
      </c>
      <c r="J34" s="87" t="s">
        <v>0</v>
      </c>
      <c r="K34" s="87" t="s">
        <v>0</v>
      </c>
      <c r="L34" s="87" t="s">
        <v>0</v>
      </c>
      <c r="M34" s="87" t="s">
        <v>0</v>
      </c>
      <c r="N34" s="20"/>
      <c r="O34" s="20"/>
      <c r="P34" s="166" t="s">
        <v>4</v>
      </c>
      <c r="Q34" s="166" t="s">
        <v>4</v>
      </c>
      <c r="R34" s="166" t="s">
        <v>4</v>
      </c>
      <c r="S34" s="166" t="s">
        <v>4</v>
      </c>
      <c r="T34" s="166" t="s">
        <v>4</v>
      </c>
      <c r="U34" s="20"/>
      <c r="V34" s="20"/>
      <c r="W34" s="166" t="s">
        <v>4</v>
      </c>
      <c r="X34" s="166" t="s">
        <v>4</v>
      </c>
      <c r="Y34" s="166" t="s">
        <v>4</v>
      </c>
      <c r="Z34" s="166" t="s">
        <v>4</v>
      </c>
      <c r="AA34" s="166" t="s">
        <v>4</v>
      </c>
      <c r="AB34" s="20"/>
      <c r="AC34" s="20"/>
      <c r="AD34" s="166" t="s">
        <v>4</v>
      </c>
      <c r="AE34" s="166" t="s">
        <v>4</v>
      </c>
      <c r="AF34" s="120" t="s">
        <v>32</v>
      </c>
      <c r="AG34" s="120" t="s">
        <v>32</v>
      </c>
      <c r="AH34" s="120" t="s">
        <v>32</v>
      </c>
      <c r="AI34" s="20"/>
      <c r="AJ34" s="20"/>
      <c r="AK34" s="120" t="s">
        <v>32</v>
      </c>
      <c r="AL34" s="120" t="s">
        <v>32</v>
      </c>
      <c r="AM34" s="120" t="s">
        <v>32</v>
      </c>
      <c r="AN34" s="120" t="s">
        <v>32</v>
      </c>
      <c r="AO34" s="120" t="s">
        <v>32</v>
      </c>
      <c r="AP34" s="20"/>
      <c r="AQ34" s="20"/>
      <c r="AR34" s="120" t="s">
        <v>32</v>
      </c>
      <c r="AS34" s="120" t="s">
        <v>32</v>
      </c>
      <c r="AT34" s="120" t="s">
        <v>32</v>
      </c>
      <c r="AU34" s="120" t="s">
        <v>32</v>
      </c>
      <c r="AV34" s="120" t="s">
        <v>32</v>
      </c>
      <c r="AW34" s="20"/>
      <c r="AX34" s="20"/>
      <c r="AY34" s="20"/>
      <c r="AZ34" s="120" t="s">
        <v>32</v>
      </c>
      <c r="BA34" s="120" t="s">
        <v>32</v>
      </c>
      <c r="BB34" s="120" t="s">
        <v>32</v>
      </c>
      <c r="BC34" s="120" t="s">
        <v>32</v>
      </c>
      <c r="BD34" s="20"/>
      <c r="BE34" s="20"/>
      <c r="BF34" s="120" t="s">
        <v>32</v>
      </c>
      <c r="BG34" s="120" t="s">
        <v>32</v>
      </c>
      <c r="BH34" s="120" t="s">
        <v>32</v>
      </c>
      <c r="BI34" s="120" t="s">
        <v>32</v>
      </c>
      <c r="BJ34" s="120" t="s">
        <v>32</v>
      </c>
      <c r="BK34" s="20"/>
      <c r="BL34" s="20"/>
      <c r="BM34" s="120" t="s">
        <v>32</v>
      </c>
      <c r="BN34" s="120" t="s">
        <v>32</v>
      </c>
      <c r="BO34" s="120" t="s">
        <v>32</v>
      </c>
      <c r="BP34" s="120" t="s">
        <v>32</v>
      </c>
      <c r="BQ34" s="120" t="s">
        <v>32</v>
      </c>
      <c r="BR34" s="20"/>
      <c r="BS34" s="20"/>
      <c r="BT34" s="120" t="s">
        <v>32</v>
      </c>
      <c r="BU34" s="120" t="s">
        <v>32</v>
      </c>
      <c r="BV34" s="120" t="s">
        <v>32</v>
      </c>
      <c r="BW34" s="120" t="s">
        <v>32</v>
      </c>
      <c r="BX34" s="120" t="s">
        <v>32</v>
      </c>
      <c r="BY34" s="20"/>
      <c r="BZ34" s="20"/>
      <c r="CA34" s="120" t="s">
        <v>32</v>
      </c>
      <c r="CB34" s="120" t="s">
        <v>32</v>
      </c>
      <c r="CC34" s="120" t="s">
        <v>32</v>
      </c>
      <c r="CD34" s="120" t="s">
        <v>32</v>
      </c>
      <c r="CE34" s="120" t="s">
        <v>32</v>
      </c>
      <c r="CF34" s="20"/>
      <c r="CG34" s="20"/>
      <c r="CH34" s="120" t="s">
        <v>32</v>
      </c>
      <c r="CI34" s="120" t="s">
        <v>32</v>
      </c>
      <c r="CJ34" s="120" t="s">
        <v>32</v>
      </c>
      <c r="CK34" s="120" t="s">
        <v>32</v>
      </c>
      <c r="CL34" s="120" t="s">
        <v>32</v>
      </c>
      <c r="CM34" s="20"/>
      <c r="CN34" s="20"/>
      <c r="CO34" s="120" t="s">
        <v>32</v>
      </c>
      <c r="CP34" s="120" t="s">
        <v>32</v>
      </c>
      <c r="CQ34" s="120" t="s">
        <v>32</v>
      </c>
      <c r="CR34" s="132">
        <f t="shared" si="78"/>
        <v>5</v>
      </c>
      <c r="CS34" s="44">
        <f t="shared" si="79"/>
        <v>0</v>
      </c>
      <c r="CT34" s="44">
        <f t="shared" si="80"/>
        <v>0</v>
      </c>
      <c r="CU34" s="44">
        <f t="shared" si="81"/>
        <v>45</v>
      </c>
      <c r="CV34" s="44">
        <f t="shared" si="82"/>
        <v>0</v>
      </c>
      <c r="CW34" s="105">
        <f t="shared" si="83"/>
        <v>0</v>
      </c>
      <c r="CX34" s="100">
        <v>0</v>
      </c>
      <c r="CY34" s="101">
        <f t="shared" si="24"/>
        <v>0</v>
      </c>
      <c r="CZ34" s="102">
        <f t="shared" si="84"/>
        <v>0</v>
      </c>
      <c r="DA34" s="99">
        <v>0</v>
      </c>
      <c r="DB34" s="91">
        <f t="shared" si="25"/>
        <v>0</v>
      </c>
      <c r="DC34" s="107">
        <f t="shared" si="85"/>
        <v>0</v>
      </c>
      <c r="DD34" s="109">
        <f t="shared" si="86"/>
        <v>0</v>
      </c>
      <c r="DE34" s="103">
        <f t="shared" si="87"/>
        <v>0</v>
      </c>
      <c r="DF34" s="103">
        <f t="shared" si="88"/>
        <v>0</v>
      </c>
      <c r="DG34" s="103">
        <f t="shared" si="89"/>
        <v>0</v>
      </c>
      <c r="DH34" s="103">
        <f t="shared" si="90"/>
        <v>0</v>
      </c>
      <c r="DI34" s="128">
        <f t="shared" si="91"/>
        <v>0</v>
      </c>
      <c r="DJ34" s="48">
        <f t="shared" si="92"/>
        <v>0</v>
      </c>
      <c r="DK34" s="181">
        <f t="shared" si="26"/>
        <v>0</v>
      </c>
      <c r="DL34" s="49">
        <f t="shared" si="93"/>
        <v>0</v>
      </c>
      <c r="DM34" s="179">
        <f t="shared" si="44"/>
        <v>0</v>
      </c>
      <c r="DN34" s="124">
        <f t="shared" si="94"/>
        <v>0</v>
      </c>
      <c r="DO34" s="97">
        <f t="shared" si="95"/>
        <v>0</v>
      </c>
      <c r="DP34" s="98">
        <f t="shared" si="96"/>
        <v>0</v>
      </c>
      <c r="DQ34" s="95">
        <f t="shared" si="97"/>
        <v>0</v>
      </c>
      <c r="DR34" s="94">
        <f t="shared" si="98"/>
        <v>14</v>
      </c>
      <c r="DS34" s="94">
        <f t="shared" si="99"/>
        <v>0</v>
      </c>
      <c r="DT34" s="94">
        <f t="shared" si="100"/>
        <v>0</v>
      </c>
      <c r="DU34" s="125">
        <f t="shared" si="101"/>
        <v>0</v>
      </c>
      <c r="DW34" s="1"/>
      <c r="ED34" s="1"/>
      <c r="EG34" s="1"/>
      <c r="EI34" s="1"/>
      <c r="EJ34" s="1"/>
    </row>
    <row r="35" spans="1:140" x14ac:dyDescent="0.3">
      <c r="A35" s="188">
        <v>26</v>
      </c>
      <c r="B35" s="173"/>
      <c r="C35" s="35" t="s">
        <v>16</v>
      </c>
      <c r="D35" s="20"/>
      <c r="E35" s="87" t="s">
        <v>0</v>
      </c>
      <c r="F35" s="87" t="s">
        <v>0</v>
      </c>
      <c r="G35" s="20"/>
      <c r="H35" s="20"/>
      <c r="I35" s="166" t="s">
        <v>4</v>
      </c>
      <c r="J35" s="166" t="s">
        <v>4</v>
      </c>
      <c r="K35" s="87" t="s">
        <v>34</v>
      </c>
      <c r="L35" s="166" t="s">
        <v>4</v>
      </c>
      <c r="M35" s="166" t="s">
        <v>4</v>
      </c>
      <c r="N35" s="20"/>
      <c r="O35" s="20"/>
      <c r="P35" s="166" t="s">
        <v>4</v>
      </c>
      <c r="Q35" s="166" t="s">
        <v>4</v>
      </c>
      <c r="R35" s="87" t="s">
        <v>34</v>
      </c>
      <c r="S35" s="166" t="s">
        <v>4</v>
      </c>
      <c r="T35" s="166" t="s">
        <v>4</v>
      </c>
      <c r="U35" s="20"/>
      <c r="V35" s="20"/>
      <c r="W35" s="166" t="s">
        <v>4</v>
      </c>
      <c r="X35" s="166" t="s">
        <v>4</v>
      </c>
      <c r="Y35" s="87" t="s">
        <v>34</v>
      </c>
      <c r="Z35" s="166" t="s">
        <v>4</v>
      </c>
      <c r="AA35" s="166" t="s">
        <v>4</v>
      </c>
      <c r="AB35" s="20"/>
      <c r="AC35" s="20"/>
      <c r="AD35" s="166" t="s">
        <v>4</v>
      </c>
      <c r="AE35" s="166" t="s">
        <v>4</v>
      </c>
      <c r="AF35" s="120" t="s">
        <v>32</v>
      </c>
      <c r="AG35" s="120" t="s">
        <v>32</v>
      </c>
      <c r="AH35" s="120" t="s">
        <v>32</v>
      </c>
      <c r="AI35" s="20"/>
      <c r="AJ35" s="20"/>
      <c r="AK35" s="120" t="s">
        <v>32</v>
      </c>
      <c r="AL35" s="120" t="s">
        <v>32</v>
      </c>
      <c r="AM35" s="120" t="s">
        <v>32</v>
      </c>
      <c r="AN35" s="120" t="s">
        <v>32</v>
      </c>
      <c r="AO35" s="120" t="s">
        <v>32</v>
      </c>
      <c r="AP35" s="20"/>
      <c r="AQ35" s="20"/>
      <c r="AR35" s="120" t="s">
        <v>32</v>
      </c>
      <c r="AS35" s="120" t="s">
        <v>32</v>
      </c>
      <c r="AT35" s="120" t="s">
        <v>32</v>
      </c>
      <c r="AU35" s="120" t="s">
        <v>32</v>
      </c>
      <c r="AV35" s="120" t="s">
        <v>32</v>
      </c>
      <c r="AW35" s="20"/>
      <c r="AX35" s="20"/>
      <c r="AY35" s="20"/>
      <c r="AZ35" s="120" t="s">
        <v>32</v>
      </c>
      <c r="BA35" s="120" t="s">
        <v>32</v>
      </c>
      <c r="BB35" s="120" t="s">
        <v>32</v>
      </c>
      <c r="BC35" s="120" t="s">
        <v>32</v>
      </c>
      <c r="BD35" s="20"/>
      <c r="BE35" s="20"/>
      <c r="BF35" s="120" t="s">
        <v>32</v>
      </c>
      <c r="BG35" s="120" t="s">
        <v>32</v>
      </c>
      <c r="BH35" s="120" t="s">
        <v>32</v>
      </c>
      <c r="BI35" s="120" t="s">
        <v>32</v>
      </c>
      <c r="BJ35" s="120" t="s">
        <v>32</v>
      </c>
      <c r="BK35" s="20"/>
      <c r="BL35" s="20"/>
      <c r="BM35" s="120" t="s">
        <v>32</v>
      </c>
      <c r="BN35" s="120" t="s">
        <v>32</v>
      </c>
      <c r="BO35" s="120" t="s">
        <v>32</v>
      </c>
      <c r="BP35" s="120" t="s">
        <v>32</v>
      </c>
      <c r="BQ35" s="120" t="s">
        <v>32</v>
      </c>
      <c r="BR35" s="20"/>
      <c r="BS35" s="20"/>
      <c r="BT35" s="120" t="s">
        <v>32</v>
      </c>
      <c r="BU35" s="120" t="s">
        <v>32</v>
      </c>
      <c r="BV35" s="120" t="s">
        <v>32</v>
      </c>
      <c r="BW35" s="120" t="s">
        <v>32</v>
      </c>
      <c r="BX35" s="120" t="s">
        <v>32</v>
      </c>
      <c r="BY35" s="20"/>
      <c r="BZ35" s="20"/>
      <c r="CA35" s="120" t="s">
        <v>32</v>
      </c>
      <c r="CB35" s="120" t="s">
        <v>32</v>
      </c>
      <c r="CC35" s="120" t="s">
        <v>32</v>
      </c>
      <c r="CD35" s="120" t="s">
        <v>32</v>
      </c>
      <c r="CE35" s="120" t="s">
        <v>32</v>
      </c>
      <c r="CF35" s="20"/>
      <c r="CG35" s="20"/>
      <c r="CH35" s="120" t="s">
        <v>32</v>
      </c>
      <c r="CI35" s="120" t="s">
        <v>32</v>
      </c>
      <c r="CJ35" s="120" t="s">
        <v>32</v>
      </c>
      <c r="CK35" s="120" t="s">
        <v>32</v>
      </c>
      <c r="CL35" s="120" t="s">
        <v>32</v>
      </c>
      <c r="CM35" s="20"/>
      <c r="CN35" s="20"/>
      <c r="CO35" s="120" t="s">
        <v>32</v>
      </c>
      <c r="CP35" s="120" t="s">
        <v>32</v>
      </c>
      <c r="CQ35" s="120" t="s">
        <v>32</v>
      </c>
      <c r="CR35" s="132">
        <f t="shared" si="78"/>
        <v>2</v>
      </c>
      <c r="CS35" s="44">
        <f t="shared" si="79"/>
        <v>0</v>
      </c>
      <c r="CT35" s="44">
        <f t="shared" si="80"/>
        <v>0</v>
      </c>
      <c r="CU35" s="44">
        <f t="shared" si="81"/>
        <v>45</v>
      </c>
      <c r="CV35" s="44">
        <f t="shared" si="82"/>
        <v>0</v>
      </c>
      <c r="CW35" s="105">
        <f t="shared" si="83"/>
        <v>0</v>
      </c>
      <c r="CX35" s="100">
        <v>20</v>
      </c>
      <c r="CY35" s="101">
        <f t="shared" si="24"/>
        <v>3.4</v>
      </c>
      <c r="CZ35" s="102">
        <f t="shared" si="84"/>
        <v>3</v>
      </c>
      <c r="DA35" s="99">
        <v>0</v>
      </c>
      <c r="DB35" s="91">
        <f t="shared" si="25"/>
        <v>0</v>
      </c>
      <c r="DC35" s="107">
        <f t="shared" si="85"/>
        <v>0</v>
      </c>
      <c r="DD35" s="109">
        <f t="shared" si="86"/>
        <v>0</v>
      </c>
      <c r="DE35" s="103">
        <f t="shared" si="87"/>
        <v>0</v>
      </c>
      <c r="DF35" s="103">
        <f t="shared" si="88"/>
        <v>0</v>
      </c>
      <c r="DG35" s="103">
        <f t="shared" si="89"/>
        <v>0</v>
      </c>
      <c r="DH35" s="103">
        <f t="shared" si="90"/>
        <v>0</v>
      </c>
      <c r="DI35" s="128">
        <f t="shared" si="91"/>
        <v>0</v>
      </c>
      <c r="DJ35" s="48">
        <f t="shared" si="92"/>
        <v>0</v>
      </c>
      <c r="DK35" s="181">
        <f t="shared" si="26"/>
        <v>0</v>
      </c>
      <c r="DL35" s="49">
        <f t="shared" si="93"/>
        <v>0</v>
      </c>
      <c r="DM35" s="179">
        <f t="shared" si="44"/>
        <v>0</v>
      </c>
      <c r="DN35" s="124">
        <f t="shared" si="94"/>
        <v>0</v>
      </c>
      <c r="DO35" s="97">
        <f t="shared" si="95"/>
        <v>0</v>
      </c>
      <c r="DP35" s="98">
        <f t="shared" si="96"/>
        <v>0</v>
      </c>
      <c r="DQ35" s="95">
        <f t="shared" si="97"/>
        <v>0</v>
      </c>
      <c r="DR35" s="94">
        <f t="shared" si="98"/>
        <v>14</v>
      </c>
      <c r="DS35" s="94">
        <f t="shared" si="99"/>
        <v>0</v>
      </c>
      <c r="DT35" s="94">
        <f t="shared" si="100"/>
        <v>0</v>
      </c>
      <c r="DU35" s="125">
        <f t="shared" si="101"/>
        <v>0</v>
      </c>
      <c r="DW35" s="1"/>
      <c r="ED35" s="1"/>
      <c r="EG35" s="1"/>
      <c r="EI35" s="1"/>
      <c r="EJ35" s="1"/>
    </row>
    <row r="36" spans="1:140" x14ac:dyDescent="0.3">
      <c r="A36" s="188">
        <v>27</v>
      </c>
      <c r="B36" s="173"/>
      <c r="C36" s="35" t="s">
        <v>16</v>
      </c>
      <c r="D36" s="20"/>
      <c r="E36" s="120" t="s">
        <v>32</v>
      </c>
      <c r="F36" s="120" t="s">
        <v>32</v>
      </c>
      <c r="G36" s="20"/>
      <c r="H36" s="20"/>
      <c r="I36" s="120" t="s">
        <v>32</v>
      </c>
      <c r="J36" s="120" t="s">
        <v>32</v>
      </c>
      <c r="K36" s="120" t="s">
        <v>32</v>
      </c>
      <c r="L36" s="120" t="s">
        <v>32</v>
      </c>
      <c r="M36" s="120" t="s">
        <v>32</v>
      </c>
      <c r="N36" s="20"/>
      <c r="O36" s="20"/>
      <c r="P36" s="120" t="s">
        <v>32</v>
      </c>
      <c r="Q36" s="120" t="s">
        <v>32</v>
      </c>
      <c r="R36" s="120" t="s">
        <v>32</v>
      </c>
      <c r="S36" s="120" t="s">
        <v>32</v>
      </c>
      <c r="T36" s="120" t="s">
        <v>32</v>
      </c>
      <c r="U36" s="20"/>
      <c r="V36" s="20"/>
      <c r="W36" s="120" t="s">
        <v>32</v>
      </c>
      <c r="X36" s="120" t="s">
        <v>32</v>
      </c>
      <c r="Y36" s="120" t="s">
        <v>32</v>
      </c>
      <c r="Z36" s="120" t="s">
        <v>32</v>
      </c>
      <c r="AA36" s="120" t="s">
        <v>32</v>
      </c>
      <c r="AB36" s="20"/>
      <c r="AC36" s="20"/>
      <c r="AD36" s="120" t="s">
        <v>32</v>
      </c>
      <c r="AE36" s="120" t="s">
        <v>32</v>
      </c>
      <c r="AF36" s="120" t="s">
        <v>32</v>
      </c>
      <c r="AG36" s="120" t="s">
        <v>32</v>
      </c>
      <c r="AH36" s="120" t="s">
        <v>32</v>
      </c>
      <c r="AI36" s="20"/>
      <c r="AJ36" s="20"/>
      <c r="AK36" s="120" t="s">
        <v>32</v>
      </c>
      <c r="AL36" s="120" t="s">
        <v>32</v>
      </c>
      <c r="AM36" s="120" t="s">
        <v>32</v>
      </c>
      <c r="AN36" s="120" t="s">
        <v>32</v>
      </c>
      <c r="AO36" s="120" t="s">
        <v>32</v>
      </c>
      <c r="AP36" s="20"/>
      <c r="AQ36" s="20"/>
      <c r="AR36" s="120" t="s">
        <v>32</v>
      </c>
      <c r="AS36" s="120" t="s">
        <v>32</v>
      </c>
      <c r="AT36" s="120" t="s">
        <v>32</v>
      </c>
      <c r="AU36" s="120" t="s">
        <v>32</v>
      </c>
      <c r="AV36" s="120" t="s">
        <v>32</v>
      </c>
      <c r="AW36" s="20"/>
      <c r="AX36" s="20"/>
      <c r="AY36" s="20"/>
      <c r="AZ36" s="120" t="s">
        <v>32</v>
      </c>
      <c r="BA36" s="120" t="s">
        <v>32</v>
      </c>
      <c r="BB36" s="120" t="s">
        <v>32</v>
      </c>
      <c r="BC36" s="120" t="s">
        <v>32</v>
      </c>
      <c r="BD36" s="20"/>
      <c r="BE36" s="20"/>
      <c r="BF36" s="120" t="s">
        <v>32</v>
      </c>
      <c r="BG36" s="120" t="s">
        <v>32</v>
      </c>
      <c r="BH36" s="120" t="s">
        <v>32</v>
      </c>
      <c r="BI36" s="120" t="s">
        <v>32</v>
      </c>
      <c r="BJ36" s="120" t="s">
        <v>32</v>
      </c>
      <c r="BK36" s="20"/>
      <c r="BL36" s="20"/>
      <c r="BM36" s="120" t="s">
        <v>32</v>
      </c>
      <c r="BN36" s="120" t="s">
        <v>32</v>
      </c>
      <c r="BO36" s="120" t="s">
        <v>32</v>
      </c>
      <c r="BP36" s="120" t="s">
        <v>32</v>
      </c>
      <c r="BQ36" s="120" t="s">
        <v>32</v>
      </c>
      <c r="BR36" s="20"/>
      <c r="BS36" s="20"/>
      <c r="BT36" s="120" t="s">
        <v>32</v>
      </c>
      <c r="BU36" s="120" t="s">
        <v>32</v>
      </c>
      <c r="BV36" s="120" t="s">
        <v>32</v>
      </c>
      <c r="BW36" s="120" t="s">
        <v>32</v>
      </c>
      <c r="BX36" s="120" t="s">
        <v>32</v>
      </c>
      <c r="BY36" s="20"/>
      <c r="BZ36" s="20"/>
      <c r="CA36" s="120" t="s">
        <v>32</v>
      </c>
      <c r="CB36" s="120" t="s">
        <v>32</v>
      </c>
      <c r="CC36" s="120" t="s">
        <v>32</v>
      </c>
      <c r="CD36" s="120" t="s">
        <v>32</v>
      </c>
      <c r="CE36" s="120" t="s">
        <v>32</v>
      </c>
      <c r="CF36" s="20"/>
      <c r="CG36" s="20"/>
      <c r="CH36" s="120" t="s">
        <v>32</v>
      </c>
      <c r="CI36" s="120" t="s">
        <v>32</v>
      </c>
      <c r="CJ36" s="120" t="s">
        <v>32</v>
      </c>
      <c r="CK36" s="120" t="s">
        <v>32</v>
      </c>
      <c r="CL36" s="120" t="s">
        <v>32</v>
      </c>
      <c r="CM36" s="20"/>
      <c r="CN36" s="20"/>
      <c r="CO36" s="120" t="s">
        <v>32</v>
      </c>
      <c r="CP36" s="120" t="s">
        <v>32</v>
      </c>
      <c r="CQ36" s="120" t="s">
        <v>32</v>
      </c>
      <c r="CR36" s="132">
        <f t="shared" ref="CR36" si="102">COUNTIF(D36:CQ36,"V")</f>
        <v>0</v>
      </c>
      <c r="CS36" s="44">
        <f t="shared" ref="CS36" si="103">COUNTIF(D36:CQ36,"FC")</f>
        <v>0</v>
      </c>
      <c r="CT36" s="44">
        <f t="shared" ref="CT36" si="104">COUNTIF(D36:CQ36,"MIL")</f>
        <v>0</v>
      </c>
      <c r="CU36" s="44">
        <f t="shared" ref="CU36" si="105">COUNTIF(D36:CQ36,"MAT")</f>
        <v>64</v>
      </c>
      <c r="CV36" s="44">
        <f t="shared" ref="CV36" si="106">COUNTIF(D36:CQ36,"Aext")</f>
        <v>0</v>
      </c>
      <c r="CW36" s="105">
        <f t="shared" ref="CW36" si="107">COUNTIF(D36:CQ36,"ATT")</f>
        <v>0</v>
      </c>
      <c r="CX36" s="100">
        <v>20</v>
      </c>
      <c r="CY36" s="101">
        <f t="shared" ref="CY36" si="108">(64-CU36-CR36)*CX36/100</f>
        <v>0</v>
      </c>
      <c r="CZ36" s="102">
        <f t="shared" ref="CZ36" si="109">COUNTIF(D36:CQ36,"OUT")</f>
        <v>0</v>
      </c>
      <c r="DA36" s="99">
        <v>1</v>
      </c>
      <c r="DB36" s="91">
        <f t="shared" ref="DB36" si="110">(64-CR36-CS36-CT36-CU36-CV36-CW36-CY36)*(DA36)/(100-CX36)</f>
        <v>0</v>
      </c>
      <c r="DC36" s="107">
        <f t="shared" ref="DC36" si="111">COUNTIF(D36:CQ36,"OFF")</f>
        <v>0</v>
      </c>
      <c r="DD36" s="109">
        <f t="shared" ref="DD36" si="112">COUNTIF(D36:CQ36,"WE")</f>
        <v>0</v>
      </c>
      <c r="DE36" s="103">
        <f t="shared" ref="DE36" si="113">COUNTIF(D36:CQ36,"WI")</f>
        <v>0</v>
      </c>
      <c r="DF36" s="103">
        <f t="shared" ref="DF36" si="114">COUNTIF(D36:CQ36,"WO")</f>
        <v>0</v>
      </c>
      <c r="DG36" s="103">
        <f t="shared" ref="DG36" si="115">COUNTIF(D36:CQ36,"WS")</f>
        <v>0</v>
      </c>
      <c r="DH36" s="103">
        <f t="shared" ref="DH36" si="116">COUNTIF(D36:CQ36,"WN")</f>
        <v>0</v>
      </c>
      <c r="DI36" s="128">
        <f t="shared" ref="DI36" si="117">SUM(DD36:DH36)</f>
        <v>0</v>
      </c>
      <c r="DJ36" s="48">
        <f t="shared" ref="DJ36" si="118">COUNTIF(D36:CQ36,"S")</f>
        <v>0</v>
      </c>
      <c r="DK36" s="181">
        <f t="shared" si="26"/>
        <v>0</v>
      </c>
      <c r="DL36" s="49">
        <f t="shared" ref="DL36" si="119">COUNTIF(D36:CQ36,"N")</f>
        <v>0</v>
      </c>
      <c r="DM36" s="179">
        <f t="shared" si="44"/>
        <v>0</v>
      </c>
      <c r="DN36" s="124">
        <f t="shared" ref="DN36" si="120">(DI36+DL36+DJ36/2)/(100-CX36-DA36)*100</f>
        <v>0</v>
      </c>
      <c r="DO36" s="97">
        <f t="shared" ref="DO36" si="121">DI36+((DH36+DL36)*0.25)</f>
        <v>0</v>
      </c>
      <c r="DP36" s="98">
        <f t="shared" ref="DP36" si="122">COUNTIF(D36:CQ36,"R")</f>
        <v>0</v>
      </c>
      <c r="DQ36" s="95">
        <f t="shared" ref="DQ36" si="123">COUNTIF(D36:CQ36,"C")</f>
        <v>0</v>
      </c>
      <c r="DR36" s="94">
        <f t="shared" ref="DR36" si="124">COUNTIF(D36:CQ36,"E")</f>
        <v>0</v>
      </c>
      <c r="DS36" s="94">
        <f t="shared" ref="DS36" si="125">COUNTIF(D36:CQ36,"E+C")</f>
        <v>0</v>
      </c>
      <c r="DT36" s="94">
        <f t="shared" ref="DT36" si="126">COUNTIF(D36:CQ36,"USI")</f>
        <v>0</v>
      </c>
      <c r="DU36" s="125">
        <f t="shared" ref="DU36" si="127">COUNTIF(D36:CQ36,"HC")</f>
        <v>0</v>
      </c>
      <c r="DW36" s="1"/>
      <c r="ED36" s="1"/>
      <c r="EG36" s="1"/>
      <c r="EI36" s="1"/>
      <c r="EJ36" s="1"/>
    </row>
    <row r="37" spans="1:140" x14ac:dyDescent="0.3">
      <c r="A37" s="187" t="s">
        <v>3</v>
      </c>
      <c r="B37" s="21"/>
      <c r="C37" s="21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33"/>
      <c r="DW37" s="1"/>
      <c r="ED37" s="1"/>
      <c r="EG37" s="1"/>
      <c r="EI37" s="1"/>
      <c r="EJ37" s="1"/>
    </row>
    <row r="38" spans="1:140" x14ac:dyDescent="0.3">
      <c r="A38" s="188">
        <v>28</v>
      </c>
      <c r="B38" s="171"/>
      <c r="C38" s="36" t="s">
        <v>19</v>
      </c>
      <c r="D38" s="20"/>
      <c r="E38" s="87" t="s">
        <v>0</v>
      </c>
      <c r="F38" s="87" t="s">
        <v>0</v>
      </c>
      <c r="G38" s="20"/>
      <c r="H38" s="20"/>
      <c r="I38" s="37" t="s">
        <v>19</v>
      </c>
      <c r="J38" s="37"/>
      <c r="K38" s="37"/>
      <c r="L38" s="37"/>
      <c r="M38" s="87" t="s">
        <v>34</v>
      </c>
      <c r="N38" s="20"/>
      <c r="O38" s="20"/>
      <c r="P38" s="37" t="s">
        <v>19</v>
      </c>
      <c r="Q38" s="37"/>
      <c r="R38" s="37"/>
      <c r="S38" s="37"/>
      <c r="T38" s="87" t="s">
        <v>34</v>
      </c>
      <c r="U38" s="20"/>
      <c r="V38" s="20"/>
      <c r="W38" s="37" t="s">
        <v>19</v>
      </c>
      <c r="X38" s="37"/>
      <c r="Y38" s="37"/>
      <c r="Z38" s="37"/>
      <c r="AA38" s="87" t="s">
        <v>34</v>
      </c>
      <c r="AB38" s="20"/>
      <c r="AC38" s="20"/>
      <c r="AD38" s="37" t="s">
        <v>19</v>
      </c>
      <c r="AE38" s="37"/>
      <c r="AF38" s="37"/>
      <c r="AG38" s="37"/>
      <c r="AH38" s="87" t="s">
        <v>34</v>
      </c>
      <c r="AI38" s="20"/>
      <c r="AJ38" s="20"/>
      <c r="AK38" s="37" t="s">
        <v>19</v>
      </c>
      <c r="AL38" s="37"/>
      <c r="AM38" s="37"/>
      <c r="AN38" s="37"/>
      <c r="AO38" s="87" t="s">
        <v>34</v>
      </c>
      <c r="AP38" s="20"/>
      <c r="AQ38" s="20"/>
      <c r="AR38" s="37" t="s">
        <v>19</v>
      </c>
      <c r="AS38" s="37"/>
      <c r="AT38" s="37"/>
      <c r="AU38" s="37"/>
      <c r="AV38" s="87" t="s">
        <v>34</v>
      </c>
      <c r="AW38" s="20"/>
      <c r="AX38" s="20"/>
      <c r="AY38" s="20"/>
      <c r="AZ38" s="87" t="s">
        <v>0</v>
      </c>
      <c r="BA38" s="87" t="s">
        <v>0</v>
      </c>
      <c r="BB38" s="87" t="s">
        <v>0</v>
      </c>
      <c r="BC38" s="87" t="s">
        <v>0</v>
      </c>
      <c r="BD38" s="20"/>
      <c r="BE38" s="20"/>
      <c r="BF38" s="37" t="s">
        <v>19</v>
      </c>
      <c r="BG38" s="37"/>
      <c r="BH38" s="37"/>
      <c r="BI38" s="37"/>
      <c r="BJ38" s="87" t="s">
        <v>34</v>
      </c>
      <c r="BK38" s="20"/>
      <c r="BL38" s="20"/>
      <c r="BM38" s="37" t="s">
        <v>19</v>
      </c>
      <c r="BN38" s="37"/>
      <c r="BO38" s="37"/>
      <c r="BP38" s="37"/>
      <c r="BQ38" s="87" t="s">
        <v>34</v>
      </c>
      <c r="BR38" s="20"/>
      <c r="BS38" s="20"/>
      <c r="BT38" s="37" t="s">
        <v>19</v>
      </c>
      <c r="BU38" s="37"/>
      <c r="BV38" s="37"/>
      <c r="BW38" s="37"/>
      <c r="BX38" s="87" t="s">
        <v>34</v>
      </c>
      <c r="BY38" s="20"/>
      <c r="BZ38" s="20"/>
      <c r="CA38" s="37" t="s">
        <v>19</v>
      </c>
      <c r="CB38" s="37"/>
      <c r="CC38" s="37"/>
      <c r="CD38" s="37"/>
      <c r="CE38" s="87" t="s">
        <v>34</v>
      </c>
      <c r="CF38" s="20"/>
      <c r="CG38" s="20"/>
      <c r="CH38" s="37" t="s">
        <v>19</v>
      </c>
      <c r="CI38" s="37"/>
      <c r="CJ38" s="37"/>
      <c r="CK38" s="37"/>
      <c r="CL38" s="87" t="s">
        <v>34</v>
      </c>
      <c r="CM38" s="20"/>
      <c r="CN38" s="20"/>
      <c r="CO38" s="37" t="s">
        <v>19</v>
      </c>
      <c r="CP38" s="37"/>
      <c r="CQ38" s="156"/>
      <c r="CR38" s="132">
        <f t="shared" ref="CR38:CR41" si="128">COUNTIF(D38:CQ38,"V")</f>
        <v>6</v>
      </c>
      <c r="CS38" s="44">
        <f t="shared" ref="CS38:CS41" si="129">COUNTIF(D38:CQ38,"FC")</f>
        <v>0</v>
      </c>
      <c r="CT38" s="44">
        <f t="shared" ref="CT38:CT41" si="130">COUNTIF(D38:CQ38,"MIL")</f>
        <v>0</v>
      </c>
      <c r="CU38" s="44">
        <f t="shared" ref="CU38:CU41" si="131">COUNTIF(D38:CQ38,"MAT")</f>
        <v>0</v>
      </c>
      <c r="CV38" s="44">
        <f t="shared" ref="CV38:CV41" si="132">COUNTIF(D38:CQ38,"Aext")</f>
        <v>0</v>
      </c>
      <c r="CW38" s="105">
        <f t="shared" ref="CW38:CW41" si="133">COUNTIF(D38:CQ38,"ATT")</f>
        <v>0</v>
      </c>
      <c r="CX38" s="100">
        <v>20</v>
      </c>
      <c r="CY38" s="101">
        <f t="shared" ref="CY38:CY41" si="134">(64-CU38-CR38)*CX38/100</f>
        <v>11.6</v>
      </c>
      <c r="CZ38" s="102">
        <f t="shared" ref="CZ38:CZ41" si="135">COUNTIF(D38:CQ38,"OUT")</f>
        <v>11</v>
      </c>
      <c r="DA38" s="99">
        <v>0</v>
      </c>
      <c r="DB38" s="91">
        <f t="shared" ref="DB38:DB41" si="136">(64-CR38-CS38-CT38-CU38-CV38-CW38-CY38)*(DA38)/(100-CX38)</f>
        <v>0</v>
      </c>
      <c r="DC38" s="107">
        <f t="shared" ref="DC38:DC41" si="137">COUNTIF(D38:CQ38,"OFF")</f>
        <v>0</v>
      </c>
      <c r="DD38" s="109">
        <f t="shared" ref="DD38:DD41" si="138">COUNTIF(D38:CQ38,"WE")</f>
        <v>0</v>
      </c>
      <c r="DE38" s="103">
        <f t="shared" ref="DE38:DE41" si="139">COUNTIF(D38:CQ38,"WI")</f>
        <v>0</v>
      </c>
      <c r="DF38" s="103">
        <f t="shared" ref="DF38:DF41" si="140">COUNTIF(D38:CQ38,"WO")</f>
        <v>0</v>
      </c>
      <c r="DG38" s="103">
        <f t="shared" ref="DG38:DG41" si="141">COUNTIF(D38:CQ38,"WS")</f>
        <v>0</v>
      </c>
      <c r="DH38" s="103">
        <f t="shared" ref="DH38:DH41" si="142">COUNTIF(D38:CQ38,"WN")</f>
        <v>0</v>
      </c>
      <c r="DI38" s="128">
        <f t="shared" ref="DI38:DI41" si="143">SUM(DD38:DH38)</f>
        <v>0</v>
      </c>
      <c r="DJ38" s="48">
        <f t="shared" ref="DJ38:DJ41" si="144">COUNTIF(D38:CQ38,"S")</f>
        <v>0</v>
      </c>
      <c r="DK38" s="181">
        <f t="shared" si="26"/>
        <v>0</v>
      </c>
      <c r="DL38" s="49">
        <f t="shared" ref="DL38:DL41" si="145">COUNTIF(D38:CQ38,"N")</f>
        <v>0</v>
      </c>
      <c r="DM38" s="179">
        <f>DH38+DL38</f>
        <v>0</v>
      </c>
      <c r="DN38" s="124">
        <f t="shared" ref="DN38:DN41" si="146">(DI38+DL38+DJ38/2)/(100-CX38-DA38)*100</f>
        <v>0</v>
      </c>
      <c r="DO38" s="97">
        <f t="shared" ref="DO38:DO41" si="147">DI38+((DH38+DL38)*0.25)</f>
        <v>0</v>
      </c>
      <c r="DP38" s="98">
        <f t="shared" ref="DP38:DP41" si="148">COUNTIF(D38:CQ38,"R")</f>
        <v>0</v>
      </c>
      <c r="DQ38" s="95">
        <f t="shared" ref="DQ38:DQ41" si="149">COUNTIF(D38:CQ38,"C")</f>
        <v>0</v>
      </c>
      <c r="DR38" s="94">
        <f t="shared" ref="DR38:DR41" si="150">COUNTIF(D38:CQ38,"E")</f>
        <v>0</v>
      </c>
      <c r="DS38" s="94">
        <f t="shared" ref="DS38:DS41" si="151">COUNTIF(D38:CQ38,"E+C")</f>
        <v>0</v>
      </c>
      <c r="DT38" s="94">
        <f t="shared" ref="DT38:DT41" si="152">COUNTIF(D38:CQ38,"USI")</f>
        <v>0</v>
      </c>
      <c r="DU38" s="125">
        <f t="shared" ref="DU38:DU41" si="153">COUNTIF(D38:CQ38,"HC")</f>
        <v>0</v>
      </c>
      <c r="DV38" s="6"/>
      <c r="DW38" s="1"/>
      <c r="ED38" s="1"/>
      <c r="EG38" s="1"/>
      <c r="EI38" s="1"/>
      <c r="EJ38" s="1"/>
    </row>
    <row r="39" spans="1:140" x14ac:dyDescent="0.3">
      <c r="A39" s="188">
        <v>29</v>
      </c>
      <c r="B39" s="171"/>
      <c r="C39" s="38" t="s">
        <v>20</v>
      </c>
      <c r="D39" s="20"/>
      <c r="E39" s="39" t="s">
        <v>20</v>
      </c>
      <c r="F39" s="39"/>
      <c r="G39" s="20"/>
      <c r="H39" s="20"/>
      <c r="I39" s="39" t="s">
        <v>20</v>
      </c>
      <c r="J39" s="39"/>
      <c r="K39" s="39"/>
      <c r="L39" s="39"/>
      <c r="M39" s="39"/>
      <c r="N39" s="20"/>
      <c r="O39" s="20"/>
      <c r="P39" s="39" t="s">
        <v>20</v>
      </c>
      <c r="Q39" s="39"/>
      <c r="R39" s="39"/>
      <c r="S39" s="39"/>
      <c r="T39" s="39"/>
      <c r="U39" s="20"/>
      <c r="V39" s="20"/>
      <c r="W39" s="39" t="s">
        <v>20</v>
      </c>
      <c r="X39" s="39"/>
      <c r="Y39" s="39"/>
      <c r="Z39" s="39"/>
      <c r="AA39" s="39"/>
      <c r="AB39" s="20"/>
      <c r="AC39" s="20"/>
      <c r="AD39" s="39" t="s">
        <v>20</v>
      </c>
      <c r="AE39" s="39"/>
      <c r="AF39" s="39"/>
      <c r="AG39" s="39"/>
      <c r="AH39" s="39"/>
      <c r="AI39" s="20"/>
      <c r="AJ39" s="20"/>
      <c r="AK39" s="39" t="s">
        <v>20</v>
      </c>
      <c r="AL39" s="39"/>
      <c r="AM39" s="39"/>
      <c r="AN39" s="39"/>
      <c r="AO39" s="39"/>
      <c r="AP39" s="20"/>
      <c r="AQ39" s="20"/>
      <c r="AR39" s="39" t="s">
        <v>20</v>
      </c>
      <c r="AS39" s="39"/>
      <c r="AT39" s="39"/>
      <c r="AU39" s="39"/>
      <c r="AV39" s="39"/>
      <c r="AW39" s="20"/>
      <c r="AX39" s="20"/>
      <c r="AY39" s="20"/>
      <c r="AZ39" s="39" t="s">
        <v>20</v>
      </c>
      <c r="BA39" s="39"/>
      <c r="BB39" s="39"/>
      <c r="BC39" s="39"/>
      <c r="BD39" s="20"/>
      <c r="BE39" s="20"/>
      <c r="BF39" s="39" t="s">
        <v>20</v>
      </c>
      <c r="BG39" s="39"/>
      <c r="BH39" s="39"/>
      <c r="BI39" s="39"/>
      <c r="BJ39" s="39"/>
      <c r="BK39" s="20"/>
      <c r="BL39" s="20"/>
      <c r="BM39" s="39" t="s">
        <v>20</v>
      </c>
      <c r="BN39" s="39"/>
      <c r="BO39" s="39"/>
      <c r="BP39" s="39"/>
      <c r="BQ39" s="39"/>
      <c r="BR39" s="20"/>
      <c r="BS39" s="20"/>
      <c r="BT39" s="39" t="s">
        <v>20</v>
      </c>
      <c r="BU39" s="39"/>
      <c r="BV39" s="39"/>
      <c r="BW39" s="39"/>
      <c r="BX39" s="39"/>
      <c r="BY39" s="20"/>
      <c r="BZ39" s="20"/>
      <c r="CA39" s="39" t="s">
        <v>20</v>
      </c>
      <c r="CB39" s="39"/>
      <c r="CC39" s="39"/>
      <c r="CD39" s="39"/>
      <c r="CE39" s="39"/>
      <c r="CF39" s="20"/>
      <c r="CG39" s="20"/>
      <c r="CH39" s="39" t="s">
        <v>20</v>
      </c>
      <c r="CI39" s="39"/>
      <c r="CJ39" s="39"/>
      <c r="CK39" s="39"/>
      <c r="CL39" s="39"/>
      <c r="CM39" s="20"/>
      <c r="CN39" s="20"/>
      <c r="CO39" s="39" t="s">
        <v>20</v>
      </c>
      <c r="CP39" s="39"/>
      <c r="CQ39" s="157"/>
      <c r="CR39" s="132">
        <f t="shared" si="128"/>
        <v>0</v>
      </c>
      <c r="CS39" s="44">
        <f t="shared" si="129"/>
        <v>0</v>
      </c>
      <c r="CT39" s="44">
        <f t="shared" si="130"/>
        <v>0</v>
      </c>
      <c r="CU39" s="44">
        <f t="shared" si="131"/>
        <v>0</v>
      </c>
      <c r="CV39" s="44">
        <f t="shared" si="132"/>
        <v>0</v>
      </c>
      <c r="CW39" s="105">
        <f t="shared" si="133"/>
        <v>0</v>
      </c>
      <c r="CX39" s="100">
        <v>0</v>
      </c>
      <c r="CY39" s="101">
        <f t="shared" si="134"/>
        <v>0</v>
      </c>
      <c r="CZ39" s="102">
        <f t="shared" si="135"/>
        <v>0</v>
      </c>
      <c r="DA39" s="99">
        <v>0</v>
      </c>
      <c r="DB39" s="91">
        <f t="shared" si="136"/>
        <v>0</v>
      </c>
      <c r="DC39" s="107">
        <f t="shared" si="137"/>
        <v>0</v>
      </c>
      <c r="DD39" s="109">
        <f t="shared" si="138"/>
        <v>0</v>
      </c>
      <c r="DE39" s="103">
        <f t="shared" si="139"/>
        <v>0</v>
      </c>
      <c r="DF39" s="103">
        <f t="shared" si="140"/>
        <v>0</v>
      </c>
      <c r="DG39" s="103">
        <f t="shared" si="141"/>
        <v>0</v>
      </c>
      <c r="DH39" s="103">
        <f t="shared" si="142"/>
        <v>0</v>
      </c>
      <c r="DI39" s="128">
        <f t="shared" si="143"/>
        <v>0</v>
      </c>
      <c r="DJ39" s="48">
        <f t="shared" si="144"/>
        <v>0</v>
      </c>
      <c r="DK39" s="181">
        <f t="shared" si="26"/>
        <v>0</v>
      </c>
      <c r="DL39" s="49">
        <f t="shared" si="145"/>
        <v>0</v>
      </c>
      <c r="DM39" s="179">
        <f>DH39+DL39</f>
        <v>0</v>
      </c>
      <c r="DN39" s="124">
        <f t="shared" si="146"/>
        <v>0</v>
      </c>
      <c r="DO39" s="97">
        <f t="shared" si="147"/>
        <v>0</v>
      </c>
      <c r="DP39" s="98">
        <f t="shared" si="148"/>
        <v>0</v>
      </c>
      <c r="DQ39" s="95">
        <f t="shared" si="149"/>
        <v>0</v>
      </c>
      <c r="DR39" s="94">
        <f t="shared" si="150"/>
        <v>0</v>
      </c>
      <c r="DS39" s="94">
        <f t="shared" si="151"/>
        <v>0</v>
      </c>
      <c r="DT39" s="94">
        <f t="shared" si="152"/>
        <v>0</v>
      </c>
      <c r="DU39" s="125">
        <f t="shared" si="153"/>
        <v>0</v>
      </c>
      <c r="DV39" s="6"/>
      <c r="DW39" s="1"/>
      <c r="ED39" s="1"/>
      <c r="EG39" s="1"/>
      <c r="EI39" s="1"/>
      <c r="EJ39" s="1"/>
    </row>
    <row r="40" spans="1:140" x14ac:dyDescent="0.3">
      <c r="A40" s="188">
        <v>30</v>
      </c>
      <c r="B40" s="171"/>
      <c r="C40" s="55" t="s">
        <v>63</v>
      </c>
      <c r="D40" s="20"/>
      <c r="E40" s="87" t="s">
        <v>0</v>
      </c>
      <c r="F40" s="87" t="s">
        <v>0</v>
      </c>
      <c r="G40" s="20"/>
      <c r="H40" s="20"/>
      <c r="I40" s="87" t="s">
        <v>0</v>
      </c>
      <c r="J40" s="87" t="s">
        <v>0</v>
      </c>
      <c r="K40" s="87" t="s">
        <v>0</v>
      </c>
      <c r="L40" s="87" t="s">
        <v>0</v>
      </c>
      <c r="M40" s="31"/>
      <c r="N40" s="20"/>
      <c r="O40" s="20"/>
      <c r="P40" s="138" t="s">
        <v>63</v>
      </c>
      <c r="Q40" s="31"/>
      <c r="R40" s="31"/>
      <c r="S40" s="31"/>
      <c r="T40" s="31"/>
      <c r="U40" s="20"/>
      <c r="V40" s="20"/>
      <c r="W40" s="138" t="s">
        <v>63</v>
      </c>
      <c r="X40" s="31"/>
      <c r="Y40" s="31"/>
      <c r="Z40" s="31"/>
      <c r="AA40" s="31"/>
      <c r="AB40" s="20"/>
      <c r="AC40" s="20"/>
      <c r="AD40" s="138" t="s">
        <v>63</v>
      </c>
      <c r="AE40" s="31"/>
      <c r="AF40" s="31"/>
      <c r="AG40" s="31"/>
      <c r="AH40" s="31"/>
      <c r="AI40" s="20"/>
      <c r="AJ40" s="20"/>
      <c r="AK40" s="138" t="s">
        <v>63</v>
      </c>
      <c r="AL40" s="31"/>
      <c r="AM40" s="31"/>
      <c r="AN40" s="31"/>
      <c r="AO40" s="31"/>
      <c r="AP40" s="20"/>
      <c r="AQ40" s="20"/>
      <c r="AR40" s="138" t="s">
        <v>63</v>
      </c>
      <c r="AS40" s="31"/>
      <c r="AT40" s="31"/>
      <c r="AU40" s="31"/>
      <c r="AV40" s="31"/>
      <c r="AW40" s="20"/>
      <c r="AX40" s="20"/>
      <c r="AY40" s="20"/>
      <c r="AZ40" s="138" t="s">
        <v>63</v>
      </c>
      <c r="BA40" s="31"/>
      <c r="BB40" s="31"/>
      <c r="BC40" s="31"/>
      <c r="BD40" s="20"/>
      <c r="BE40" s="20"/>
      <c r="BF40" s="138" t="s">
        <v>63</v>
      </c>
      <c r="BG40" s="31"/>
      <c r="BH40" s="31"/>
      <c r="BI40" s="31"/>
      <c r="BJ40" s="31"/>
      <c r="BK40" s="20"/>
      <c r="BL40" s="20"/>
      <c r="BM40" s="138" t="s">
        <v>63</v>
      </c>
      <c r="BN40" s="31"/>
      <c r="BO40" s="31"/>
      <c r="BP40" s="31"/>
      <c r="BQ40" s="31"/>
      <c r="BR40" s="20"/>
      <c r="BS40" s="20"/>
      <c r="BT40" s="138" t="s">
        <v>63</v>
      </c>
      <c r="BU40" s="31"/>
      <c r="BV40" s="31"/>
      <c r="BW40" s="31"/>
      <c r="BX40" s="31"/>
      <c r="BY40" s="20"/>
      <c r="BZ40" s="20"/>
      <c r="CA40" s="138" t="s">
        <v>63</v>
      </c>
      <c r="CB40" s="31"/>
      <c r="CC40" s="31"/>
      <c r="CD40" s="31"/>
      <c r="CE40" s="31"/>
      <c r="CF40" s="20"/>
      <c r="CG40" s="20"/>
      <c r="CH40" s="138" t="s">
        <v>63</v>
      </c>
      <c r="CI40" s="31"/>
      <c r="CJ40" s="31"/>
      <c r="CK40" s="31"/>
      <c r="CL40" s="31"/>
      <c r="CM40" s="20"/>
      <c r="CN40" s="20"/>
      <c r="CO40" s="138" t="s">
        <v>63</v>
      </c>
      <c r="CP40" s="31"/>
      <c r="CQ40" s="153"/>
      <c r="CR40" s="132">
        <f t="shared" si="128"/>
        <v>6</v>
      </c>
      <c r="CS40" s="44">
        <f t="shared" si="129"/>
        <v>0</v>
      </c>
      <c r="CT40" s="44">
        <f t="shared" si="130"/>
        <v>0</v>
      </c>
      <c r="CU40" s="44">
        <f t="shared" si="131"/>
        <v>0</v>
      </c>
      <c r="CV40" s="44">
        <f t="shared" si="132"/>
        <v>0</v>
      </c>
      <c r="CW40" s="105">
        <f t="shared" si="133"/>
        <v>0</v>
      </c>
      <c r="CX40" s="100">
        <v>0</v>
      </c>
      <c r="CY40" s="101">
        <f t="shared" si="134"/>
        <v>0</v>
      </c>
      <c r="CZ40" s="102">
        <f t="shared" si="135"/>
        <v>0</v>
      </c>
      <c r="DA40" s="99">
        <v>0</v>
      </c>
      <c r="DB40" s="91">
        <f t="shared" si="136"/>
        <v>0</v>
      </c>
      <c r="DC40" s="107">
        <f t="shared" si="137"/>
        <v>0</v>
      </c>
      <c r="DD40" s="109">
        <f t="shared" si="138"/>
        <v>0</v>
      </c>
      <c r="DE40" s="103">
        <f t="shared" si="139"/>
        <v>0</v>
      </c>
      <c r="DF40" s="103">
        <f t="shared" si="140"/>
        <v>0</v>
      </c>
      <c r="DG40" s="103">
        <f t="shared" si="141"/>
        <v>0</v>
      </c>
      <c r="DH40" s="103">
        <f t="shared" si="142"/>
        <v>0</v>
      </c>
      <c r="DI40" s="128">
        <f t="shared" si="143"/>
        <v>0</v>
      </c>
      <c r="DJ40" s="48">
        <f t="shared" si="144"/>
        <v>0</v>
      </c>
      <c r="DK40" s="181">
        <f t="shared" si="26"/>
        <v>0</v>
      </c>
      <c r="DL40" s="49">
        <f t="shared" si="145"/>
        <v>0</v>
      </c>
      <c r="DM40" s="179">
        <f>DH40+DL40</f>
        <v>0</v>
      </c>
      <c r="DN40" s="124">
        <f t="shared" si="146"/>
        <v>0</v>
      </c>
      <c r="DO40" s="97">
        <f t="shared" si="147"/>
        <v>0</v>
      </c>
      <c r="DP40" s="98">
        <f t="shared" si="148"/>
        <v>0</v>
      </c>
      <c r="DQ40" s="95">
        <f t="shared" si="149"/>
        <v>0</v>
      </c>
      <c r="DR40" s="94">
        <f t="shared" si="150"/>
        <v>0</v>
      </c>
      <c r="DS40" s="94">
        <f t="shared" si="151"/>
        <v>0</v>
      </c>
      <c r="DT40" s="94">
        <f t="shared" si="152"/>
        <v>0</v>
      </c>
      <c r="DU40" s="125">
        <f t="shared" si="153"/>
        <v>0</v>
      </c>
      <c r="DV40" s="6"/>
      <c r="DW40" s="1"/>
      <c r="ED40" s="1"/>
      <c r="EG40" s="1"/>
      <c r="EI40" s="1"/>
      <c r="EJ40" s="1"/>
    </row>
    <row r="41" spans="1:140" x14ac:dyDescent="0.3">
      <c r="A41" s="188">
        <v>31</v>
      </c>
      <c r="B41" s="171"/>
      <c r="C41" s="76" t="s">
        <v>46</v>
      </c>
      <c r="D41" s="20"/>
      <c r="E41" s="77" t="s">
        <v>46</v>
      </c>
      <c r="F41" s="77"/>
      <c r="G41" s="20"/>
      <c r="H41" s="20"/>
      <c r="I41" s="77" t="s">
        <v>46</v>
      </c>
      <c r="J41" s="77"/>
      <c r="K41" s="77"/>
      <c r="L41" s="77"/>
      <c r="M41" s="77"/>
      <c r="N41" s="20"/>
      <c r="O41" s="20"/>
      <c r="P41" s="77" t="s">
        <v>46</v>
      </c>
      <c r="Q41" s="77"/>
      <c r="R41" s="77"/>
      <c r="S41" s="77"/>
      <c r="T41" s="77"/>
      <c r="U41" s="20"/>
      <c r="V41" s="20"/>
      <c r="W41" s="77" t="s">
        <v>46</v>
      </c>
      <c r="X41" s="77"/>
      <c r="Y41" s="77"/>
      <c r="Z41" s="77"/>
      <c r="AA41" s="77"/>
      <c r="AB41" s="20"/>
      <c r="AC41" s="20"/>
      <c r="AD41" s="77" t="s">
        <v>46</v>
      </c>
      <c r="AE41" s="77"/>
      <c r="AF41" s="77"/>
      <c r="AG41" s="77"/>
      <c r="AH41" s="77"/>
      <c r="AI41" s="20"/>
      <c r="AJ41" s="20"/>
      <c r="AK41" s="77" t="s">
        <v>46</v>
      </c>
      <c r="AL41" s="77"/>
      <c r="AM41" s="77"/>
      <c r="AN41" s="77"/>
      <c r="AO41" s="77"/>
      <c r="AP41" s="20"/>
      <c r="AQ41" s="20"/>
      <c r="AR41" s="77" t="s">
        <v>46</v>
      </c>
      <c r="AS41" s="77"/>
      <c r="AT41" s="77"/>
      <c r="AU41" s="77"/>
      <c r="AV41" s="77"/>
      <c r="AW41" s="20"/>
      <c r="AX41" s="20"/>
      <c r="AY41" s="20"/>
      <c r="AZ41" s="77" t="s">
        <v>46</v>
      </c>
      <c r="BA41" s="77"/>
      <c r="BB41" s="77"/>
      <c r="BC41" s="77"/>
      <c r="BD41" s="20"/>
      <c r="BE41" s="20"/>
      <c r="BF41" s="77" t="s">
        <v>46</v>
      </c>
      <c r="BG41" s="77"/>
      <c r="BH41" s="77"/>
      <c r="BI41" s="77"/>
      <c r="BJ41" s="77"/>
      <c r="BK41" s="20"/>
      <c r="BL41" s="20"/>
      <c r="BM41" s="77" t="s">
        <v>46</v>
      </c>
      <c r="BN41" s="77"/>
      <c r="BO41" s="77"/>
      <c r="BP41" s="77"/>
      <c r="BQ41" s="77"/>
      <c r="BR41" s="20"/>
      <c r="BS41" s="20"/>
      <c r="BT41" s="77" t="s">
        <v>46</v>
      </c>
      <c r="BU41" s="77"/>
      <c r="BV41" s="77"/>
      <c r="BW41" s="77"/>
      <c r="BX41" s="77"/>
      <c r="BY41" s="20"/>
      <c r="BZ41" s="20"/>
      <c r="CA41" s="77" t="s">
        <v>46</v>
      </c>
      <c r="CB41" s="77"/>
      <c r="CC41" s="77"/>
      <c r="CD41" s="77"/>
      <c r="CE41" s="77"/>
      <c r="CF41" s="20"/>
      <c r="CG41" s="20"/>
      <c r="CH41" s="77" t="s">
        <v>46</v>
      </c>
      <c r="CI41" s="77"/>
      <c r="CJ41" s="77"/>
      <c r="CK41" s="77"/>
      <c r="CL41" s="77"/>
      <c r="CM41" s="20"/>
      <c r="CN41" s="20"/>
      <c r="CO41" s="77" t="s">
        <v>46</v>
      </c>
      <c r="CP41" s="77"/>
      <c r="CQ41" s="158"/>
      <c r="CR41" s="132">
        <f t="shared" si="128"/>
        <v>0</v>
      </c>
      <c r="CS41" s="44">
        <f t="shared" si="129"/>
        <v>0</v>
      </c>
      <c r="CT41" s="44">
        <f t="shared" si="130"/>
        <v>0</v>
      </c>
      <c r="CU41" s="44">
        <f t="shared" si="131"/>
        <v>0</v>
      </c>
      <c r="CV41" s="44">
        <f t="shared" si="132"/>
        <v>0</v>
      </c>
      <c r="CW41" s="105">
        <f t="shared" si="133"/>
        <v>0</v>
      </c>
      <c r="CX41" s="100">
        <v>0</v>
      </c>
      <c r="CY41" s="101">
        <f t="shared" si="134"/>
        <v>0</v>
      </c>
      <c r="CZ41" s="102">
        <f t="shared" si="135"/>
        <v>0</v>
      </c>
      <c r="DA41" s="99">
        <v>0</v>
      </c>
      <c r="DB41" s="91">
        <f t="shared" si="136"/>
        <v>0</v>
      </c>
      <c r="DC41" s="107">
        <f t="shared" si="137"/>
        <v>0</v>
      </c>
      <c r="DD41" s="109">
        <f t="shared" si="138"/>
        <v>0</v>
      </c>
      <c r="DE41" s="103">
        <f t="shared" si="139"/>
        <v>0</v>
      </c>
      <c r="DF41" s="103">
        <f t="shared" si="140"/>
        <v>0</v>
      </c>
      <c r="DG41" s="103">
        <f t="shared" si="141"/>
        <v>0</v>
      </c>
      <c r="DH41" s="103">
        <f t="shared" si="142"/>
        <v>0</v>
      </c>
      <c r="DI41" s="128">
        <f t="shared" si="143"/>
        <v>0</v>
      </c>
      <c r="DJ41" s="48">
        <f t="shared" si="144"/>
        <v>0</v>
      </c>
      <c r="DK41" s="181">
        <f t="shared" si="26"/>
        <v>0</v>
      </c>
      <c r="DL41" s="49">
        <f t="shared" si="145"/>
        <v>0</v>
      </c>
      <c r="DM41" s="179">
        <f>DH41+DL41</f>
        <v>0</v>
      </c>
      <c r="DN41" s="124">
        <f t="shared" si="146"/>
        <v>0</v>
      </c>
      <c r="DO41" s="97">
        <f t="shared" si="147"/>
        <v>0</v>
      </c>
      <c r="DP41" s="98">
        <f t="shared" si="148"/>
        <v>0</v>
      </c>
      <c r="DQ41" s="95">
        <f t="shared" si="149"/>
        <v>0</v>
      </c>
      <c r="DR41" s="94">
        <f t="shared" si="150"/>
        <v>0</v>
      </c>
      <c r="DS41" s="94">
        <f t="shared" si="151"/>
        <v>0</v>
      </c>
      <c r="DT41" s="94">
        <f t="shared" si="152"/>
        <v>0</v>
      </c>
      <c r="DU41" s="125">
        <f t="shared" si="153"/>
        <v>0</v>
      </c>
      <c r="DV41" s="6"/>
      <c r="DW41" s="1"/>
      <c r="ED41" s="1"/>
      <c r="EG41" s="1"/>
      <c r="EI41" s="1"/>
      <c r="EJ41" s="1"/>
    </row>
    <row r="42" spans="1:140" ht="14.5" thickBot="1" x14ac:dyDescent="0.35">
      <c r="A42" s="184" t="s">
        <v>5</v>
      </c>
      <c r="B42" s="21"/>
      <c r="C42" s="21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149"/>
      <c r="CR42" s="134"/>
      <c r="CS42" s="84"/>
      <c r="CT42" s="84"/>
      <c r="CU42" s="51"/>
      <c r="CV42" s="51"/>
      <c r="CW42" s="106"/>
      <c r="CX42" s="50"/>
      <c r="CY42" s="51"/>
      <c r="CZ42" s="52"/>
      <c r="DA42" s="50"/>
      <c r="DB42" s="51"/>
      <c r="DC42" s="52"/>
      <c r="DD42" s="50"/>
      <c r="DE42" s="51"/>
      <c r="DF42" s="51"/>
      <c r="DG42" s="51"/>
      <c r="DH42" s="51"/>
      <c r="DI42" s="88"/>
      <c r="DJ42" s="50"/>
      <c r="DK42" s="89"/>
      <c r="DL42" s="51"/>
      <c r="DM42" s="88"/>
      <c r="DN42" s="52"/>
      <c r="DO42" s="89"/>
      <c r="DP42" s="88"/>
      <c r="DQ42" s="50"/>
      <c r="DR42" s="51"/>
      <c r="DS42" s="51"/>
      <c r="DT42" s="51"/>
      <c r="DU42" s="52"/>
      <c r="DV42" s="33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1"/>
    </row>
    <row r="43" spans="1:140" ht="14.5" thickBot="1" x14ac:dyDescent="0.35">
      <c r="A43" s="186">
        <v>32</v>
      </c>
      <c r="B43" s="171"/>
      <c r="C43" s="194" t="s">
        <v>7</v>
      </c>
      <c r="D43" s="20"/>
      <c r="E43" s="80"/>
      <c r="F43" s="80"/>
      <c r="G43" s="20"/>
      <c r="H43" s="20"/>
      <c r="I43" s="79"/>
      <c r="J43" s="80"/>
      <c r="K43" s="80"/>
      <c r="L43" s="80"/>
      <c r="M43" s="80"/>
      <c r="N43" s="20"/>
      <c r="O43" s="20"/>
      <c r="P43" s="79"/>
      <c r="Q43" s="80"/>
      <c r="R43" s="80"/>
      <c r="S43" s="80"/>
      <c r="T43" s="80"/>
      <c r="U43" s="20"/>
      <c r="V43" s="20"/>
      <c r="W43" s="79"/>
      <c r="X43" s="80"/>
      <c r="Y43" s="80"/>
      <c r="Z43" s="80"/>
      <c r="AA43" s="80"/>
      <c r="AB43" s="20"/>
      <c r="AC43" s="20"/>
      <c r="AD43" s="79"/>
      <c r="AE43" s="80"/>
      <c r="AF43" s="80"/>
      <c r="AG43" s="80"/>
      <c r="AH43" s="80"/>
      <c r="AI43" s="20"/>
      <c r="AJ43" s="20"/>
      <c r="AK43" s="79"/>
      <c r="AL43" s="80"/>
      <c r="AM43" s="80"/>
      <c r="AN43" s="80"/>
      <c r="AO43" s="80"/>
      <c r="AP43" s="20"/>
      <c r="AQ43" s="20"/>
      <c r="AR43" s="79"/>
      <c r="AS43" s="80"/>
      <c r="AT43" s="80"/>
      <c r="AU43" s="80"/>
      <c r="AV43" s="80"/>
      <c r="AW43" s="20"/>
      <c r="AX43" s="20"/>
      <c r="AY43" s="20"/>
      <c r="AZ43" s="79"/>
      <c r="BA43" s="80"/>
      <c r="BB43" s="80"/>
      <c r="BC43" s="80"/>
      <c r="BD43" s="20"/>
      <c r="BE43" s="20"/>
      <c r="BF43" s="79"/>
      <c r="BG43" s="80"/>
      <c r="BH43" s="80"/>
      <c r="BI43" s="80"/>
      <c r="BJ43" s="80"/>
      <c r="BK43" s="20"/>
      <c r="BL43" s="20"/>
      <c r="BM43" s="79"/>
      <c r="BN43" s="80"/>
      <c r="BO43" s="80"/>
      <c r="BP43" s="80"/>
      <c r="BQ43" s="80"/>
      <c r="BR43" s="20"/>
      <c r="BS43" s="20"/>
      <c r="BT43" s="79"/>
      <c r="BU43" s="80"/>
      <c r="BV43" s="80"/>
      <c r="BW43" s="80"/>
      <c r="BX43" s="80"/>
      <c r="BY43" s="20"/>
      <c r="BZ43" s="20"/>
      <c r="CA43" s="79"/>
      <c r="CB43" s="80"/>
      <c r="CC43" s="80"/>
      <c r="CD43" s="80"/>
      <c r="CE43" s="80"/>
      <c r="CF43" s="20"/>
      <c r="CG43" s="20"/>
      <c r="CH43" s="79"/>
      <c r="CI43" s="80"/>
      <c r="CJ43" s="80"/>
      <c r="CK43" s="79" t="s">
        <v>12</v>
      </c>
      <c r="CL43" s="80"/>
      <c r="CM43" s="20"/>
      <c r="CN43" s="20"/>
      <c r="CO43" s="79"/>
      <c r="CP43" s="79"/>
      <c r="CQ43" s="163"/>
      <c r="CR43" s="15"/>
      <c r="CS43" s="15"/>
      <c r="CT43" s="16"/>
      <c r="CU43" s="16"/>
      <c r="CV43" s="16"/>
      <c r="CW43" s="16"/>
      <c r="CX43" s="53"/>
      <c r="CY43" s="53"/>
      <c r="CZ43" s="53"/>
      <c r="DA43" s="53"/>
      <c r="DB43" s="53"/>
      <c r="DC43" s="53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V43" s="12"/>
      <c r="DW43" s="12"/>
      <c r="DX43" s="9"/>
      <c r="DY43" s="9"/>
      <c r="DZ43" s="33"/>
      <c r="EA43" s="33"/>
      <c r="EB43" s="40"/>
      <c r="EC43" s="33"/>
      <c r="ED43" s="6"/>
      <c r="EE43" s="6"/>
      <c r="EF43" s="9"/>
      <c r="EG43" s="9"/>
      <c r="EH43" s="9"/>
      <c r="EI43" s="9"/>
      <c r="EJ43" s="1"/>
    </row>
    <row r="44" spans="1:140" ht="14.5" thickBot="1" x14ac:dyDescent="0.35">
      <c r="A44" s="186">
        <v>33</v>
      </c>
      <c r="B44" s="171"/>
      <c r="C44" s="194"/>
      <c r="D44" s="20"/>
      <c r="E44" s="80"/>
      <c r="F44" s="80"/>
      <c r="G44" s="20"/>
      <c r="H44" s="20"/>
      <c r="I44" s="79"/>
      <c r="J44" s="80"/>
      <c r="K44" s="80"/>
      <c r="L44" s="80"/>
      <c r="M44" s="80"/>
      <c r="N44" s="20"/>
      <c r="O44" s="20"/>
      <c r="P44" s="79"/>
      <c r="Q44" s="80"/>
      <c r="R44" s="80"/>
      <c r="S44" s="80"/>
      <c r="T44" s="80"/>
      <c r="U44" s="20"/>
      <c r="V44" s="20"/>
      <c r="W44" s="79"/>
      <c r="X44" s="80"/>
      <c r="Y44" s="80"/>
      <c r="Z44" s="80"/>
      <c r="AA44" s="80"/>
      <c r="AB44" s="20"/>
      <c r="AC44" s="20"/>
      <c r="AD44" s="79"/>
      <c r="AE44" s="80"/>
      <c r="AF44" s="80"/>
      <c r="AG44" s="80"/>
      <c r="AH44" s="80"/>
      <c r="AI44" s="20"/>
      <c r="AJ44" s="20"/>
      <c r="AK44" s="79"/>
      <c r="AL44" s="80"/>
      <c r="AM44" s="80"/>
      <c r="AN44" s="80"/>
      <c r="AO44" s="80"/>
      <c r="AP44" s="20"/>
      <c r="AQ44" s="20"/>
      <c r="AR44" s="79"/>
      <c r="AS44" s="80"/>
      <c r="AT44" s="80"/>
      <c r="AU44" s="80"/>
      <c r="AV44" s="80"/>
      <c r="AW44" s="20"/>
      <c r="AX44" s="20"/>
      <c r="AY44" s="20"/>
      <c r="AZ44" s="79"/>
      <c r="BA44" s="80"/>
      <c r="BB44" s="80"/>
      <c r="BC44" s="80"/>
      <c r="BD44" s="20"/>
      <c r="BE44" s="20"/>
      <c r="BF44" s="79"/>
      <c r="BG44" s="80"/>
      <c r="BH44" s="80"/>
      <c r="BI44" s="80"/>
      <c r="BJ44" s="80"/>
      <c r="BK44" s="20"/>
      <c r="BL44" s="20"/>
      <c r="BM44" s="79"/>
      <c r="BN44" s="80"/>
      <c r="BO44" s="80"/>
      <c r="BP44" s="80"/>
      <c r="BQ44" s="80"/>
      <c r="BR44" s="20"/>
      <c r="BS44" s="20"/>
      <c r="BT44" s="79"/>
      <c r="BU44" s="80"/>
      <c r="BV44" s="80"/>
      <c r="BW44" s="80"/>
      <c r="BX44" s="80"/>
      <c r="BY44" s="20"/>
      <c r="BZ44" s="20"/>
      <c r="CA44" s="79"/>
      <c r="CB44" s="80"/>
      <c r="CC44" s="80"/>
      <c r="CD44" s="80"/>
      <c r="CE44" s="80"/>
      <c r="CF44" s="20"/>
      <c r="CG44" s="20"/>
      <c r="CH44" s="79"/>
      <c r="CI44" s="80"/>
      <c r="CJ44" s="80"/>
      <c r="CK44" s="80"/>
      <c r="CL44" s="80"/>
      <c r="CM44" s="20"/>
      <c r="CN44" s="20"/>
      <c r="CO44" s="79"/>
      <c r="CP44" s="79"/>
      <c r="CQ44" s="163"/>
      <c r="CR44" s="16"/>
      <c r="CT44" s="63" t="s">
        <v>47</v>
      </c>
      <c r="CU44" s="45"/>
      <c r="CV44" s="45"/>
      <c r="CW44" s="45"/>
      <c r="CX44" s="45"/>
      <c r="CY44" s="65"/>
      <c r="DA44" s="53"/>
      <c r="DB44" s="78"/>
      <c r="DC44" s="53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V44" s="12"/>
      <c r="DW44" s="12"/>
      <c r="DX44" s="9"/>
      <c r="DY44" s="9"/>
      <c r="DZ44" s="33"/>
      <c r="EA44" s="33"/>
      <c r="EB44" s="40"/>
      <c r="EC44" s="33"/>
      <c r="ED44" s="6"/>
      <c r="EE44" s="6"/>
      <c r="EF44" s="9"/>
      <c r="EG44" s="9"/>
      <c r="EH44" s="9"/>
      <c r="EI44" s="9"/>
      <c r="EJ44" s="1"/>
    </row>
    <row r="45" spans="1:140" ht="14.5" thickBot="1" x14ac:dyDescent="0.35">
      <c r="A45" s="186">
        <v>34</v>
      </c>
      <c r="B45" s="171"/>
      <c r="C45" s="194"/>
      <c r="D45" s="20"/>
      <c r="E45" s="80"/>
      <c r="F45" s="80"/>
      <c r="G45" s="20"/>
      <c r="H45" s="20"/>
      <c r="I45" s="79"/>
      <c r="J45" s="80"/>
      <c r="K45" s="80"/>
      <c r="L45" s="80"/>
      <c r="M45" s="80"/>
      <c r="N45" s="20"/>
      <c r="O45" s="20"/>
      <c r="P45" s="79"/>
      <c r="Q45" s="80"/>
      <c r="R45" s="80"/>
      <c r="S45" s="80"/>
      <c r="T45" s="80"/>
      <c r="U45" s="20"/>
      <c r="V45" s="20"/>
      <c r="W45" s="79"/>
      <c r="X45" s="80"/>
      <c r="Y45" s="80"/>
      <c r="Z45" s="80"/>
      <c r="AA45" s="80"/>
      <c r="AB45" s="20"/>
      <c r="AC45" s="20"/>
      <c r="AD45" s="79"/>
      <c r="AE45" s="80"/>
      <c r="AF45" s="80"/>
      <c r="AG45" s="80"/>
      <c r="AH45" s="80"/>
      <c r="AI45" s="20"/>
      <c r="AJ45" s="20"/>
      <c r="AK45" s="79"/>
      <c r="AL45" s="80"/>
      <c r="AM45" s="80"/>
      <c r="AN45" s="80"/>
      <c r="AO45" s="80"/>
      <c r="AP45" s="20"/>
      <c r="AQ45" s="20"/>
      <c r="AR45" s="79"/>
      <c r="AS45" s="80"/>
      <c r="AT45" s="80"/>
      <c r="AU45" s="80"/>
      <c r="AV45" s="80"/>
      <c r="AW45" s="20"/>
      <c r="AX45" s="20"/>
      <c r="AY45" s="20"/>
      <c r="AZ45" s="79"/>
      <c r="BA45" s="80"/>
      <c r="BB45" s="80"/>
      <c r="BC45" s="80"/>
      <c r="BD45" s="20"/>
      <c r="BE45" s="20"/>
      <c r="BF45" s="79"/>
      <c r="BG45" s="80"/>
      <c r="BH45" s="80"/>
      <c r="BI45" s="80"/>
      <c r="BJ45" s="80"/>
      <c r="BK45" s="20"/>
      <c r="BL45" s="20"/>
      <c r="BM45" s="79"/>
      <c r="BN45" s="80"/>
      <c r="BO45" s="80"/>
      <c r="BP45" s="80"/>
      <c r="BQ45" s="80"/>
      <c r="BR45" s="20"/>
      <c r="BS45" s="20"/>
      <c r="BT45" s="79"/>
      <c r="BU45" s="80"/>
      <c r="BV45" s="80"/>
      <c r="BW45" s="80"/>
      <c r="BX45" s="80"/>
      <c r="BY45" s="20"/>
      <c r="BZ45" s="20"/>
      <c r="CA45" s="79"/>
      <c r="CB45" s="80"/>
      <c r="CC45" s="80"/>
      <c r="CD45" s="80"/>
      <c r="CE45" s="80"/>
      <c r="CF45" s="20"/>
      <c r="CG45" s="20"/>
      <c r="CH45" s="79"/>
      <c r="CI45" s="80"/>
      <c r="CJ45" s="80"/>
      <c r="CK45" s="80"/>
      <c r="CL45" s="80"/>
      <c r="CM45" s="20"/>
      <c r="CN45" s="20"/>
      <c r="CO45" s="79"/>
      <c r="CP45" s="79"/>
      <c r="CQ45" s="163"/>
      <c r="CR45" s="16"/>
      <c r="CT45" s="86" t="s">
        <v>60</v>
      </c>
      <c r="CU45" s="14"/>
      <c r="CV45" s="14"/>
      <c r="CW45" s="14"/>
      <c r="CX45" s="14"/>
      <c r="CY45" s="68">
        <v>22</v>
      </c>
      <c r="DA45" s="53"/>
      <c r="DB45" s="53"/>
      <c r="DC45" s="53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Z45" s="33"/>
      <c r="EA45" s="33"/>
      <c r="EB45" s="40"/>
      <c r="EC45" s="33"/>
      <c r="ED45" s="6"/>
      <c r="EE45" s="6"/>
      <c r="EF45" s="9"/>
      <c r="EG45" s="9"/>
      <c r="EH45" s="9"/>
      <c r="EI45" s="9"/>
      <c r="EJ45" s="1"/>
    </row>
    <row r="46" spans="1:140" x14ac:dyDescent="0.3">
      <c r="A46" s="186">
        <v>35</v>
      </c>
      <c r="B46" s="171"/>
      <c r="C46" s="194"/>
      <c r="D46" s="20"/>
      <c r="E46" s="80"/>
      <c r="F46" s="80"/>
      <c r="G46" s="20"/>
      <c r="H46" s="20"/>
      <c r="I46" s="79"/>
      <c r="J46" s="80"/>
      <c r="K46" s="80"/>
      <c r="L46" s="80"/>
      <c r="M46" s="80"/>
      <c r="N46" s="20"/>
      <c r="O46" s="20"/>
      <c r="P46" s="79"/>
      <c r="Q46" s="80"/>
      <c r="R46" s="80"/>
      <c r="S46" s="80"/>
      <c r="T46" s="80"/>
      <c r="U46" s="20"/>
      <c r="V46" s="20"/>
      <c r="W46" s="79"/>
      <c r="X46" s="80"/>
      <c r="Y46" s="80"/>
      <c r="Z46" s="80"/>
      <c r="AA46" s="80"/>
      <c r="AB46" s="20"/>
      <c r="AC46" s="20"/>
      <c r="AD46" s="79"/>
      <c r="AE46" s="80"/>
      <c r="AF46" s="80"/>
      <c r="AG46" s="80"/>
      <c r="AH46" s="80"/>
      <c r="AI46" s="20"/>
      <c r="AJ46" s="20"/>
      <c r="AK46" s="79"/>
      <c r="AL46" s="80"/>
      <c r="AM46" s="80"/>
      <c r="AN46" s="80"/>
      <c r="AO46" s="80"/>
      <c r="AP46" s="20"/>
      <c r="AQ46" s="20"/>
      <c r="AR46" s="79"/>
      <c r="AS46" s="80"/>
      <c r="AT46" s="80"/>
      <c r="AU46" s="80"/>
      <c r="AV46" s="80"/>
      <c r="AW46" s="20"/>
      <c r="AX46" s="20"/>
      <c r="AY46" s="20"/>
      <c r="AZ46" s="79"/>
      <c r="BA46" s="80"/>
      <c r="BB46" s="80"/>
      <c r="BC46" s="80"/>
      <c r="BD46" s="20"/>
      <c r="BE46" s="20"/>
      <c r="BF46" s="79"/>
      <c r="BG46" s="80"/>
      <c r="BH46" s="80"/>
      <c r="BI46" s="80"/>
      <c r="BJ46" s="80"/>
      <c r="BK46" s="20"/>
      <c r="BL46" s="20"/>
      <c r="BM46" s="79"/>
      <c r="BN46" s="80"/>
      <c r="BO46" s="80"/>
      <c r="BP46" s="80"/>
      <c r="BQ46" s="80"/>
      <c r="BR46" s="20"/>
      <c r="BS46" s="20"/>
      <c r="BT46" s="79"/>
      <c r="BU46" s="80"/>
      <c r="BV46" s="80"/>
      <c r="BW46" s="80"/>
      <c r="BX46" s="80"/>
      <c r="BY46" s="20"/>
      <c r="BZ46" s="20"/>
      <c r="CA46" s="79"/>
      <c r="CB46" s="80"/>
      <c r="CC46" s="80"/>
      <c r="CD46" s="80"/>
      <c r="CE46" s="80"/>
      <c r="CF46" s="20"/>
      <c r="CG46" s="20"/>
      <c r="CH46" s="79"/>
      <c r="CI46" s="80"/>
      <c r="CJ46" s="80"/>
      <c r="CK46" s="80"/>
      <c r="CL46" s="80"/>
      <c r="CM46" s="20"/>
      <c r="CN46" s="20"/>
      <c r="CO46" s="79"/>
      <c r="CP46" s="79"/>
      <c r="CQ46" s="163"/>
      <c r="CR46" s="16"/>
      <c r="CT46" s="86" t="s">
        <v>61</v>
      </c>
      <c r="CU46" s="14"/>
      <c r="CV46" s="14"/>
      <c r="CW46" s="14"/>
      <c r="CX46" s="14"/>
      <c r="CY46" s="66">
        <v>19</v>
      </c>
      <c r="DA46" s="53"/>
      <c r="DB46" s="53"/>
      <c r="DC46" s="53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Z46" s="33"/>
      <c r="EA46" s="33"/>
      <c r="EB46" s="40"/>
      <c r="EC46" s="33"/>
      <c r="ED46" s="6"/>
      <c r="EE46" s="6"/>
      <c r="EF46" s="9"/>
      <c r="EG46" s="9"/>
      <c r="EH46" s="9"/>
      <c r="EI46" s="9"/>
      <c r="EJ46" s="1"/>
    </row>
    <row r="47" spans="1:140" ht="14.5" thickBot="1" x14ac:dyDescent="0.35">
      <c r="A47" s="191"/>
      <c r="B47" s="13"/>
      <c r="E47" s="41"/>
      <c r="T47" s="41"/>
      <c r="CR47" s="15"/>
      <c r="CT47" s="175" t="s">
        <v>62</v>
      </c>
      <c r="CU47" s="64"/>
      <c r="CV47" s="64"/>
      <c r="CW47" s="64"/>
      <c r="CX47" s="64"/>
      <c r="CY47" s="67">
        <v>23</v>
      </c>
      <c r="DA47" s="54"/>
      <c r="DB47" s="54"/>
      <c r="DC47" s="54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10"/>
    </row>
    <row r="48" spans="1:140" x14ac:dyDescent="0.3">
      <c r="D48" s="169" t="s">
        <v>6</v>
      </c>
      <c r="E48" s="119" t="s">
        <v>69</v>
      </c>
      <c r="F48" s="119"/>
      <c r="G48" s="119"/>
      <c r="H48" s="119"/>
      <c r="I48" s="119"/>
      <c r="K48" s="119"/>
      <c r="L48" s="119"/>
      <c r="M48" s="119"/>
      <c r="N48" s="119"/>
      <c r="O48" s="119"/>
      <c r="P48" s="119"/>
      <c r="Q48" s="119"/>
      <c r="R48" s="121"/>
      <c r="S48" s="119"/>
      <c r="T48" s="122"/>
      <c r="U48" s="78"/>
      <c r="V48" s="15"/>
      <c r="W48" s="15"/>
      <c r="X48" s="15"/>
      <c r="Y48" s="15"/>
      <c r="Z48" s="15"/>
      <c r="AA48" s="15"/>
      <c r="AB48" s="15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</row>
    <row r="49" spans="1:139" x14ac:dyDescent="0.3">
      <c r="D49" s="169" t="s">
        <v>35</v>
      </c>
      <c r="E49" s="119" t="s">
        <v>70</v>
      </c>
      <c r="F49" s="14"/>
      <c r="G49" s="14"/>
      <c r="H49" s="14"/>
      <c r="I49" s="14"/>
      <c r="L49" s="14"/>
      <c r="M49" s="14"/>
      <c r="N49" s="14"/>
      <c r="O49" s="14"/>
      <c r="P49" s="9"/>
      <c r="Q49" s="14"/>
      <c r="R49" s="14"/>
      <c r="V49" s="14"/>
      <c r="W49" s="14"/>
    </row>
    <row r="50" spans="1:139" x14ac:dyDescent="0.3">
      <c r="E50" s="14"/>
      <c r="F50" s="14"/>
      <c r="G50" s="14"/>
      <c r="H50" s="14"/>
      <c r="I50" s="14"/>
      <c r="L50" s="14"/>
      <c r="M50" s="9"/>
      <c r="N50" s="9"/>
      <c r="O50" s="9"/>
      <c r="P50" s="9"/>
      <c r="Q50" s="9"/>
      <c r="R50" s="9"/>
      <c r="S50" s="9"/>
      <c r="T50" s="9"/>
      <c r="V50" s="9"/>
      <c r="W50" s="14"/>
      <c r="AA50" s="10"/>
      <c r="AB50" s="10"/>
      <c r="DV50" s="12"/>
      <c r="DW50" s="12"/>
      <c r="DX50" s="9"/>
      <c r="DY50" s="9"/>
      <c r="DZ50" s="9"/>
      <c r="EA50" s="9"/>
      <c r="EB50" s="9"/>
      <c r="EC50" s="9"/>
      <c r="ED50" s="12"/>
      <c r="EE50" s="9"/>
      <c r="EF50" s="9"/>
      <c r="EG50" s="12"/>
      <c r="EH50" s="9"/>
      <c r="EI50" s="6"/>
    </row>
    <row r="51" spans="1:139" x14ac:dyDescent="0.3">
      <c r="L51" s="10"/>
      <c r="M51" s="10"/>
      <c r="N51" s="10"/>
      <c r="O51" s="10"/>
      <c r="P51" s="10"/>
      <c r="Q51" s="10"/>
      <c r="R51" s="10"/>
      <c r="S51" s="10"/>
      <c r="T51" s="10"/>
      <c r="AA51" s="10"/>
      <c r="AB51" s="10"/>
      <c r="DV51" s="1"/>
      <c r="DW51" s="1"/>
      <c r="DY51" s="9"/>
      <c r="DZ51" s="9"/>
      <c r="EA51" s="9"/>
      <c r="EB51" s="9"/>
      <c r="EC51" s="9"/>
      <c r="ED51" s="12"/>
      <c r="EE51" s="9"/>
      <c r="EF51" s="9"/>
      <c r="EG51" s="12"/>
      <c r="EH51" s="9"/>
      <c r="EI51" s="6"/>
    </row>
    <row r="52" spans="1:139" ht="20" x14ac:dyDescent="0.4">
      <c r="A52" s="192"/>
      <c r="C52" s="193" t="s">
        <v>35</v>
      </c>
      <c r="D52" s="130">
        <f>COUNTIF(D$3:D$46,$C52)</f>
        <v>1</v>
      </c>
      <c r="E52" s="130">
        <f t="shared" ref="E52:BP53" si="154">COUNTIF(E$3:E$46,$C52)</f>
        <v>0</v>
      </c>
      <c r="F52" s="130">
        <f t="shared" si="154"/>
        <v>0</v>
      </c>
      <c r="G52" s="130">
        <f t="shared" si="154"/>
        <v>1</v>
      </c>
      <c r="H52" s="130">
        <f t="shared" si="154"/>
        <v>1</v>
      </c>
      <c r="I52" s="130">
        <f t="shared" si="154"/>
        <v>0</v>
      </c>
      <c r="J52" s="130">
        <f t="shared" si="154"/>
        <v>0</v>
      </c>
      <c r="K52" s="130">
        <f t="shared" si="154"/>
        <v>0</v>
      </c>
      <c r="L52" s="130">
        <f t="shared" si="154"/>
        <v>0</v>
      </c>
      <c r="M52" s="130">
        <f t="shared" si="154"/>
        <v>0</v>
      </c>
      <c r="N52" s="130">
        <f t="shared" si="154"/>
        <v>1</v>
      </c>
      <c r="O52" s="130">
        <f t="shared" si="154"/>
        <v>1</v>
      </c>
      <c r="P52" s="130">
        <f t="shared" si="154"/>
        <v>0</v>
      </c>
      <c r="Q52" s="130">
        <f t="shared" si="154"/>
        <v>0</v>
      </c>
      <c r="R52" s="130">
        <f t="shared" si="154"/>
        <v>0</v>
      </c>
      <c r="S52" s="130">
        <f t="shared" si="154"/>
        <v>0</v>
      </c>
      <c r="T52" s="130">
        <f t="shared" si="154"/>
        <v>0</v>
      </c>
      <c r="U52" s="130">
        <f t="shared" si="154"/>
        <v>1</v>
      </c>
      <c r="V52" s="130">
        <f t="shared" si="154"/>
        <v>1</v>
      </c>
      <c r="W52" s="130">
        <f t="shared" si="154"/>
        <v>0</v>
      </c>
      <c r="X52" s="130">
        <f t="shared" si="154"/>
        <v>0</v>
      </c>
      <c r="Y52" s="130">
        <f t="shared" si="154"/>
        <v>0</v>
      </c>
      <c r="Z52" s="130">
        <f t="shared" si="154"/>
        <v>0</v>
      </c>
      <c r="AA52" s="130">
        <f t="shared" si="154"/>
        <v>0</v>
      </c>
      <c r="AB52" s="130">
        <f t="shared" si="154"/>
        <v>1</v>
      </c>
      <c r="AC52" s="130">
        <f t="shared" si="154"/>
        <v>1</v>
      </c>
      <c r="AD52" s="130">
        <f t="shared" si="154"/>
        <v>0</v>
      </c>
      <c r="AE52" s="130">
        <f t="shared" si="154"/>
        <v>0</v>
      </c>
      <c r="AF52" s="130">
        <f t="shared" si="154"/>
        <v>0</v>
      </c>
      <c r="AG52" s="130">
        <f t="shared" si="154"/>
        <v>0</v>
      </c>
      <c r="AH52" s="130">
        <f t="shared" si="154"/>
        <v>0</v>
      </c>
      <c r="AI52" s="130">
        <f t="shared" si="154"/>
        <v>1</v>
      </c>
      <c r="AJ52" s="130">
        <f t="shared" si="154"/>
        <v>1</v>
      </c>
      <c r="AK52" s="130">
        <f t="shared" si="154"/>
        <v>0</v>
      </c>
      <c r="AL52" s="130">
        <f t="shared" si="154"/>
        <v>0</v>
      </c>
      <c r="AM52" s="130">
        <f t="shared" si="154"/>
        <v>0</v>
      </c>
      <c r="AN52" s="130">
        <f t="shared" si="154"/>
        <v>0</v>
      </c>
      <c r="AO52" s="130">
        <f t="shared" si="154"/>
        <v>0</v>
      </c>
      <c r="AP52" s="130">
        <f t="shared" si="154"/>
        <v>1</v>
      </c>
      <c r="AQ52" s="130">
        <f t="shared" si="154"/>
        <v>1</v>
      </c>
      <c r="AR52" s="130">
        <f t="shared" si="154"/>
        <v>0</v>
      </c>
      <c r="AS52" s="130">
        <f t="shared" si="154"/>
        <v>0</v>
      </c>
      <c r="AT52" s="130">
        <f t="shared" si="154"/>
        <v>0</v>
      </c>
      <c r="AU52" s="130">
        <f t="shared" si="154"/>
        <v>0</v>
      </c>
      <c r="AV52" s="130">
        <f t="shared" si="154"/>
        <v>0</v>
      </c>
      <c r="AW52" s="130">
        <f t="shared" si="154"/>
        <v>1</v>
      </c>
      <c r="AX52" s="130">
        <f t="shared" si="154"/>
        <v>1</v>
      </c>
      <c r="AY52" s="130">
        <f t="shared" si="154"/>
        <v>1</v>
      </c>
      <c r="AZ52" s="130">
        <f t="shared" si="154"/>
        <v>0</v>
      </c>
      <c r="BA52" s="130">
        <f t="shared" si="154"/>
        <v>0</v>
      </c>
      <c r="BB52" s="130">
        <f t="shared" si="154"/>
        <v>0</v>
      </c>
      <c r="BC52" s="130">
        <f t="shared" si="154"/>
        <v>0</v>
      </c>
      <c r="BD52" s="130">
        <f t="shared" si="154"/>
        <v>1</v>
      </c>
      <c r="BE52" s="130">
        <f t="shared" si="154"/>
        <v>1</v>
      </c>
      <c r="BF52" s="130">
        <f t="shared" si="154"/>
        <v>0</v>
      </c>
      <c r="BG52" s="130">
        <f t="shared" si="154"/>
        <v>0</v>
      </c>
      <c r="BH52" s="130">
        <f t="shared" si="154"/>
        <v>0</v>
      </c>
      <c r="BI52" s="130">
        <f t="shared" si="154"/>
        <v>0</v>
      </c>
      <c r="BJ52" s="130">
        <f t="shared" si="154"/>
        <v>0</v>
      </c>
      <c r="BK52" s="130">
        <f t="shared" si="154"/>
        <v>1</v>
      </c>
      <c r="BL52" s="130">
        <f t="shared" si="154"/>
        <v>1</v>
      </c>
      <c r="BM52" s="130">
        <f t="shared" si="154"/>
        <v>0</v>
      </c>
      <c r="BN52" s="130">
        <f t="shared" si="154"/>
        <v>0</v>
      </c>
      <c r="BO52" s="130">
        <f t="shared" si="154"/>
        <v>0</v>
      </c>
      <c r="BP52" s="130">
        <f t="shared" si="154"/>
        <v>0</v>
      </c>
      <c r="BQ52" s="130">
        <f t="shared" ref="BQ52:CQ53" si="155">COUNTIF(BQ$3:BQ$46,$C52)</f>
        <v>0</v>
      </c>
      <c r="BR52" s="130">
        <f t="shared" si="155"/>
        <v>1</v>
      </c>
      <c r="BS52" s="130">
        <f t="shared" si="155"/>
        <v>1</v>
      </c>
      <c r="BT52" s="130">
        <f t="shared" si="155"/>
        <v>0</v>
      </c>
      <c r="BU52" s="130">
        <f t="shared" si="155"/>
        <v>0</v>
      </c>
      <c r="BV52" s="130">
        <f t="shared" si="155"/>
        <v>0</v>
      </c>
      <c r="BW52" s="130">
        <f t="shared" si="155"/>
        <v>0</v>
      </c>
      <c r="BX52" s="130">
        <f t="shared" si="155"/>
        <v>0</v>
      </c>
      <c r="BY52" s="130">
        <f t="shared" si="155"/>
        <v>1</v>
      </c>
      <c r="BZ52" s="130">
        <f t="shared" si="155"/>
        <v>1</v>
      </c>
      <c r="CA52" s="130">
        <f t="shared" si="155"/>
        <v>0</v>
      </c>
      <c r="CB52" s="130">
        <f t="shared" si="155"/>
        <v>0</v>
      </c>
      <c r="CC52" s="130">
        <f t="shared" si="155"/>
        <v>0</v>
      </c>
      <c r="CD52" s="130">
        <f t="shared" si="155"/>
        <v>0</v>
      </c>
      <c r="CE52" s="130">
        <f t="shared" si="155"/>
        <v>0</v>
      </c>
      <c r="CF52" s="130">
        <f t="shared" si="155"/>
        <v>1</v>
      </c>
      <c r="CG52" s="130">
        <f t="shared" si="155"/>
        <v>1</v>
      </c>
      <c r="CH52" s="130">
        <f t="shared" si="155"/>
        <v>0</v>
      </c>
      <c r="CI52" s="130">
        <f t="shared" si="155"/>
        <v>0</v>
      </c>
      <c r="CJ52" s="130">
        <f t="shared" si="155"/>
        <v>0</v>
      </c>
      <c r="CK52" s="130">
        <f t="shared" si="155"/>
        <v>0</v>
      </c>
      <c r="CL52" s="130">
        <f t="shared" si="155"/>
        <v>0</v>
      </c>
      <c r="CM52" s="130">
        <f t="shared" si="155"/>
        <v>1</v>
      </c>
      <c r="CN52" s="130">
        <f t="shared" si="155"/>
        <v>1</v>
      </c>
      <c r="CO52" s="130">
        <f t="shared" si="155"/>
        <v>0</v>
      </c>
      <c r="CP52" s="130">
        <f t="shared" si="155"/>
        <v>0</v>
      </c>
      <c r="CQ52" s="130">
        <f t="shared" si="155"/>
        <v>0</v>
      </c>
      <c r="DV52" s="12"/>
      <c r="DW52" s="12"/>
      <c r="DX52" s="9"/>
      <c r="DY52" s="9"/>
      <c r="DZ52" s="9"/>
      <c r="EA52" s="9"/>
      <c r="EB52" s="9"/>
      <c r="EC52" s="9"/>
      <c r="ED52" s="12"/>
      <c r="EE52" s="9"/>
      <c r="EF52" s="9"/>
      <c r="EG52" s="12"/>
      <c r="EH52" s="9"/>
      <c r="EI52" s="6"/>
    </row>
    <row r="53" spans="1:139" ht="20" x14ac:dyDescent="0.4">
      <c r="C53" s="193" t="s">
        <v>6</v>
      </c>
      <c r="D53" s="130">
        <f>COUNTIF(D$3:D$46,$C53)</f>
        <v>0</v>
      </c>
      <c r="E53" s="130">
        <f t="shared" si="154"/>
        <v>1</v>
      </c>
      <c r="F53" s="130">
        <f t="shared" si="154"/>
        <v>1</v>
      </c>
      <c r="G53" s="130">
        <f t="shared" si="154"/>
        <v>0</v>
      </c>
      <c r="H53" s="130">
        <f t="shared" si="154"/>
        <v>0</v>
      </c>
      <c r="I53" s="130">
        <f t="shared" si="154"/>
        <v>1</v>
      </c>
      <c r="J53" s="130">
        <f t="shared" si="154"/>
        <v>1</v>
      </c>
      <c r="K53" s="130">
        <f t="shared" si="154"/>
        <v>1</v>
      </c>
      <c r="L53" s="130">
        <f t="shared" si="154"/>
        <v>1</v>
      </c>
      <c r="M53" s="130">
        <f t="shared" si="154"/>
        <v>1</v>
      </c>
      <c r="N53" s="130">
        <f t="shared" si="154"/>
        <v>0</v>
      </c>
      <c r="O53" s="130">
        <f t="shared" si="154"/>
        <v>0</v>
      </c>
      <c r="P53" s="130">
        <f t="shared" si="154"/>
        <v>1</v>
      </c>
      <c r="Q53" s="130">
        <f t="shared" si="154"/>
        <v>1</v>
      </c>
      <c r="R53" s="130">
        <f t="shared" si="154"/>
        <v>1</v>
      </c>
      <c r="S53" s="130">
        <f t="shared" si="154"/>
        <v>1</v>
      </c>
      <c r="T53" s="130">
        <f t="shared" si="154"/>
        <v>1</v>
      </c>
      <c r="U53" s="130">
        <f t="shared" si="154"/>
        <v>0</v>
      </c>
      <c r="V53" s="130">
        <f t="shared" si="154"/>
        <v>0</v>
      </c>
      <c r="W53" s="130">
        <f t="shared" si="154"/>
        <v>1</v>
      </c>
      <c r="X53" s="130">
        <f t="shared" si="154"/>
        <v>1</v>
      </c>
      <c r="Y53" s="130">
        <f t="shared" si="154"/>
        <v>1</v>
      </c>
      <c r="Z53" s="130">
        <f t="shared" si="154"/>
        <v>1</v>
      </c>
      <c r="AA53" s="130">
        <f t="shared" si="154"/>
        <v>1</v>
      </c>
      <c r="AB53" s="130">
        <f t="shared" si="154"/>
        <v>0</v>
      </c>
      <c r="AC53" s="130">
        <f t="shared" si="154"/>
        <v>0</v>
      </c>
      <c r="AD53" s="130">
        <f t="shared" si="154"/>
        <v>1</v>
      </c>
      <c r="AE53" s="130">
        <f t="shared" si="154"/>
        <v>1</v>
      </c>
      <c r="AF53" s="130">
        <f t="shared" si="154"/>
        <v>1</v>
      </c>
      <c r="AG53" s="130">
        <f t="shared" si="154"/>
        <v>1</v>
      </c>
      <c r="AH53" s="130">
        <f t="shared" si="154"/>
        <v>1</v>
      </c>
      <c r="AI53" s="130">
        <f t="shared" si="154"/>
        <v>0</v>
      </c>
      <c r="AJ53" s="130">
        <f t="shared" si="154"/>
        <v>0</v>
      </c>
      <c r="AK53" s="130">
        <f t="shared" si="154"/>
        <v>1</v>
      </c>
      <c r="AL53" s="130">
        <f t="shared" si="154"/>
        <v>1</v>
      </c>
      <c r="AM53" s="130">
        <f t="shared" si="154"/>
        <v>1</v>
      </c>
      <c r="AN53" s="130">
        <f t="shared" si="154"/>
        <v>1</v>
      </c>
      <c r="AO53" s="130">
        <f t="shared" si="154"/>
        <v>1</v>
      </c>
      <c r="AP53" s="130">
        <f t="shared" si="154"/>
        <v>0</v>
      </c>
      <c r="AQ53" s="130">
        <f t="shared" si="154"/>
        <v>0</v>
      </c>
      <c r="AR53" s="130">
        <f t="shared" si="154"/>
        <v>1</v>
      </c>
      <c r="AS53" s="130">
        <f t="shared" si="154"/>
        <v>1</v>
      </c>
      <c r="AT53" s="130">
        <f t="shared" si="154"/>
        <v>1</v>
      </c>
      <c r="AU53" s="130">
        <f t="shared" si="154"/>
        <v>1</v>
      </c>
      <c r="AV53" s="130">
        <f t="shared" si="154"/>
        <v>1</v>
      </c>
      <c r="AW53" s="130">
        <f t="shared" si="154"/>
        <v>0</v>
      </c>
      <c r="AX53" s="130">
        <f t="shared" si="154"/>
        <v>0</v>
      </c>
      <c r="AY53" s="130">
        <f t="shared" si="154"/>
        <v>0</v>
      </c>
      <c r="AZ53" s="130">
        <f t="shared" si="154"/>
        <v>1</v>
      </c>
      <c r="BA53" s="130">
        <f t="shared" si="154"/>
        <v>1</v>
      </c>
      <c r="BB53" s="130">
        <f t="shared" si="154"/>
        <v>1</v>
      </c>
      <c r="BC53" s="130">
        <f t="shared" si="154"/>
        <v>1</v>
      </c>
      <c r="BD53" s="130">
        <f t="shared" si="154"/>
        <v>0</v>
      </c>
      <c r="BE53" s="130">
        <f t="shared" si="154"/>
        <v>0</v>
      </c>
      <c r="BF53" s="130">
        <f t="shared" si="154"/>
        <v>1</v>
      </c>
      <c r="BG53" s="130">
        <f t="shared" si="154"/>
        <v>1</v>
      </c>
      <c r="BH53" s="130">
        <f t="shared" si="154"/>
        <v>1</v>
      </c>
      <c r="BI53" s="130">
        <f t="shared" si="154"/>
        <v>1</v>
      </c>
      <c r="BJ53" s="130">
        <f t="shared" si="154"/>
        <v>1</v>
      </c>
      <c r="BK53" s="130">
        <f t="shared" si="154"/>
        <v>0</v>
      </c>
      <c r="BL53" s="130">
        <f t="shared" si="154"/>
        <v>0</v>
      </c>
      <c r="BM53" s="130">
        <f t="shared" si="154"/>
        <v>1</v>
      </c>
      <c r="BN53" s="130">
        <f t="shared" si="154"/>
        <v>1</v>
      </c>
      <c r="BO53" s="130">
        <f t="shared" si="154"/>
        <v>1</v>
      </c>
      <c r="BP53" s="130">
        <f t="shared" si="154"/>
        <v>1</v>
      </c>
      <c r="BQ53" s="130">
        <f t="shared" si="155"/>
        <v>1</v>
      </c>
      <c r="BR53" s="130">
        <f t="shared" si="155"/>
        <v>0</v>
      </c>
      <c r="BS53" s="130">
        <f t="shared" si="155"/>
        <v>0</v>
      </c>
      <c r="BT53" s="130">
        <f t="shared" si="155"/>
        <v>1</v>
      </c>
      <c r="BU53" s="130">
        <f t="shared" si="155"/>
        <v>1</v>
      </c>
      <c r="BV53" s="130">
        <f t="shared" si="155"/>
        <v>1</v>
      </c>
      <c r="BW53" s="130">
        <f t="shared" si="155"/>
        <v>1</v>
      </c>
      <c r="BX53" s="130">
        <f t="shared" si="155"/>
        <v>1</v>
      </c>
      <c r="BY53" s="130">
        <f t="shared" si="155"/>
        <v>0</v>
      </c>
      <c r="BZ53" s="130">
        <f t="shared" si="155"/>
        <v>0</v>
      </c>
      <c r="CA53" s="130">
        <f t="shared" si="155"/>
        <v>1</v>
      </c>
      <c r="CB53" s="130">
        <f t="shared" si="155"/>
        <v>1</v>
      </c>
      <c r="CC53" s="130">
        <f t="shared" si="155"/>
        <v>1</v>
      </c>
      <c r="CD53" s="130">
        <f t="shared" si="155"/>
        <v>1</v>
      </c>
      <c r="CE53" s="130">
        <f t="shared" si="155"/>
        <v>1</v>
      </c>
      <c r="CF53" s="130">
        <f t="shared" si="155"/>
        <v>0</v>
      </c>
      <c r="CG53" s="130">
        <f t="shared" si="155"/>
        <v>0</v>
      </c>
      <c r="CH53" s="130">
        <f t="shared" si="155"/>
        <v>1</v>
      </c>
      <c r="CI53" s="130">
        <f t="shared" si="155"/>
        <v>1</v>
      </c>
      <c r="CJ53" s="130">
        <f t="shared" si="155"/>
        <v>1</v>
      </c>
      <c r="CK53" s="130">
        <f t="shared" si="155"/>
        <v>1</v>
      </c>
      <c r="CL53" s="130">
        <f t="shared" si="155"/>
        <v>1</v>
      </c>
      <c r="CM53" s="130">
        <f t="shared" si="155"/>
        <v>0</v>
      </c>
      <c r="CN53" s="130">
        <f t="shared" si="155"/>
        <v>0</v>
      </c>
      <c r="CO53" s="130">
        <f t="shared" si="155"/>
        <v>1</v>
      </c>
      <c r="CP53" s="130">
        <f t="shared" si="155"/>
        <v>1</v>
      </c>
      <c r="CQ53" s="130">
        <f t="shared" si="155"/>
        <v>1</v>
      </c>
    </row>
    <row r="54" spans="1:139" x14ac:dyDescent="0.3"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spans="1:139" x14ac:dyDescent="0.3"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</row>
    <row r="56" spans="1:139" x14ac:dyDescent="0.3"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</sheetData>
  <mergeCells count="15">
    <mergeCell ref="C43:C46"/>
    <mergeCell ref="DA1:DC1"/>
    <mergeCell ref="D1:E1"/>
    <mergeCell ref="AI1:AJ1"/>
    <mergeCell ref="DQ1:DU1"/>
    <mergeCell ref="DJ1:DN1"/>
    <mergeCell ref="DO1:DP1"/>
    <mergeCell ref="CX1:CZ1"/>
    <mergeCell ref="CR1:CW1"/>
    <mergeCell ref="DD1:DI1"/>
    <mergeCell ref="BM1:BN1"/>
    <mergeCell ref="AI31:BL31"/>
    <mergeCell ref="BM21:CQ21"/>
    <mergeCell ref="BM22:CQ22"/>
    <mergeCell ref="CA8:CQ8"/>
  </mergeCells>
  <phoneticPr fontId="13" type="noConversion"/>
  <conditionalFormatting sqref="AG17:AH17">
    <cfRule type="uniqueValues" dxfId="1" priority="1"/>
    <cfRule type="uniqueValues" dxfId="0" priority="2"/>
  </conditionalFormatting>
  <pageMargins left="0" right="0" top="0" bottom="0" header="0.9055118110236221" footer="0.31496062992125984"/>
  <pageSetup paperSize="9" scale="21" fitToWidth="2" orientation="landscape" r:id="rId1"/>
  <ignoredErrors>
    <ignoredError sqref="DI4" formula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CHUV | Centre hospitalier universitaire vaudois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bh05657a</dc:creator>
  <cp:lastModifiedBy>Michel</cp:lastModifiedBy>
  <cp:lastPrinted>2015-07-21T12:18:58Z</cp:lastPrinted>
  <dcterms:created xsi:type="dcterms:W3CDTF">2010-01-12T03:16:43Z</dcterms:created>
  <dcterms:modified xsi:type="dcterms:W3CDTF">2018-06-04T10:59:19Z</dcterms:modified>
</cp:coreProperties>
</file>