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5530" windowHeight="8320"/>
  </bookViews>
  <sheets>
    <sheet name="Annuaire" sheetId="1" r:id="rId1"/>
    <sheet name="Client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" i="2" l="1"/>
  <c r="N4" i="2"/>
  <c r="M4" i="2"/>
  <c r="L4" i="2"/>
  <c r="K4" i="2"/>
  <c r="J4" i="2"/>
  <c r="I4" i="2"/>
  <c r="H4" i="2"/>
  <c r="G4" i="2"/>
  <c r="F4" i="2"/>
  <c r="E4" i="2"/>
  <c r="D4" i="2"/>
  <c r="C4" i="2"/>
  <c r="F4" i="1"/>
  <c r="R4" i="1"/>
  <c r="Q4" i="1"/>
  <c r="P4" i="1"/>
  <c r="O4" i="1"/>
  <c r="N4" i="1"/>
  <c r="M4" i="1"/>
  <c r="L4" i="1"/>
  <c r="K4" i="1"/>
  <c r="J4" i="1"/>
  <c r="I4" i="1"/>
  <c r="H4" i="1"/>
  <c r="G4" i="1"/>
  <c r="E4" i="1"/>
  <c r="D4" i="1"/>
</calcChain>
</file>

<file path=xl/sharedStrings.xml><?xml version="1.0" encoding="utf-8"?>
<sst xmlns="http://schemas.openxmlformats.org/spreadsheetml/2006/main" count="106" uniqueCount="67">
  <si>
    <t>LOT</t>
  </si>
  <si>
    <t>SOCIETE</t>
  </si>
  <si>
    <t>CIVILITE</t>
  </si>
  <si>
    <t>NOM</t>
  </si>
  <si>
    <t>PRENOM</t>
  </si>
  <si>
    <t>N°PORTBALE</t>
  </si>
  <si>
    <t>N°FIXE</t>
  </si>
  <si>
    <t>MAIL</t>
  </si>
  <si>
    <t>ADRESSE</t>
  </si>
  <si>
    <t>Colonne1</t>
  </si>
  <si>
    <t>CP</t>
  </si>
  <si>
    <t>VILLE</t>
  </si>
  <si>
    <t>CODE APE</t>
  </si>
  <si>
    <t>N°SIRET</t>
  </si>
  <si>
    <t>TVA INTRACOM</t>
  </si>
  <si>
    <t>INFO</t>
  </si>
  <si>
    <t>DATE MAJ</t>
  </si>
  <si>
    <t>CLIENT</t>
  </si>
  <si>
    <t>SECTEUR</t>
  </si>
  <si>
    <t>TITRE</t>
  </si>
  <si>
    <t>N°PORTABLE</t>
  </si>
  <si>
    <t>INFOS</t>
  </si>
  <si>
    <t>Clients</t>
  </si>
  <si>
    <t>Annuaire entreprise</t>
  </si>
  <si>
    <t>E-0002</t>
  </si>
  <si>
    <t>2</t>
  </si>
  <si>
    <t>E-0003</t>
  </si>
  <si>
    <t>3</t>
  </si>
  <si>
    <t>TEST 1</t>
  </si>
  <si>
    <t>ENTREPRISE 01</t>
  </si>
  <si>
    <t>ENTREPRISE 02</t>
  </si>
  <si>
    <t>C-0001</t>
  </si>
  <si>
    <t>C-0002</t>
  </si>
  <si>
    <t>CLIENT 02</t>
  </si>
  <si>
    <t>m</t>
  </si>
  <si>
    <t>mme</t>
  </si>
  <si>
    <t>DUCHMOL</t>
  </si>
  <si>
    <t>DUCHEMIN</t>
  </si>
  <si>
    <t>test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</si>
  <si>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</si>
  <si>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</si>
  <si>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</si>
  <si>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</si>
  <si>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</si>
  <si>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</si>
  <si>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</si>
  <si>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</si>
  <si>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</si>
  <si>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</si>
  <si>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</si>
  <si>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</si>
  <si>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</si>
  <si>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A</t>
  </si>
  <si>
    <t>TEST 0</t>
  </si>
  <si>
    <t>TEST A</t>
  </si>
  <si>
    <t>CLIENT A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</si>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</sst>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00000"/>
    <numFmt numFmtId="166" formatCode="0##\ ###\ ###\ ####0"/>
  </numFmts>
  <fonts count="7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sz val="3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5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4" fillId="0" borderId="0"/>
  </cellStyleXfs>
  <cellXfs count="24">
    <xf numFmtId="0" fontId="0" fillId="0" borderId="0" xfId="0"/>
    <xf numFmtId="0" fontId="1" fillId="0" borderId="2" xfId="1" applyFill="1" applyBorder="1" applyAlignment="1" applyProtection="1">
      <alignment horizontal="center" vertical="center"/>
      <protection locked="0"/>
    </xf>
    <xf numFmtId="0" fontId="1" fillId="0" borderId="2" xfId="1" applyBorder="1" applyAlignment="1" applyProtection="1">
      <alignment horizontal="center"/>
      <protection locked="0"/>
    </xf>
    <xf numFmtId="0" fontId="1" fillId="0" borderId="2" xfId="1" applyBorder="1" applyAlignment="1" applyProtection="1">
      <alignment horizontal="left"/>
      <protection locked="0"/>
    </xf>
    <xf numFmtId="164" fontId="1" fillId="0" borderId="2" xfId="1" applyNumberFormat="1" applyBorder="1" applyAlignment="1" applyProtection="1">
      <alignment horizontal="left" vertical="center"/>
      <protection locked="0"/>
    </xf>
    <xf numFmtId="49" fontId="1" fillId="0" borderId="2" xfId="1" applyNumberFormat="1" applyBorder="1" applyAlignment="1" applyProtection="1">
      <alignment horizontal="left" vertical="center"/>
      <protection locked="0"/>
    </xf>
    <xf numFmtId="165" fontId="1" fillId="0" borderId="2" xfId="1" applyNumberFormat="1" applyBorder="1" applyAlignment="1" applyProtection="1">
      <alignment horizontal="left" vertical="center"/>
      <protection locked="0"/>
    </xf>
    <xf numFmtId="0" fontId="1" fillId="0" borderId="2" xfId="1" applyNumberFormat="1" applyBorder="1" applyAlignment="1" applyProtection="1">
      <alignment horizontal="left" vertical="center"/>
      <protection locked="0"/>
    </xf>
    <xf numFmtId="166" fontId="1" fillId="0" borderId="2" xfId="1" applyNumberFormat="1" applyBorder="1" applyAlignment="1" applyProtection="1">
      <alignment horizontal="left" vertical="center"/>
      <protection locked="0"/>
    </xf>
    <xf numFmtId="0" fontId="1" fillId="0" borderId="2" xfId="1" applyFill="1" applyBorder="1" applyAlignment="1" applyProtection="1">
      <alignment horizontal="left" vertical="center"/>
      <protection locked="0"/>
    </xf>
    <xf numFmtId="49" fontId="1" fillId="0" borderId="2" xfId="1" applyNumberFormat="1" applyFill="1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1" fillId="0" borderId="2" xfId="1" applyBorder="1" applyAlignment="1" applyProtection="1">
      <alignment horizontal="left" vertical="center"/>
      <protection locked="0"/>
    </xf>
    <xf numFmtId="0" fontId="3" fillId="0" borderId="0" xfId="0" applyFont="1" applyFill="1" applyProtection="1">
      <protection locked="0"/>
    </xf>
    <xf numFmtId="0" fontId="2" fillId="0" borderId="0" xfId="0" applyFont="1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left"/>
      <protection locked="0"/>
    </xf>
    <xf numFmtId="164" fontId="5" fillId="0" borderId="0" xfId="2" applyNumberFormat="1" applyFont="1" applyFill="1" applyBorder="1" applyAlignment="1" applyProtection="1">
      <alignment horizontal="left" vertical="center"/>
      <protection locked="0"/>
    </xf>
    <xf numFmtId="0" fontId="6" fillId="0" borderId="2" xfId="1" applyFont="1" applyBorder="1" applyAlignment="1" applyProtection="1">
      <alignment horizontal="left" vertical="center"/>
      <protection locked="0"/>
    </xf>
    <xf numFmtId="0" fontId="0" fillId="0" borderId="0" xfId="0" applyFont="1"/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2" borderId="0" xfId="0" applyFill="1"/>
  </cellXfs>
  <cellStyles count="3">
    <cellStyle name="Normal" xfId="0" builtinId="0"/>
    <cellStyle name="Normal_Feuil1" xfId="2"/>
    <cellStyle name="Titre 1" xfId="1" builtinId="16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65" formatCode="000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4659260841701"/>
        <name val="Cambr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66" formatCode="0##\ ###\ ###\ ####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65" formatCode="000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_Ent" displayName="Tab_Ent" ref="A6:R8" totalsRowShown="0" headerRowDxfId="35">
  <autoFilter ref="A6:R8"/>
  <sortState ref="A7:R10">
    <sortCondition ref="A6:A10"/>
  </sortState>
  <tableColumns count="18">
    <tableColumn id="1" name="3"/>
    <tableColumn id="2" name="LOT" dataDxfId="34"/>
    <tableColumn id="3" name="SOCIETE" dataDxfId="33"/>
    <tableColumn id="4" name="CIVILITE" dataDxfId="32"/>
    <tableColumn id="5" name="NOM" dataDxfId="31"/>
    <tableColumn id="6" name="PRENOM" dataDxfId="30"/>
    <tableColumn id="7" name="N°PORTBALE" dataDxfId="29" dataCellStyle="Normal_Feuil1"/>
    <tableColumn id="8" name="N°FIXE" dataDxfId="28" dataCellStyle="Normal_Feuil1"/>
    <tableColumn id="9" name="MAIL" dataDxfId="27"/>
    <tableColumn id="10" name="ADRESSE" dataDxfId="26" dataCellStyle="Normal_Feuil1"/>
    <tableColumn id="11" name="CP" dataDxfId="25" dataCellStyle="Normal_Feuil1"/>
    <tableColumn id="12" name="VILLE" dataDxfId="24" dataCellStyle="Normal_Feuil1"/>
    <tableColumn id="13" name="CODE APE" dataDxfId="23" dataCellStyle="Normal_Feuil1"/>
    <tableColumn id="14" name="N°SIRET" dataDxfId="22" dataCellStyle="Normal_Feuil1"/>
    <tableColumn id="15" name="TVA INTRACOM" dataDxfId="21" dataCellStyle="Normal_Feuil1"/>
    <tableColumn id="16" name="INFO" dataDxfId="20"/>
    <tableColumn id="17" name="DATE MAJ" dataDxfId="19"/>
    <tableColumn id="18" name="Colonne1" dataDxfId="18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_Cli" displayName="Tab_Cli" ref="A6:O8" totalsRowShown="0">
  <autoFilter ref="A6:O8"/>
  <tableColumns count="15">
    <tableColumn id="1" name="2"/>
    <tableColumn id="2" name="CLIENT" dataDxfId="13"/>
    <tableColumn id="3" name="SECTEUR" dataDxfId="12"/>
    <tableColumn id="4" name="TITRE" dataDxfId="11"/>
    <tableColumn id="5" name="CIVILITE" dataDxfId="10"/>
    <tableColumn id="6" name="NOM" dataDxfId="9"/>
    <tableColumn id="7" name="PRENOM" dataDxfId="8"/>
    <tableColumn id="8" name="N°PORTABLE" dataDxfId="7"/>
    <tableColumn id="9" name="N°FIXE" dataDxfId="6" dataCellStyle="Normal_Feuil1"/>
    <tableColumn id="10" name="MAIL" dataDxfId="5"/>
    <tableColumn id="11" name="ADRESSE" dataDxfId="4" dataCellStyle="Normal_Feuil1"/>
    <tableColumn id="12" name="CP" dataDxfId="3" dataCellStyle="Normal_Feuil1"/>
    <tableColumn id="13" name="VILLE" dataDxfId="2" dataCellStyle="Normal_Feuil1"/>
    <tableColumn id="14" name="INFOS" dataDxfId="1"/>
    <tableColumn id="15" name="DATE MAJ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8"/>
  <sheetViews>
    <sheetView tabSelected="1" zoomScale="85" zoomScaleNormal="85" workbookViewId="0"/>
  </sheetViews>
  <sheetFormatPr baseColWidth="10" defaultRowHeight="14.5" x14ac:dyDescent="0.35"/>
  <cols>
    <col min="1" max="1" width="7.7265625" customWidth="1"/>
    <col min="2" max="2" width="29.81640625" customWidth="1"/>
    <col min="3" max="3" width="50.7265625" customWidth="1"/>
    <col min="4" max="4" width="10.453125" bestFit="1" customWidth="1"/>
    <col min="5" max="8" width="20.7265625" customWidth="1"/>
    <col min="9" max="9" width="40.453125" bestFit="1" customWidth="1"/>
    <col min="10" max="10" width="47.81640625" bestFit="1" customWidth="1"/>
    <col min="12" max="12" width="18" customWidth="1"/>
    <col min="13" max="13" width="14.54296875" customWidth="1"/>
    <col min="14" max="14" width="16.81640625" bestFit="1" customWidth="1"/>
    <col min="15" max="15" width="20.7265625" bestFit="1" customWidth="1"/>
    <col min="16" max="16" width="43.26953125" customWidth="1"/>
    <col min="17" max="17" width="14.54296875" customWidth="1"/>
  </cols>
  <sheetData>
    <row r="1" spans="1:44" s="12" customFormat="1" ht="67.5" customHeight="1" thickBot="1" x14ac:dyDescent="0.5">
      <c r="A1" s="1"/>
      <c r="B1" s="18" t="s">
        <v>23</v>
      </c>
      <c r="D1" s="2"/>
      <c r="E1" s="3"/>
      <c r="F1" s="4"/>
      <c r="G1" s="4"/>
      <c r="H1" s="5"/>
      <c r="I1" s="5"/>
      <c r="J1" s="6"/>
      <c r="K1" s="5"/>
      <c r="L1" s="7"/>
      <c r="M1" s="8"/>
      <c r="N1" s="7"/>
      <c r="O1" s="9"/>
      <c r="P1" s="10"/>
      <c r="Q1" s="9"/>
      <c r="R1" s="11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</row>
    <row r="2" spans="1:44" ht="30" customHeight="1" thickTop="1" x14ac:dyDescent="0.35"/>
    <row r="3" spans="1:44" ht="30" customHeight="1" x14ac:dyDescent="0.35"/>
    <row r="4" spans="1:44" ht="30" customHeight="1" x14ac:dyDescent="0.35">
      <c r="A4" s="23" t="s">
        <v>24</v>
      </c>
      <c r="B4" s="23" t="s">
        <v>53</v>
      </c>
      <c r="C4" s="23" t="s">
        <v>30</v>
      </c>
      <c r="D4" t="str">
        <f>IFERROR(INDEX(Tab_Ent[CIVILITE],MATCH($C$4,Tab_Ent[SOCIETE],0)),"")</f>
        <v>mme</v>
      </c>
      <c r="E4" t="str">
        <f>IFERROR(INDEX(Tab_Ent[NOM],MATCH($C$4,Tab_Ent[SOCIETE],0)),"")</f>
        <v>DUCHEMIN</v>
      </c>
      <c r="F4" t="str">
        <f>IFERROR(INDEX(Tab_Ent[PRENOM],MATCH($C$4,Tab_Ent[SOCIETE],0)),"")</f>
        <v>test 1</v>
      </c>
      <c r="G4" t="str">
        <f>IFERROR(INDEX(Tab_Ent[N°PORTBALE],MATCH($C$4,Tab_Ent[SOCIETE],0)),"")</f>
        <v>test 2</v>
      </c>
      <c r="H4" t="str">
        <f>IFERROR(INDEX(Tab_Ent[N°FIXE],MATCH($C$4,Tab_Ent[SOCIETE],0)),"")</f>
        <v>test 3</v>
      </c>
      <c r="I4" t="str">
        <f>IFERROR(INDEX(Tab_Ent[MAIL],MATCH($C$4,Tab_Ent[SOCIETE],0)),"")</f>
        <v>test 4</v>
      </c>
      <c r="J4" t="str">
        <f>IFERROR(INDEX(Tab_Ent[ADRESSE],MATCH($C$4,Tab_Ent[SOCIETE],0)),"")</f>
        <v>test 5</v>
      </c>
      <c r="K4" t="str">
        <f>IFERROR(INDEX(Tab_Ent[CP],MATCH($C$4,Tab_Ent[SOCIETE],0)),"")</f>
        <v>test 6</v>
      </c>
      <c r="L4" t="str">
        <f>IFERROR(INDEX(Tab_Ent[VILLE],MATCH($C$4,Tab_Ent[SOCIETE],0)),"")</f>
        <v>test 7</v>
      </c>
      <c r="M4" t="str">
        <f>IFERROR(INDEX(Tab_Ent[CODE APE],MATCH($C$4,Tab_Ent[SOCIETE],0)),"")</f>
        <v>test 8</v>
      </c>
      <c r="N4" t="str">
        <f>IFERROR(INDEX(Tab_Ent[N°SIRET],MATCH($C$4,Tab_Ent[SOCIETE],0)),"")</f>
        <v>test 9</v>
      </c>
      <c r="O4" t="str">
        <f>IFERROR(INDEX(Tab_Ent[TVA INTRACOM],MATCH($C$4,Tab_Ent[SOCIETE],0)),"")</f>
        <v>test 10</v>
      </c>
      <c r="P4" t="str">
        <f>IFERROR(INDEX(Tab_Ent[INFO],MATCH($C$4,Tab_Ent[SOCIETE],0)),"")</f>
        <v>test 11</v>
      </c>
      <c r="Q4" t="str">
        <f>IFERROR(INDEX(Tab_Ent[DATE MAJ],MATCH($C$4,Tab_Ent[SOCIETE],0)),"")</f>
        <v>test 12</v>
      </c>
      <c r="R4" t="str">
        <f>IFERROR(INDEX(Tab_Ent[Colonne1],MATCH($C$4,Tab_Ent[SOCIETE],0)),"")</f>
        <v>test 13</v>
      </c>
    </row>
    <row r="5" spans="1:44" ht="30" customHeight="1" x14ac:dyDescent="0.35"/>
    <row r="6" spans="1:44" s="19" customFormat="1" x14ac:dyDescent="0.35">
      <c r="A6" s="19" t="s">
        <v>27</v>
      </c>
      <c r="B6" s="19" t="s">
        <v>0</v>
      </c>
      <c r="C6" s="19" t="s">
        <v>1</v>
      </c>
      <c r="D6" s="19" t="s">
        <v>2</v>
      </c>
      <c r="E6" s="19" t="s">
        <v>3</v>
      </c>
      <c r="F6" s="19" t="s">
        <v>4</v>
      </c>
      <c r="G6" s="19" t="s">
        <v>5</v>
      </c>
      <c r="H6" s="19" t="s">
        <v>6</v>
      </c>
      <c r="I6" s="19" t="s">
        <v>7</v>
      </c>
      <c r="J6" s="19" t="s">
        <v>8</v>
      </c>
      <c r="K6" s="19" t="s">
        <v>10</v>
      </c>
      <c r="L6" s="19" t="s">
        <v>11</v>
      </c>
      <c r="M6" s="19" t="s">
        <v>12</v>
      </c>
      <c r="N6" s="19" t="s">
        <v>13</v>
      </c>
      <c r="O6" s="19" t="s">
        <v>14</v>
      </c>
      <c r="P6" s="19" t="s">
        <v>15</v>
      </c>
      <c r="Q6" s="19" t="s">
        <v>16</v>
      </c>
      <c r="R6" s="19" t="s">
        <v>9</v>
      </c>
    </row>
    <row r="7" spans="1:44" x14ac:dyDescent="0.35">
      <c r="A7" t="s">
        <v>26</v>
      </c>
      <c r="B7" s="13" t="s">
        <v>54</v>
      </c>
      <c r="C7" s="14" t="s">
        <v>29</v>
      </c>
      <c r="D7" s="15" t="s">
        <v>34</v>
      </c>
      <c r="E7" s="16" t="s">
        <v>36</v>
      </c>
      <c r="F7" s="16" t="s">
        <v>38</v>
      </c>
      <c r="G7" s="17" t="s">
        <v>52</v>
      </c>
      <c r="H7" s="17" t="s">
        <v>52</v>
      </c>
      <c r="I7" s="17" t="s">
        <v>52</v>
      </c>
      <c r="J7" s="17" t="s">
        <v>52</v>
      </c>
      <c r="K7" s="17" t="s">
        <v>52</v>
      </c>
      <c r="L7" s="17" t="s">
        <v>52</v>
      </c>
      <c r="M7" s="17" t="s">
        <v>52</v>
      </c>
      <c r="N7" s="17" t="s">
        <v>52</v>
      </c>
      <c r="O7" s="17" t="s">
        <v>52</v>
      </c>
      <c r="P7" s="17" t="s">
        <v>52</v>
      </c>
      <c r="Q7" s="17" t="s">
        <v>52</v>
      </c>
      <c r="R7" s="17" t="s">
        <v>52</v>
      </c>
    </row>
    <row r="8" spans="1:44" x14ac:dyDescent="0.35">
      <c r="A8" t="s">
        <v>24</v>
      </c>
      <c r="B8" s="13" t="s">
        <v>53</v>
      </c>
      <c r="C8" s="14" t="s">
        <v>30</v>
      </c>
      <c r="D8" s="15" t="s">
        <v>35</v>
      </c>
      <c r="E8" s="16" t="s">
        <v>37</v>
      </c>
      <c r="F8" s="16" t="s">
        <v>39</v>
      </c>
      <c r="G8" s="16" t="s">
        <v>40</v>
      </c>
      <c r="H8" s="16" t="s">
        <v>41</v>
      </c>
      <c r="I8" s="16" t="s">
        <v>42</v>
      </c>
      <c r="J8" s="16" t="s">
        <v>43</v>
      </c>
      <c r="K8" s="16" t="s">
        <v>44</v>
      </c>
      <c r="L8" s="16" t="s">
        <v>45</v>
      </c>
      <c r="M8" s="16" t="s">
        <v>46</v>
      </c>
      <c r="N8" s="16" t="s">
        <v>47</v>
      </c>
      <c r="O8" s="16" t="s">
        <v>48</v>
      </c>
      <c r="P8" s="16" t="s">
        <v>49</v>
      </c>
      <c r="Q8" s="16" t="s">
        <v>50</v>
      </c>
      <c r="R8" s="16" t="s">
        <v>51</v>
      </c>
    </row>
  </sheetData>
  <conditionalFormatting sqref="D1:Q1 B1">
    <cfRule type="expression" dxfId="39" priority="117">
      <formula>($R1=1)</formula>
    </cfRule>
    <cfRule type="expression" dxfId="38" priority="118">
      <formula>($R1="n")</formula>
    </cfRule>
  </conditionalFormatting>
  <conditionalFormatting sqref="B7:R8">
    <cfRule type="expression" dxfId="37" priority="47">
      <formula>($S7=1)</formula>
    </cfRule>
    <cfRule type="expression" dxfId="36" priority="48">
      <formula>($S7="n")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R8"/>
  <sheetViews>
    <sheetView zoomScale="85" zoomScaleNormal="85" workbookViewId="0">
      <selection activeCell="B4" sqref="B4"/>
    </sheetView>
  </sheetViews>
  <sheetFormatPr baseColWidth="10" defaultRowHeight="14.5" x14ac:dyDescent="0.35"/>
  <cols>
    <col min="1" max="1" width="11.7265625" bestFit="1" customWidth="1"/>
    <col min="2" max="2" width="50.7265625" customWidth="1"/>
    <col min="3" max="3" width="34.54296875" bestFit="1" customWidth="1"/>
    <col min="4" max="4" width="8" bestFit="1" customWidth="1"/>
    <col min="5" max="5" width="6" bestFit="1" customWidth="1"/>
    <col min="6" max="6" width="21.453125" bestFit="1" customWidth="1"/>
    <col min="7" max="7" width="14.7265625" bestFit="1" customWidth="1"/>
    <col min="8" max="8" width="12.7265625" bestFit="1" customWidth="1"/>
    <col min="9" max="9" width="13.1796875" bestFit="1" customWidth="1"/>
    <col min="10" max="10" width="39.7265625" bestFit="1" customWidth="1"/>
    <col min="11" max="11" width="53.1796875" bestFit="1" customWidth="1"/>
    <col min="12" max="12" width="6" bestFit="1" customWidth="1"/>
    <col min="13" max="13" width="15.1796875" bestFit="1" customWidth="1"/>
    <col min="14" max="14" width="9.81640625" bestFit="1" customWidth="1"/>
    <col min="15" max="15" width="44.1796875" bestFit="1" customWidth="1"/>
  </cols>
  <sheetData>
    <row r="1" spans="1:44" s="12" customFormat="1" ht="67.5" customHeight="1" thickBot="1" x14ac:dyDescent="0.5">
      <c r="A1" s="1"/>
      <c r="B1" s="18" t="s">
        <v>22</v>
      </c>
      <c r="D1" s="2"/>
      <c r="E1" s="3"/>
      <c r="F1" s="4"/>
      <c r="G1" s="4"/>
      <c r="H1" s="5"/>
      <c r="I1" s="5"/>
      <c r="J1" s="6"/>
      <c r="K1" s="5"/>
      <c r="L1" s="7"/>
      <c r="M1" s="8"/>
      <c r="N1" s="7"/>
      <c r="O1" s="9"/>
      <c r="P1" s="10"/>
      <c r="Q1" s="9"/>
      <c r="R1" s="11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</row>
    <row r="2" spans="1:44" ht="30" customHeight="1" thickTop="1" x14ac:dyDescent="0.35"/>
    <row r="3" spans="1:44" ht="30" customHeight="1" x14ac:dyDescent="0.35"/>
    <row r="4" spans="1:44" ht="30" customHeight="1" x14ac:dyDescent="0.35">
      <c r="A4" s="23" t="s">
        <v>32</v>
      </c>
      <c r="B4" s="23" t="s">
        <v>33</v>
      </c>
      <c r="C4" t="str">
        <f>IFERROR(INDEX(Tab_Cli[SECTEUR],MATCH($B$4,Tab_Cli[CLIENT],0)),"")</f>
        <v>TEST 1</v>
      </c>
      <c r="D4" t="str">
        <f>IFERROR(INDEX(Tab_Cli[TITRE],MATCH($B$4,Tab_Cli[CLIENT],0)),"")</f>
        <v>test 2</v>
      </c>
      <c r="E4" t="str">
        <f>IFERROR(INDEX(Tab_Cli[CIVILITE],MATCH($B$4,Tab_Cli[CLIENT],0)),"")</f>
        <v>TEST 3</v>
      </c>
      <c r="F4" t="str">
        <f>IFERROR(INDEX(Tab_Cli[NOM],MATCH($B$4,Tab_Cli[CLIENT],0)),"")</f>
        <v>TEST 4</v>
      </c>
      <c r="G4" t="str">
        <f>IFERROR(INDEX(Tab_Cli[PRENOM],MATCH($B$4,Tab_Cli[CLIENT],0)),"")</f>
        <v>TEST 5</v>
      </c>
      <c r="H4" t="str">
        <f>IFERROR(INDEX(Tab_Cli[N°PORTABLE],MATCH($B$4,Tab_Cli[CLIENT],0)),"")</f>
        <v>TEST 6</v>
      </c>
      <c r="I4" t="str">
        <f>IFERROR(INDEX(Tab_Cli[N°FIXE],MATCH($B$4,Tab_Cli[CLIENT],0)),"")</f>
        <v>TEST 7</v>
      </c>
      <c r="J4" t="str">
        <f>IFERROR(INDEX(Tab_Cli[MAIL],MATCH($B$4,Tab_Cli[CLIENT],0)),"")</f>
        <v>TEST 8</v>
      </c>
      <c r="K4" t="str">
        <f>IFERROR(INDEX(Tab_Cli[ADRESSE],MATCH($B$4,Tab_Cli[CLIENT],0)),"")</f>
        <v>TEST 9</v>
      </c>
      <c r="L4" t="str">
        <f>IFERROR(INDEX(Tab_Cli[CP],MATCH($B$4,Tab_Cli[CLIENT],0)),"")</f>
        <v>TEST 10</v>
      </c>
      <c r="M4" t="str">
        <f>IFERROR(INDEX(Tab_Cli[VILLE],MATCH($B$4,Tab_Cli[CLIENT],0)),"")</f>
        <v>TEST 11</v>
      </c>
      <c r="N4" t="str">
        <f>IFERROR(INDEX(Tab_Cli[INFOS],MATCH($B$4,Tab_Cli[CLIENT],0)),"")</f>
        <v>TEST 12</v>
      </c>
      <c r="O4" t="str">
        <f>IFERROR(INDEX(Tab_Cli[DATE MAJ],MATCH($B$4,Tab_Cli[CLIENT],0)),"")</f>
        <v>TEST 13</v>
      </c>
    </row>
    <row r="5" spans="1:44" ht="30" customHeight="1" x14ac:dyDescent="0.35"/>
    <row r="6" spans="1:44" x14ac:dyDescent="0.35">
      <c r="A6" t="s">
        <v>25</v>
      </c>
      <c r="B6" t="s">
        <v>17</v>
      </c>
      <c r="C6" t="s">
        <v>18</v>
      </c>
      <c r="D6" t="s">
        <v>19</v>
      </c>
      <c r="E6" t="s">
        <v>2</v>
      </c>
      <c r="F6" t="s">
        <v>3</v>
      </c>
      <c r="G6" t="s">
        <v>4</v>
      </c>
      <c r="H6" t="s">
        <v>20</v>
      </c>
      <c r="I6" t="s">
        <v>6</v>
      </c>
      <c r="J6" t="s">
        <v>7</v>
      </c>
      <c r="K6" t="s">
        <v>8</v>
      </c>
      <c r="L6" t="s">
        <v>10</v>
      </c>
      <c r="M6" t="s">
        <v>11</v>
      </c>
      <c r="N6" t="s">
        <v>21</v>
      </c>
      <c r="O6" t="s">
        <v>16</v>
      </c>
    </row>
    <row r="7" spans="1:44" x14ac:dyDescent="0.35">
      <c r="A7" t="s">
        <v>31</v>
      </c>
      <c r="B7" s="20" t="s">
        <v>55</v>
      </c>
      <c r="C7" s="21" t="s">
        <v>54</v>
      </c>
      <c r="D7" s="21" t="s">
        <v>54</v>
      </c>
      <c r="E7" s="21" t="s">
        <v>54</v>
      </c>
      <c r="F7" s="21" t="s">
        <v>54</v>
      </c>
      <c r="G7" s="21" t="s">
        <v>54</v>
      </c>
      <c r="H7" s="21" t="s">
        <v>54</v>
      </c>
      <c r="I7" s="21" t="s">
        <v>54</v>
      </c>
      <c r="J7" s="21" t="s">
        <v>54</v>
      </c>
      <c r="K7" s="21" t="s">
        <v>54</v>
      </c>
      <c r="L7" s="21" t="s">
        <v>54</v>
      </c>
      <c r="M7" s="21" t="s">
        <v>54</v>
      </c>
      <c r="N7" s="21" t="s">
        <v>54</v>
      </c>
      <c r="O7" s="21" t="s">
        <v>54</v>
      </c>
    </row>
    <row r="8" spans="1:44" x14ac:dyDescent="0.35">
      <c r="A8" t="s">
        <v>32</v>
      </c>
      <c r="B8" s="20" t="s">
        <v>33</v>
      </c>
      <c r="C8" s="21" t="s">
        <v>28</v>
      </c>
      <c r="D8" s="22" t="s">
        <v>40</v>
      </c>
      <c r="E8" s="21" t="s">
        <v>56</v>
      </c>
      <c r="F8" s="21" t="s">
        <v>57</v>
      </c>
      <c r="G8" s="21" t="s">
        <v>58</v>
      </c>
      <c r="H8" s="21" t="s">
        <v>59</v>
      </c>
      <c r="I8" s="21" t="s">
        <v>60</v>
      </c>
      <c r="J8" s="21" t="s">
        <v>61</v>
      </c>
      <c r="K8" s="21" t="s">
        <v>62</v>
      </c>
      <c r="L8" s="21" t="s">
        <v>63</v>
      </c>
      <c r="M8" s="21" t="s">
        <v>64</v>
      </c>
      <c r="N8" s="21" t="s">
        <v>65</v>
      </c>
      <c r="O8" s="21" t="s">
        <v>66</v>
      </c>
    </row>
  </sheetData>
  <conditionalFormatting sqref="D1:Q1 B1">
    <cfRule type="expression" dxfId="17" priority="7">
      <formula>($R1=1)</formula>
    </cfRule>
    <cfRule type="expression" dxfId="16" priority="8">
      <formula>($R1="n")</formula>
    </cfRule>
  </conditionalFormatting>
  <conditionalFormatting sqref="B7:O8">
    <cfRule type="expression" dxfId="15" priority="3">
      <formula>($Q7=1)</formula>
    </cfRule>
    <cfRule type="expression" dxfId="14" priority="4">
      <formula>($Q7="n")</formula>
    </cfRule>
  </conditionalFormatting>
  <dataValidations count="1">
    <dataValidation type="list" allowBlank="1" showInputMessage="1" showErrorMessage="1" sqref="B4">
      <formula1>$B$7:$B$8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Annuaire</vt:lpstr>
      <vt:lpstr>Client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Michel</cp:lastModifiedBy>
  <dcterms:created xsi:type="dcterms:W3CDTF">2018-11-21T16:11:04Z</dcterms:created>
  <dcterms:modified xsi:type="dcterms:W3CDTF">2018-11-23T11:50:47Z</dcterms:modified>
</cp:coreProperties>
</file>