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Volume" sheetId="1" r:id="rId1"/>
    <sheet name="Tarif" sheetId="3" r:id="rId2"/>
    <sheet name="Recap" sheetId="2" r:id="rId3"/>
    <sheet name="Paramètre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R4" i="2"/>
  <c r="Q5" i="2"/>
  <c r="R5" i="2"/>
  <c r="J5" i="2" s="1"/>
  <c r="Q6" i="2"/>
  <c r="R6" i="2"/>
  <c r="Q7" i="2"/>
  <c r="R7" i="2"/>
  <c r="J7" i="2" s="1"/>
  <c r="Q8" i="2"/>
  <c r="R8" i="2"/>
  <c r="Q9" i="2"/>
  <c r="R9" i="2"/>
  <c r="J9" i="2" s="1"/>
  <c r="Q10" i="2"/>
  <c r="R10" i="2"/>
  <c r="Q11" i="2"/>
  <c r="R11" i="2"/>
  <c r="J11" i="2" s="1"/>
  <c r="Q12" i="2"/>
  <c r="R12" i="2"/>
  <c r="Q13" i="2"/>
  <c r="R13" i="2"/>
  <c r="J13" i="2" s="1"/>
  <c r="Q14" i="2"/>
  <c r="R14" i="2"/>
  <c r="R3" i="2"/>
  <c r="Q3" i="2"/>
  <c r="I3" i="2" s="1"/>
  <c r="P3" i="2"/>
  <c r="P4" i="2"/>
  <c r="P5" i="2"/>
  <c r="P6" i="2"/>
  <c r="P7" i="2"/>
  <c r="P8" i="2"/>
  <c r="P9" i="2"/>
  <c r="P10" i="2"/>
  <c r="P11" i="2"/>
  <c r="P12" i="2"/>
  <c r="P13" i="2"/>
  <c r="P14" i="2"/>
  <c r="M11" i="2" l="1"/>
  <c r="M9" i="2"/>
  <c r="M5" i="2"/>
  <c r="M7" i="2"/>
  <c r="K14" i="2"/>
  <c r="I12" i="2"/>
  <c r="I10" i="2"/>
  <c r="I8" i="2"/>
  <c r="I6" i="2"/>
  <c r="I4" i="2"/>
  <c r="L5" i="2"/>
  <c r="L9" i="2"/>
  <c r="L13" i="2"/>
  <c r="K13" i="2"/>
  <c r="M3" i="2"/>
  <c r="M13" i="2"/>
  <c r="M4" i="2"/>
  <c r="M6" i="2"/>
  <c r="M8" i="2"/>
  <c r="M10" i="2"/>
  <c r="M12" i="2"/>
  <c r="M14" i="2"/>
  <c r="L3" i="2"/>
  <c r="L7" i="2"/>
  <c r="L11" i="2"/>
  <c r="L4" i="2"/>
  <c r="L6" i="2"/>
  <c r="L8" i="2"/>
  <c r="L10" i="2"/>
  <c r="L12" i="2"/>
  <c r="L14" i="2"/>
  <c r="H3" i="2"/>
  <c r="G11" i="2"/>
  <c r="G9" i="2"/>
  <c r="G7" i="2"/>
  <c r="G5" i="2"/>
  <c r="H5" i="2"/>
  <c r="K3" i="2"/>
  <c r="K5" i="2"/>
  <c r="K7" i="2"/>
  <c r="K9" i="2"/>
  <c r="K11" i="2"/>
  <c r="F7" i="2"/>
  <c r="J3" i="2"/>
  <c r="G13" i="2"/>
  <c r="H7" i="2"/>
  <c r="J4" i="2"/>
  <c r="J6" i="2"/>
  <c r="J8" i="2"/>
  <c r="J10" i="2"/>
  <c r="J12" i="2"/>
  <c r="J14" i="2"/>
  <c r="H9" i="2"/>
  <c r="K4" i="2"/>
  <c r="K6" i="2"/>
  <c r="K8" i="2"/>
  <c r="K10" i="2"/>
  <c r="K12" i="2"/>
  <c r="H11" i="2"/>
  <c r="H13" i="2"/>
  <c r="F14" i="2"/>
  <c r="F9" i="2"/>
  <c r="I5" i="2"/>
  <c r="I7" i="2"/>
  <c r="I9" i="2"/>
  <c r="I11" i="2"/>
  <c r="I13" i="2"/>
  <c r="D3" i="2"/>
  <c r="D11" i="2"/>
  <c r="D7" i="2"/>
  <c r="F3" i="2"/>
  <c r="F11" i="2"/>
  <c r="H4" i="2"/>
  <c r="H6" i="2"/>
  <c r="H8" i="2"/>
  <c r="H10" i="2"/>
  <c r="H12" i="2"/>
  <c r="H14" i="2"/>
  <c r="F5" i="2"/>
  <c r="F13" i="2"/>
  <c r="I14" i="2"/>
  <c r="D12" i="2"/>
  <c r="D10" i="2"/>
  <c r="D8" i="2"/>
  <c r="D6" i="2"/>
  <c r="D4" i="2"/>
  <c r="G3" i="2"/>
  <c r="E4" i="2"/>
  <c r="F4" i="2"/>
  <c r="F6" i="2"/>
  <c r="F8" i="2"/>
  <c r="F10" i="2"/>
  <c r="F12" i="2"/>
  <c r="D14" i="2"/>
  <c r="E13" i="2"/>
  <c r="E8" i="2"/>
  <c r="G4" i="2"/>
  <c r="G6" i="2"/>
  <c r="G8" i="2"/>
  <c r="G10" i="2"/>
  <c r="G12" i="2"/>
  <c r="G14" i="2"/>
  <c r="E3" i="2"/>
  <c r="E7" i="2"/>
  <c r="E11" i="2"/>
  <c r="D9" i="2"/>
  <c r="D5" i="2"/>
  <c r="E12" i="2"/>
  <c r="E5" i="2"/>
  <c r="E9" i="2"/>
  <c r="D13" i="2"/>
  <c r="E6" i="2"/>
  <c r="E10" i="2"/>
  <c r="E14" i="2"/>
  <c r="U37" i="3"/>
  <c r="T37" i="3"/>
  <c r="S37" i="3"/>
  <c r="R37" i="3"/>
  <c r="Q37" i="3"/>
  <c r="P37" i="3"/>
  <c r="O37" i="3"/>
  <c r="N37" i="3"/>
  <c r="V37" i="3" s="1"/>
  <c r="U36" i="3"/>
  <c r="T36" i="3"/>
  <c r="S36" i="3"/>
  <c r="R36" i="3"/>
  <c r="Q36" i="3"/>
  <c r="P36" i="3"/>
  <c r="O36" i="3"/>
  <c r="N36" i="3"/>
  <c r="U35" i="3"/>
  <c r="T35" i="3"/>
  <c r="S35" i="3"/>
  <c r="R35" i="3"/>
  <c r="Q35" i="3"/>
  <c r="P35" i="3"/>
  <c r="O35" i="3"/>
  <c r="N35" i="3"/>
  <c r="U34" i="3"/>
  <c r="T34" i="3"/>
  <c r="S34" i="3"/>
  <c r="R34" i="3"/>
  <c r="Q34" i="3"/>
  <c r="P34" i="3"/>
  <c r="O34" i="3"/>
  <c r="N34" i="3"/>
  <c r="U33" i="3"/>
  <c r="T33" i="3"/>
  <c r="S33" i="3"/>
  <c r="R33" i="3"/>
  <c r="Q33" i="3"/>
  <c r="P33" i="3"/>
  <c r="O33" i="3"/>
  <c r="N33" i="3"/>
  <c r="V33" i="3" s="1"/>
  <c r="U32" i="3"/>
  <c r="T32" i="3"/>
  <c r="S32" i="3"/>
  <c r="R32" i="3"/>
  <c r="Q32" i="3"/>
  <c r="P32" i="3"/>
  <c r="O32" i="3"/>
  <c r="N32" i="3"/>
  <c r="U31" i="3"/>
  <c r="T31" i="3"/>
  <c r="S31" i="3"/>
  <c r="R31" i="3"/>
  <c r="Q31" i="3"/>
  <c r="P31" i="3"/>
  <c r="O31" i="3"/>
  <c r="N31" i="3"/>
  <c r="U30" i="3"/>
  <c r="T30" i="3"/>
  <c r="S30" i="3"/>
  <c r="R30" i="3"/>
  <c r="Q30" i="3"/>
  <c r="P30" i="3"/>
  <c r="O30" i="3"/>
  <c r="N30" i="3"/>
  <c r="V30" i="3" s="1"/>
  <c r="U29" i="3"/>
  <c r="T29" i="3"/>
  <c r="S29" i="3"/>
  <c r="R29" i="3"/>
  <c r="Q29" i="3"/>
  <c r="P29" i="3"/>
  <c r="O29" i="3"/>
  <c r="N29" i="3"/>
  <c r="U28" i="3"/>
  <c r="U38" i="3" s="1"/>
  <c r="T28" i="3"/>
  <c r="T38" i="3" s="1"/>
  <c r="T39" i="3" s="1"/>
  <c r="S28" i="3"/>
  <c r="S38" i="3" s="1"/>
  <c r="R28" i="3"/>
  <c r="R38" i="3" s="1"/>
  <c r="R39" i="3" s="1"/>
  <c r="Q28" i="3"/>
  <c r="Q38" i="3" s="1"/>
  <c r="P28" i="3"/>
  <c r="P38" i="3" s="1"/>
  <c r="P39" i="3" s="1"/>
  <c r="O28" i="3"/>
  <c r="O38" i="3" s="1"/>
  <c r="N28" i="3"/>
  <c r="V28" i="3" s="1"/>
  <c r="V38" i="3" s="1"/>
  <c r="V39" i="3" s="1"/>
  <c r="U25" i="3"/>
  <c r="T25" i="3"/>
  <c r="S25" i="3"/>
  <c r="R25" i="3"/>
  <c r="Q25" i="3"/>
  <c r="P25" i="3"/>
  <c r="O25" i="3"/>
  <c r="N25" i="3"/>
  <c r="V25" i="3" s="1"/>
  <c r="U24" i="3"/>
  <c r="T24" i="3"/>
  <c r="S24" i="3"/>
  <c r="R24" i="3"/>
  <c r="Q24" i="3"/>
  <c r="P24" i="3"/>
  <c r="O24" i="3"/>
  <c r="N24" i="3"/>
  <c r="V24" i="3" s="1"/>
  <c r="U23" i="3"/>
  <c r="T23" i="3"/>
  <c r="S23" i="3"/>
  <c r="R23" i="3"/>
  <c r="Q23" i="3"/>
  <c r="P23" i="3"/>
  <c r="O23" i="3"/>
  <c r="N23" i="3"/>
  <c r="U22" i="3"/>
  <c r="T22" i="3"/>
  <c r="S22" i="3"/>
  <c r="R22" i="3"/>
  <c r="Q22" i="3"/>
  <c r="P22" i="3"/>
  <c r="O22" i="3"/>
  <c r="N22" i="3"/>
  <c r="V22" i="3" s="1"/>
  <c r="U21" i="3"/>
  <c r="T21" i="3"/>
  <c r="S21" i="3"/>
  <c r="R21" i="3"/>
  <c r="Q21" i="3"/>
  <c r="P21" i="3"/>
  <c r="O21" i="3"/>
  <c r="N21" i="3"/>
  <c r="V21" i="3" s="1"/>
  <c r="U20" i="3"/>
  <c r="T20" i="3"/>
  <c r="S20" i="3"/>
  <c r="R20" i="3"/>
  <c r="Q20" i="3"/>
  <c r="P20" i="3"/>
  <c r="O20" i="3"/>
  <c r="N20" i="3"/>
  <c r="U19" i="3"/>
  <c r="T19" i="3"/>
  <c r="S19" i="3"/>
  <c r="R19" i="3"/>
  <c r="Q19" i="3"/>
  <c r="P19" i="3"/>
  <c r="O19" i="3"/>
  <c r="N19" i="3"/>
  <c r="V19" i="3" s="1"/>
  <c r="U18" i="3"/>
  <c r="T18" i="3"/>
  <c r="S18" i="3"/>
  <c r="R18" i="3"/>
  <c r="Q18" i="3"/>
  <c r="P18" i="3"/>
  <c r="O18" i="3"/>
  <c r="N18" i="3"/>
  <c r="V18" i="3" s="1"/>
  <c r="U17" i="3"/>
  <c r="T17" i="3"/>
  <c r="S17" i="3"/>
  <c r="R17" i="3"/>
  <c r="Q17" i="3"/>
  <c r="P17" i="3"/>
  <c r="O17" i="3"/>
  <c r="N17" i="3"/>
  <c r="V17" i="3" s="1"/>
  <c r="U16" i="3"/>
  <c r="U26" i="3" s="1"/>
  <c r="T16" i="3"/>
  <c r="T26" i="3" s="1"/>
  <c r="S16" i="3"/>
  <c r="S26" i="3" s="1"/>
  <c r="R16" i="3"/>
  <c r="R26" i="3" s="1"/>
  <c r="R27" i="3" s="1"/>
  <c r="Q16" i="3"/>
  <c r="Q26" i="3" s="1"/>
  <c r="P16" i="3"/>
  <c r="P26" i="3" s="1"/>
  <c r="O16" i="3"/>
  <c r="O26" i="3" s="1"/>
  <c r="N16" i="3"/>
  <c r="V16" i="3" s="1"/>
  <c r="V26" i="3" s="1"/>
  <c r="V27" i="3" s="1"/>
  <c r="U13" i="3"/>
  <c r="T13" i="3"/>
  <c r="U12" i="3"/>
  <c r="T12" i="3"/>
  <c r="U11" i="3"/>
  <c r="T11" i="3"/>
  <c r="U10" i="3"/>
  <c r="W10" i="3" s="1"/>
  <c r="T10" i="3"/>
  <c r="U9" i="3"/>
  <c r="W9" i="3" s="1"/>
  <c r="T9" i="3"/>
  <c r="U8" i="3"/>
  <c r="T8" i="3"/>
  <c r="U7" i="3"/>
  <c r="W7" i="3" s="1"/>
  <c r="T7" i="3"/>
  <c r="U6" i="3"/>
  <c r="T6" i="3"/>
  <c r="U5" i="3"/>
  <c r="U14" i="3" s="1"/>
  <c r="T5" i="3"/>
  <c r="U4" i="3"/>
  <c r="T4" i="3"/>
  <c r="V5" i="3"/>
  <c r="S13" i="3"/>
  <c r="R13" i="3"/>
  <c r="S12" i="3"/>
  <c r="R12" i="3"/>
  <c r="S11" i="3"/>
  <c r="R11" i="3"/>
  <c r="S10" i="3"/>
  <c r="R10" i="3"/>
  <c r="S9" i="3"/>
  <c r="R9" i="3"/>
  <c r="S8" i="3"/>
  <c r="R8" i="3"/>
  <c r="S7" i="3"/>
  <c r="R7" i="3"/>
  <c r="S6" i="3"/>
  <c r="R6" i="3"/>
  <c r="S5" i="3"/>
  <c r="R5" i="3"/>
  <c r="S4" i="3"/>
  <c r="S14" i="3" s="1"/>
  <c r="R4" i="3"/>
  <c r="R14" i="3" s="1"/>
  <c r="R15" i="3" s="1"/>
  <c r="Q13" i="3"/>
  <c r="P13" i="3"/>
  <c r="Q12" i="3"/>
  <c r="P12" i="3"/>
  <c r="V12" i="3" s="1"/>
  <c r="Q11" i="3"/>
  <c r="P11" i="3"/>
  <c r="Q10" i="3"/>
  <c r="P10" i="3"/>
  <c r="V10" i="3" s="1"/>
  <c r="Q9" i="3"/>
  <c r="P9" i="3"/>
  <c r="Q8" i="3"/>
  <c r="P8" i="3"/>
  <c r="V8" i="3" s="1"/>
  <c r="Q7" i="3"/>
  <c r="P7" i="3"/>
  <c r="Q6" i="3"/>
  <c r="P6" i="3"/>
  <c r="V6" i="3" s="1"/>
  <c r="Q5" i="3"/>
  <c r="P5" i="3"/>
  <c r="Q4" i="3"/>
  <c r="P4" i="3"/>
  <c r="O13" i="3"/>
  <c r="O12" i="3"/>
  <c r="W12" i="3" s="1"/>
  <c r="O11" i="3"/>
  <c r="O10" i="3"/>
  <c r="O9" i="3"/>
  <c r="O8" i="3"/>
  <c r="O7" i="3"/>
  <c r="O6" i="3"/>
  <c r="O5" i="3"/>
  <c r="O4" i="3"/>
  <c r="W4" i="3" s="1"/>
  <c r="N13" i="3"/>
  <c r="N12" i="3"/>
  <c r="N11" i="3"/>
  <c r="N10" i="3"/>
  <c r="N9" i="3"/>
  <c r="N8" i="3"/>
  <c r="N7" i="3"/>
  <c r="N6" i="3"/>
  <c r="N5" i="3"/>
  <c r="N4" i="3"/>
  <c r="K37" i="3"/>
  <c r="J37" i="3"/>
  <c r="K36" i="3"/>
  <c r="J36" i="3"/>
  <c r="K35" i="3"/>
  <c r="J35" i="3"/>
  <c r="K34" i="3"/>
  <c r="J34" i="3"/>
  <c r="K33" i="3"/>
  <c r="J33" i="3"/>
  <c r="L33" i="3" s="1"/>
  <c r="K32" i="3"/>
  <c r="J32" i="3"/>
  <c r="K31" i="3"/>
  <c r="J31" i="3"/>
  <c r="L31" i="3" s="1"/>
  <c r="K30" i="3"/>
  <c r="J30" i="3"/>
  <c r="K29" i="3"/>
  <c r="J29" i="3"/>
  <c r="L29" i="3" s="1"/>
  <c r="K28" i="3"/>
  <c r="J2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G38" i="3" s="1"/>
  <c r="F29" i="3"/>
  <c r="G28" i="3"/>
  <c r="F2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E38" i="3" s="1"/>
  <c r="D28" i="3"/>
  <c r="D38" i="3" s="1"/>
  <c r="D39" i="3" s="1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D26" i="3" s="1"/>
  <c r="D27" i="3" s="1"/>
  <c r="K13" i="3"/>
  <c r="J13" i="3"/>
  <c r="K12" i="3"/>
  <c r="M12" i="3" s="1"/>
  <c r="J12" i="3"/>
  <c r="L12" i="3" s="1"/>
  <c r="K11" i="3"/>
  <c r="J11" i="3"/>
  <c r="K10" i="3"/>
  <c r="J10" i="3"/>
  <c r="K9" i="3"/>
  <c r="J9" i="3"/>
  <c r="K8" i="3"/>
  <c r="J8" i="3"/>
  <c r="K7" i="3"/>
  <c r="J7" i="3"/>
  <c r="K6" i="3"/>
  <c r="J6" i="3"/>
  <c r="K5" i="3"/>
  <c r="J5" i="3"/>
  <c r="K4" i="3"/>
  <c r="K14" i="3" s="1"/>
  <c r="J4" i="3"/>
  <c r="J14" i="3" s="1"/>
  <c r="J15" i="3" s="1"/>
  <c r="G13" i="3"/>
  <c r="F13" i="3"/>
  <c r="G12" i="3"/>
  <c r="F12" i="3"/>
  <c r="G11" i="3"/>
  <c r="F11" i="3"/>
  <c r="L11" i="3" s="1"/>
  <c r="G10" i="3"/>
  <c r="F10" i="3"/>
  <c r="G9" i="3"/>
  <c r="F9" i="3"/>
  <c r="G8" i="3"/>
  <c r="F8" i="3"/>
  <c r="L8" i="3" s="1"/>
  <c r="G7" i="3"/>
  <c r="F7" i="3"/>
  <c r="G6" i="3"/>
  <c r="F6" i="3"/>
  <c r="G5" i="3"/>
  <c r="F5" i="3"/>
  <c r="G4" i="3"/>
  <c r="F4" i="3"/>
  <c r="F14" i="3" s="1"/>
  <c r="F15" i="3" s="1"/>
  <c r="E7" i="3"/>
  <c r="M37" i="3"/>
  <c r="M35" i="3"/>
  <c r="M33" i="3"/>
  <c r="G14" i="3"/>
  <c r="D13" i="3"/>
  <c r="D12" i="3"/>
  <c r="D11" i="3"/>
  <c r="D10" i="3"/>
  <c r="D9" i="3"/>
  <c r="L9" i="3" s="1"/>
  <c r="D8" i="3"/>
  <c r="E13" i="3"/>
  <c r="M13" i="3" s="1"/>
  <c r="E12" i="3"/>
  <c r="E11" i="3"/>
  <c r="M11" i="3" s="1"/>
  <c r="E10" i="3"/>
  <c r="E9" i="3"/>
  <c r="M9" i="3" s="1"/>
  <c r="E8" i="3"/>
  <c r="E6" i="3"/>
  <c r="E5" i="3"/>
  <c r="E4" i="3"/>
  <c r="J38" i="3"/>
  <c r="F26" i="3"/>
  <c r="F27" i="3" s="1"/>
  <c r="L13" i="3"/>
  <c r="M6" i="3"/>
  <c r="L5" i="3"/>
  <c r="D7" i="3"/>
  <c r="D6" i="3"/>
  <c r="D5" i="3"/>
  <c r="D4" i="3"/>
  <c r="I38" i="3"/>
  <c r="H38" i="3"/>
  <c r="H39" i="3" s="1"/>
  <c r="F38" i="3"/>
  <c r="W37" i="3"/>
  <c r="W36" i="3"/>
  <c r="V36" i="3"/>
  <c r="M36" i="3"/>
  <c r="L35" i="3"/>
  <c r="W34" i="3"/>
  <c r="V34" i="3"/>
  <c r="W33" i="3"/>
  <c r="W32" i="3"/>
  <c r="V32" i="3"/>
  <c r="M32" i="3"/>
  <c r="W31" i="3"/>
  <c r="V31" i="3"/>
  <c r="W30" i="3"/>
  <c r="W29" i="3"/>
  <c r="V29" i="3"/>
  <c r="W28" i="3"/>
  <c r="W38" i="3" s="1"/>
  <c r="H27" i="3"/>
  <c r="K26" i="3"/>
  <c r="I26" i="3"/>
  <c r="H26" i="3"/>
  <c r="G26" i="3"/>
  <c r="E26" i="3"/>
  <c r="W25" i="3"/>
  <c r="M25" i="3"/>
  <c r="L25" i="3"/>
  <c r="W24" i="3"/>
  <c r="M24" i="3"/>
  <c r="M23" i="3"/>
  <c r="W22" i="3"/>
  <c r="W21" i="3"/>
  <c r="M21" i="3"/>
  <c r="W20" i="3"/>
  <c r="V20" i="3"/>
  <c r="M20" i="3"/>
  <c r="W19" i="3"/>
  <c r="M19" i="3"/>
  <c r="L19" i="3"/>
  <c r="W18" i="3"/>
  <c r="M18" i="3"/>
  <c r="W17" i="3"/>
  <c r="M17" i="3"/>
  <c r="W16" i="3"/>
  <c r="W26" i="3" s="1"/>
  <c r="M16" i="3"/>
  <c r="T14" i="3"/>
  <c r="Q14" i="3"/>
  <c r="I14" i="3"/>
  <c r="H14" i="3"/>
  <c r="H15" i="3" s="1"/>
  <c r="W13" i="3"/>
  <c r="V9" i="3"/>
  <c r="W8" i="3"/>
  <c r="M7" i="3"/>
  <c r="W6" i="3"/>
  <c r="W5" i="3"/>
  <c r="M5" i="3"/>
  <c r="N8" i="2" l="1"/>
  <c r="N14" i="2"/>
  <c r="N13" i="2"/>
  <c r="N12" i="2"/>
  <c r="N10" i="2"/>
  <c r="N5" i="2"/>
  <c r="N11" i="2"/>
  <c r="N4" i="2"/>
  <c r="N6" i="2"/>
  <c r="N7" i="2"/>
  <c r="N9" i="2"/>
  <c r="N3" i="2"/>
  <c r="N38" i="3"/>
  <c r="N39" i="3" s="1"/>
  <c r="P27" i="3"/>
  <c r="T27" i="3"/>
  <c r="N26" i="3"/>
  <c r="N27" i="3" s="1"/>
  <c r="T15" i="3"/>
  <c r="V13" i="3"/>
  <c r="V7" i="3"/>
  <c r="P14" i="3"/>
  <c r="P15" i="3" s="1"/>
  <c r="O14" i="3"/>
  <c r="N14" i="3"/>
  <c r="V4" i="3"/>
  <c r="W14" i="3"/>
  <c r="F39" i="3"/>
  <c r="M29" i="3"/>
  <c r="M31" i="3"/>
  <c r="L17" i="3"/>
  <c r="L21" i="3"/>
  <c r="L23" i="3"/>
  <c r="M28" i="3"/>
  <c r="M30" i="3"/>
  <c r="L28" i="3"/>
  <c r="L30" i="3"/>
  <c r="L32" i="3"/>
  <c r="L36" i="3"/>
  <c r="L37" i="3"/>
  <c r="L24" i="3"/>
  <c r="L16" i="3"/>
  <c r="L18" i="3"/>
  <c r="L20" i="3"/>
  <c r="K38" i="3"/>
  <c r="J39" i="3" s="1"/>
  <c r="J26" i="3"/>
  <c r="J27" i="3"/>
  <c r="M26" i="3"/>
  <c r="M4" i="3"/>
  <c r="M8" i="3"/>
  <c r="L4" i="3"/>
  <c r="L6" i="3"/>
  <c r="L7" i="3"/>
  <c r="E14" i="3"/>
  <c r="M14" i="3"/>
  <c r="D14" i="3"/>
  <c r="T26" i="1"/>
  <c r="U26" i="1"/>
  <c r="U38" i="1"/>
  <c r="T38" i="1"/>
  <c r="S38" i="1"/>
  <c r="R38" i="1"/>
  <c r="R39" i="1" s="1"/>
  <c r="Q38" i="1"/>
  <c r="P38" i="1"/>
  <c r="O38" i="1"/>
  <c r="N38" i="1"/>
  <c r="W37" i="1"/>
  <c r="V37" i="1"/>
  <c r="W36" i="1"/>
  <c r="V36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S26" i="1"/>
  <c r="R26" i="1"/>
  <c r="Q26" i="1"/>
  <c r="P26" i="1"/>
  <c r="O26" i="1"/>
  <c r="N26" i="1"/>
  <c r="W25" i="1"/>
  <c r="V25" i="1"/>
  <c r="W24" i="1"/>
  <c r="V24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U14" i="1"/>
  <c r="T14" i="1"/>
  <c r="S14" i="1"/>
  <c r="R14" i="1"/>
  <c r="Q14" i="1"/>
  <c r="P14" i="1"/>
  <c r="O14" i="1"/>
  <c r="N14" i="1"/>
  <c r="W13" i="1"/>
  <c r="V13" i="1"/>
  <c r="W12" i="1"/>
  <c r="V12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I38" i="1"/>
  <c r="H38" i="1"/>
  <c r="H39" i="1" s="1"/>
  <c r="I26" i="1"/>
  <c r="H26" i="1"/>
  <c r="I14" i="1"/>
  <c r="H14" i="1"/>
  <c r="H15" i="1" s="1"/>
  <c r="K38" i="1"/>
  <c r="J38" i="1"/>
  <c r="G38" i="1"/>
  <c r="F38" i="1"/>
  <c r="F39" i="1" s="1"/>
  <c r="E38" i="1"/>
  <c r="D38" i="1"/>
  <c r="M37" i="1"/>
  <c r="L37" i="1"/>
  <c r="M36" i="1"/>
  <c r="L36" i="1"/>
  <c r="M35" i="1"/>
  <c r="L35" i="1"/>
  <c r="M33" i="1"/>
  <c r="L33" i="1"/>
  <c r="M32" i="1"/>
  <c r="L32" i="1"/>
  <c r="M31" i="1"/>
  <c r="L31" i="1"/>
  <c r="M30" i="1"/>
  <c r="L30" i="1"/>
  <c r="M29" i="1"/>
  <c r="L29" i="1"/>
  <c r="M28" i="1"/>
  <c r="L28" i="1"/>
  <c r="K26" i="1"/>
  <c r="J26" i="1"/>
  <c r="G26" i="1"/>
  <c r="F26" i="1"/>
  <c r="E26" i="1"/>
  <c r="D26" i="1"/>
  <c r="M25" i="1"/>
  <c r="L25" i="1"/>
  <c r="M24" i="1"/>
  <c r="L24" i="1"/>
  <c r="M23" i="1"/>
  <c r="L23" i="1"/>
  <c r="M21" i="1"/>
  <c r="L21" i="1"/>
  <c r="M20" i="1"/>
  <c r="L20" i="1"/>
  <c r="M19" i="1"/>
  <c r="L19" i="1"/>
  <c r="M18" i="1"/>
  <c r="L18" i="1"/>
  <c r="M17" i="1"/>
  <c r="L17" i="1"/>
  <c r="M16" i="1"/>
  <c r="L16" i="1"/>
  <c r="M13" i="1"/>
  <c r="M12" i="1"/>
  <c r="M11" i="1"/>
  <c r="M9" i="1"/>
  <c r="M8" i="1"/>
  <c r="M7" i="1"/>
  <c r="M6" i="1"/>
  <c r="M5" i="1"/>
  <c r="L5" i="1"/>
  <c r="L6" i="1"/>
  <c r="L7" i="1"/>
  <c r="L8" i="1"/>
  <c r="L9" i="1"/>
  <c r="L11" i="1"/>
  <c r="L12" i="1"/>
  <c r="L13" i="1"/>
  <c r="M4" i="1"/>
  <c r="L4" i="1"/>
  <c r="V14" i="3" l="1"/>
  <c r="V15" i="3" s="1"/>
  <c r="N15" i="3"/>
  <c r="M38" i="3"/>
  <c r="L38" i="3"/>
  <c r="L39" i="3" s="1"/>
  <c r="L26" i="3"/>
  <c r="L27" i="3"/>
  <c r="L14" i="3"/>
  <c r="L15" i="3" s="1"/>
  <c r="D15" i="3"/>
  <c r="P39" i="1"/>
  <c r="W38" i="1"/>
  <c r="V38" i="1"/>
  <c r="T39" i="1"/>
  <c r="N39" i="1"/>
  <c r="T27" i="1"/>
  <c r="W26" i="1"/>
  <c r="N27" i="1"/>
  <c r="V26" i="1"/>
  <c r="W14" i="1"/>
  <c r="P27" i="1"/>
  <c r="R15" i="1"/>
  <c r="V14" i="1"/>
  <c r="V15" i="1" s="1"/>
  <c r="N15" i="1"/>
  <c r="D39" i="1"/>
  <c r="H27" i="1"/>
  <c r="T15" i="1"/>
  <c r="P15" i="1"/>
  <c r="R27" i="1"/>
  <c r="J39" i="1"/>
  <c r="L38" i="1"/>
  <c r="M14" i="1"/>
  <c r="L14" i="1"/>
  <c r="L15" i="1" s="1"/>
  <c r="M38" i="1"/>
  <c r="J27" i="1"/>
  <c r="F27" i="1"/>
  <c r="D27" i="1"/>
  <c r="M26" i="1"/>
  <c r="L26" i="1"/>
  <c r="E14" i="1"/>
  <c r="F14" i="1"/>
  <c r="G14" i="1"/>
  <c r="J14" i="1"/>
  <c r="K14" i="1"/>
  <c r="D14" i="1"/>
  <c r="V39" i="1" l="1"/>
  <c r="V27" i="1"/>
  <c r="L39" i="1"/>
  <c r="L27" i="1"/>
  <c r="J15" i="1"/>
  <c r="F15" i="1"/>
  <c r="D15" i="1"/>
</calcChain>
</file>

<file path=xl/sharedStrings.xml><?xml version="1.0" encoding="utf-8"?>
<sst xmlns="http://schemas.openxmlformats.org/spreadsheetml/2006/main" count="180" uniqueCount="29">
  <si>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</si>
  <si>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</si>
  <si>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</si>
  <si>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</si>
  <si>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</si>
  <si>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</si>
  <si>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</si>
  <si>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</si>
  <si>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</si>
  <si>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</si>
  <si>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Différence</t>
  </si>
  <si>
    <t>Total</t>
  </si>
  <si>
    <t>Année</t>
  </si>
  <si>
    <t>Mois</t>
  </si>
  <si>
    <t>Art</t>
  </si>
  <si>
    <t>Prestataire 1</t>
  </si>
  <si>
    <t>Prestataire 2</t>
  </si>
  <si>
    <t>Region1</t>
  </si>
  <si>
    <t>Region 2</t>
  </si>
  <si>
    <t>Region 3</t>
  </si>
  <si>
    <t>Region 4</t>
  </si>
  <si>
    <t>Region 1</t>
  </si>
  <si>
    <t>Region</t>
  </si>
  <si>
    <t>Prestataire B</t>
  </si>
  <si>
    <t>Facture</t>
  </si>
  <si>
    <t>Control</t>
  </si>
  <si>
    <t>Facturation par Article par mois</t>
  </si>
  <si>
    <t>colonne région</t>
  </si>
  <si>
    <t>ligne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</si>
</sst>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Down"/>
    </fill>
    <fill>
      <patternFill patternType="lightDown">
        <bgColor theme="8" tint="0.79998168889431442"/>
      </patternFill>
    </fill>
    <fill>
      <patternFill patternType="lightDown">
        <bgColor theme="7" tint="0.79998168889431442"/>
      </patternFill>
    </fill>
    <fill>
      <patternFill patternType="lightDown">
        <bgColor theme="1" tint="0.499984740745262"/>
      </patternFill>
    </fill>
    <fill>
      <patternFill patternType="solid">
        <fgColor theme="4" tint="0.39997558519241921"/>
        <bgColor indexed="64"/>
      </patternFill>
    </fill>
    <fill>
      <patternFill patternType="lightDown">
        <bgColor theme="5" tint="0.79998168889431442"/>
      </patternFill>
    </fill>
    <fill>
      <patternFill patternType="lightDown">
        <bgColor theme="4" tint="0.39997558519241921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3" borderId="9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  <xf numFmtId="0" fontId="1" fillId="0" borderId="15" xfId="0" applyFont="1" applyBorder="1"/>
    <xf numFmtId="0" fontId="1" fillId="0" borderId="16" xfId="0" applyFont="1" applyBorder="1"/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8" xfId="0" applyFill="1" applyBorder="1"/>
    <xf numFmtId="0" fontId="0" fillId="2" borderId="20" xfId="0" applyFill="1" applyBorder="1"/>
    <xf numFmtId="0" fontId="1" fillId="0" borderId="2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8" borderId="3" xfId="0" applyFill="1" applyBorder="1"/>
    <xf numFmtId="0" fontId="0" fillId="8" borderId="1" xfId="0" applyFill="1" applyBorder="1"/>
    <xf numFmtId="0" fontId="1" fillId="10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10" borderId="3" xfId="0" applyFill="1" applyBorder="1"/>
    <xf numFmtId="0" fontId="0" fillId="11" borderId="4" xfId="0" applyFill="1" applyBorder="1"/>
    <xf numFmtId="0" fontId="0" fillId="10" borderId="5" xfId="0" applyFill="1" applyBorder="1"/>
    <xf numFmtId="0" fontId="0" fillId="11" borderId="6" xfId="0" applyFill="1" applyBorder="1"/>
    <xf numFmtId="0" fontId="1" fillId="12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0" fillId="14" borderId="4" xfId="0" applyFill="1" applyBorder="1"/>
    <xf numFmtId="0" fontId="0" fillId="14" borderId="24" xfId="0" applyFill="1" applyBorder="1"/>
    <xf numFmtId="0" fontId="0" fillId="14" borderId="2" xfId="0" applyFill="1" applyBorder="1"/>
    <xf numFmtId="0" fontId="0" fillId="10" borderId="7" xfId="0" applyFill="1" applyBorder="1"/>
    <xf numFmtId="0" fontId="0" fillId="11" borderId="18" xfId="0" applyFill="1" applyBorder="1"/>
    <xf numFmtId="0" fontId="0" fillId="15" borderId="3" xfId="0" applyFill="1" applyBorder="1"/>
    <xf numFmtId="0" fontId="0" fillId="16" borderId="4" xfId="0" applyFill="1" applyBorder="1"/>
    <xf numFmtId="0" fontId="0" fillId="0" borderId="31" xfId="0" applyBorder="1" applyAlignment="1">
      <alignment horizontal="center"/>
    </xf>
    <xf numFmtId="0" fontId="0" fillId="0" borderId="30" xfId="0" applyBorder="1"/>
    <xf numFmtId="0" fontId="1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1" fillId="0" borderId="17" xfId="0" applyFont="1" applyBorder="1"/>
    <xf numFmtId="0" fontId="1" fillId="5" borderId="34" xfId="0" applyFont="1" applyFill="1" applyBorder="1"/>
    <xf numFmtId="0" fontId="1" fillId="5" borderId="33" xfId="0" applyFont="1" applyFill="1" applyBorder="1"/>
    <xf numFmtId="0" fontId="1" fillId="5" borderId="31" xfId="0" applyFont="1" applyFill="1" applyBorder="1"/>
    <xf numFmtId="0" fontId="1" fillId="5" borderId="19" xfId="0" applyFont="1" applyFill="1" applyBorder="1"/>
    <xf numFmtId="0" fontId="1" fillId="5" borderId="13" xfId="0" applyFont="1" applyFill="1" applyBorder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/>
    <xf numFmtId="2" fontId="0" fillId="2" borderId="4" xfId="0" applyNumberFormat="1" applyFill="1" applyBorder="1"/>
    <xf numFmtId="0" fontId="0" fillId="0" borderId="12" xfId="0" applyBorder="1" applyAlignment="1">
      <alignment horizontal="center"/>
    </xf>
    <xf numFmtId="0" fontId="1" fillId="4" borderId="27" xfId="0" applyFont="1" applyFill="1" applyBorder="1" applyAlignment="1"/>
    <xf numFmtId="0" fontId="1" fillId="4" borderId="38" xfId="0" applyFont="1" applyFill="1" applyBorder="1" applyAlignment="1"/>
    <xf numFmtId="0" fontId="1" fillId="13" borderId="27" xfId="0" applyFont="1" applyFill="1" applyBorder="1" applyAlignment="1"/>
    <xf numFmtId="0" fontId="1" fillId="4" borderId="28" xfId="0" applyFont="1" applyFill="1" applyBorder="1" applyAlignment="1"/>
    <xf numFmtId="0" fontId="1" fillId="0" borderId="32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2" fontId="0" fillId="0" borderId="1" xfId="0" applyNumberFormat="1" applyBorder="1"/>
    <xf numFmtId="0" fontId="1" fillId="7" borderId="37" xfId="0" applyFont="1" applyFill="1" applyBorder="1" applyAlignment="1">
      <alignment horizontal="center"/>
    </xf>
    <xf numFmtId="0" fontId="0" fillId="7" borderId="35" xfId="0" applyFill="1" applyBorder="1"/>
    <xf numFmtId="0" fontId="0" fillId="7" borderId="14" xfId="0" applyFill="1" applyBorder="1"/>
    <xf numFmtId="0" fontId="0" fillId="7" borderId="36" xfId="0" applyFill="1" applyBorder="1"/>
    <xf numFmtId="0" fontId="1" fillId="7" borderId="38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2" fontId="0" fillId="6" borderId="12" xfId="0" applyNumberFormat="1" applyFill="1" applyBorder="1"/>
    <xf numFmtId="0" fontId="0" fillId="6" borderId="19" xfId="0" applyFill="1" applyBorder="1"/>
    <xf numFmtId="0" fontId="0" fillId="6" borderId="13" xfId="0" applyFill="1" applyBorder="1"/>
    <xf numFmtId="0" fontId="0" fillId="6" borderId="12" xfId="0" applyFill="1" applyBorder="1"/>
    <xf numFmtId="2" fontId="0" fillId="10" borderId="3" xfId="0" applyNumberFormat="1" applyFill="1" applyBorder="1"/>
    <xf numFmtId="2" fontId="0" fillId="11" borderId="4" xfId="0" applyNumberFormat="1" applyFill="1" applyBorder="1"/>
    <xf numFmtId="2" fontId="0" fillId="0" borderId="7" xfId="0" applyNumberFormat="1" applyBorder="1"/>
    <xf numFmtId="2" fontId="0" fillId="2" borderId="18" xfId="0" applyNumberFormat="1" applyFill="1" applyBorder="1"/>
    <xf numFmtId="2" fontId="0" fillId="8" borderId="3" xfId="0" applyNumberFormat="1" applyFill="1" applyBorder="1"/>
    <xf numFmtId="2" fontId="0" fillId="14" borderId="4" xfId="0" applyNumberFormat="1" applyFill="1" applyBorder="1"/>
    <xf numFmtId="2" fontId="0" fillId="10" borderId="7" xfId="0" applyNumberFormat="1" applyFill="1" applyBorder="1"/>
    <xf numFmtId="2" fontId="0" fillId="11" borderId="18" xfId="0" applyNumberFormat="1" applyFill="1" applyBorder="1"/>
    <xf numFmtId="2" fontId="0" fillId="15" borderId="3" xfId="0" applyNumberFormat="1" applyFill="1" applyBorder="1"/>
    <xf numFmtId="2" fontId="0" fillId="16" borderId="4" xfId="0" applyNumberFormat="1" applyFill="1" applyBorder="1"/>
    <xf numFmtId="2" fontId="0" fillId="0" borderId="5" xfId="0" applyNumberFormat="1" applyBorder="1"/>
    <xf numFmtId="2" fontId="0" fillId="2" borderId="6" xfId="0" applyNumberFormat="1" applyFill="1" applyBorder="1"/>
    <xf numFmtId="2" fontId="0" fillId="10" borderId="5" xfId="0" applyNumberFormat="1" applyFill="1" applyBorder="1"/>
    <xf numFmtId="2" fontId="0" fillId="11" borderId="6" xfId="0" applyNumberFormat="1" applyFill="1" applyBorder="1"/>
    <xf numFmtId="2" fontId="0" fillId="0" borderId="8" xfId="0" applyNumberFormat="1" applyBorder="1"/>
    <xf numFmtId="2" fontId="0" fillId="2" borderId="20" xfId="0" applyNumberFormat="1" applyFill="1" applyBorder="1"/>
    <xf numFmtId="2" fontId="0" fillId="14" borderId="24" xfId="0" applyNumberFormat="1" applyFill="1" applyBorder="1"/>
    <xf numFmtId="2" fontId="1" fillId="3" borderId="9" xfId="0" applyNumberFormat="1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12" borderId="9" xfId="0" applyNumberFormat="1" applyFont="1" applyFill="1" applyBorder="1" applyAlignment="1">
      <alignment horizontal="center"/>
    </xf>
    <xf numFmtId="2" fontId="1" fillId="10" borderId="10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0" borderId="21" xfId="0" applyNumberFormat="1" applyFont="1" applyBorder="1" applyAlignment="1">
      <alignment horizontal="center"/>
    </xf>
    <xf numFmtId="2" fontId="0" fillId="8" borderId="1" xfId="0" applyNumberFormat="1" applyFill="1" applyBorder="1"/>
    <xf numFmtId="2" fontId="0" fillId="14" borderId="2" xfId="0" applyNumberFormat="1" applyFill="1" applyBorder="1"/>
    <xf numFmtId="2" fontId="0" fillId="6" borderId="19" xfId="0" applyNumberFormat="1" applyFill="1" applyBorder="1"/>
    <xf numFmtId="2" fontId="0" fillId="7" borderId="1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1" fillId="13" borderId="33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9" borderId="25" xfId="0" applyNumberFormat="1" applyFill="1" applyBorder="1" applyAlignment="1">
      <alignment horizontal="center"/>
    </xf>
    <xf numFmtId="2" fontId="0" fillId="9" borderId="26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10" borderId="5" xfId="0" applyNumberFormat="1" applyFill="1" applyBorder="1" applyAlignment="1">
      <alignment horizontal="center"/>
    </xf>
    <xf numFmtId="2" fontId="0" fillId="10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workbookViewId="0">
      <selection activeCell="H3" sqref="H1:I1048576"/>
    </sheetView>
  </sheetViews>
  <sheetFormatPr baseColWidth="10" defaultRowHeight="14.5" x14ac:dyDescent="0.35"/>
  <cols>
    <col min="1" max="1" width="6.81640625" bestFit="1" customWidth="1"/>
    <col min="2" max="2" width="5.26953125" bestFit="1" customWidth="1"/>
    <col min="7" max="9" width="11.453125" customWidth="1"/>
    <col min="18" max="19" width="11.453125" customWidth="1"/>
  </cols>
  <sheetData>
    <row r="1" spans="1:23" ht="15" thickBot="1" x14ac:dyDescent="0.4">
      <c r="D1" s="119" t="s">
        <v>15</v>
      </c>
      <c r="E1" s="120"/>
      <c r="F1" s="120"/>
      <c r="G1" s="120"/>
      <c r="H1" s="120"/>
      <c r="I1" s="120"/>
      <c r="J1" s="120"/>
      <c r="K1" s="120"/>
      <c r="L1" s="120"/>
      <c r="M1" s="121"/>
      <c r="N1" s="119" t="s">
        <v>23</v>
      </c>
      <c r="O1" s="120"/>
      <c r="P1" s="120"/>
      <c r="Q1" s="120"/>
      <c r="R1" s="120"/>
      <c r="S1" s="120"/>
      <c r="T1" s="120"/>
      <c r="U1" s="120"/>
      <c r="V1" s="120"/>
      <c r="W1" s="121"/>
    </row>
    <row r="2" spans="1:23" ht="15" thickBot="1" x14ac:dyDescent="0.4">
      <c r="A2" s="52" t="s">
        <v>12</v>
      </c>
      <c r="B2" s="52" t="s">
        <v>13</v>
      </c>
      <c r="C2" s="53" t="s">
        <v>14</v>
      </c>
      <c r="D2" s="122" t="s">
        <v>17</v>
      </c>
      <c r="E2" s="123"/>
      <c r="F2" s="122" t="s">
        <v>18</v>
      </c>
      <c r="G2" s="123"/>
      <c r="H2" s="124" t="s">
        <v>19</v>
      </c>
      <c r="I2" s="125"/>
      <c r="J2" s="126" t="s">
        <v>20</v>
      </c>
      <c r="K2" s="123"/>
      <c r="L2" s="127" t="s">
        <v>11</v>
      </c>
      <c r="M2" s="128"/>
      <c r="N2" s="122" t="s">
        <v>17</v>
      </c>
      <c r="O2" s="123"/>
      <c r="P2" s="122" t="s">
        <v>18</v>
      </c>
      <c r="Q2" s="123"/>
      <c r="R2" s="124" t="s">
        <v>19</v>
      </c>
      <c r="S2" s="125"/>
      <c r="T2" s="126" t="s">
        <v>20</v>
      </c>
      <c r="U2" s="123"/>
      <c r="V2" s="127" t="s">
        <v>11</v>
      </c>
      <c r="W2" s="128"/>
    </row>
    <row r="3" spans="1:23" x14ac:dyDescent="0.35">
      <c r="A3" s="44">
        <v>2018</v>
      </c>
      <c r="B3" s="44">
        <v>1</v>
      </c>
      <c r="C3" s="45"/>
      <c r="D3" s="46" t="s">
        <v>24</v>
      </c>
      <c r="E3" s="47" t="s">
        <v>25</v>
      </c>
      <c r="F3" s="46" t="s">
        <v>24</v>
      </c>
      <c r="G3" s="47" t="s">
        <v>25</v>
      </c>
      <c r="H3" s="48" t="s">
        <v>24</v>
      </c>
      <c r="I3" s="49" t="s">
        <v>25</v>
      </c>
      <c r="J3" s="50" t="s">
        <v>24</v>
      </c>
      <c r="K3" s="51" t="s">
        <v>25</v>
      </c>
      <c r="L3" s="25" t="s">
        <v>24</v>
      </c>
      <c r="M3" s="36" t="s">
        <v>25</v>
      </c>
      <c r="N3" s="7" t="s">
        <v>24</v>
      </c>
      <c r="O3" s="14" t="s">
        <v>25</v>
      </c>
      <c r="P3" s="7" t="s">
        <v>24</v>
      </c>
      <c r="Q3" s="14" t="s">
        <v>25</v>
      </c>
      <c r="R3" s="28" t="s">
        <v>24</v>
      </c>
      <c r="S3" s="29" t="s">
        <v>25</v>
      </c>
      <c r="T3" s="8" t="s">
        <v>24</v>
      </c>
      <c r="U3" s="21" t="s">
        <v>25</v>
      </c>
      <c r="V3" s="25" t="s">
        <v>24</v>
      </c>
      <c r="W3" s="36" t="s">
        <v>25</v>
      </c>
    </row>
    <row r="4" spans="1:23" x14ac:dyDescent="0.35">
      <c r="A4" s="19">
        <v>2018</v>
      </c>
      <c r="B4" s="19">
        <v>1</v>
      </c>
      <c r="C4" s="17" t="s">
        <v>0</v>
      </c>
      <c r="D4" s="1">
        <v>300</v>
      </c>
      <c r="E4" s="15">
        <v>300</v>
      </c>
      <c r="F4" s="1">
        <v>550</v>
      </c>
      <c r="G4" s="15">
        <v>530</v>
      </c>
      <c r="H4" s="30"/>
      <c r="I4" s="31"/>
      <c r="J4" s="4">
        <v>201</v>
      </c>
      <c r="K4" s="22">
        <v>201</v>
      </c>
      <c r="L4" s="26">
        <f>D4+F4+J4</f>
        <v>1051</v>
      </c>
      <c r="M4" s="37">
        <f>E4+G4+K4</f>
        <v>1031</v>
      </c>
      <c r="N4" s="1">
        <v>250</v>
      </c>
      <c r="O4" s="15">
        <v>250</v>
      </c>
      <c r="P4" s="1">
        <v>600</v>
      </c>
      <c r="Q4" s="15">
        <v>600</v>
      </c>
      <c r="R4" s="30"/>
      <c r="S4" s="31"/>
      <c r="T4" s="4">
        <v>300</v>
      </c>
      <c r="U4" s="22">
        <v>300</v>
      </c>
      <c r="V4" s="26">
        <f>N4+P4+T4</f>
        <v>1150</v>
      </c>
      <c r="W4" s="37">
        <f>O4+Q4+U4</f>
        <v>1150</v>
      </c>
    </row>
    <row r="5" spans="1:23" x14ac:dyDescent="0.35">
      <c r="A5" s="19">
        <v>2018</v>
      </c>
      <c r="B5" s="19">
        <v>1</v>
      </c>
      <c r="C5" s="17" t="s">
        <v>1</v>
      </c>
      <c r="D5" s="1">
        <v>175</v>
      </c>
      <c r="E5" s="15">
        <v>174</v>
      </c>
      <c r="F5" s="1">
        <v>745</v>
      </c>
      <c r="G5" s="15">
        <v>745</v>
      </c>
      <c r="H5" s="30"/>
      <c r="I5" s="31"/>
      <c r="J5" s="4">
        <v>180</v>
      </c>
      <c r="K5" s="22">
        <v>180</v>
      </c>
      <c r="L5" s="26">
        <f t="shared" ref="L5:L13" si="0">D5+F5+J5</f>
        <v>1100</v>
      </c>
      <c r="M5" s="37">
        <f t="shared" ref="M5:M13" si="1">E5+G5+K5</f>
        <v>1099</v>
      </c>
      <c r="N5" s="1">
        <v>1000</v>
      </c>
      <c r="O5" s="15">
        <v>1000</v>
      </c>
      <c r="P5" s="1">
        <v>258</v>
      </c>
      <c r="Q5" s="15">
        <v>258</v>
      </c>
      <c r="R5" s="30"/>
      <c r="S5" s="31"/>
      <c r="T5" s="4">
        <v>500</v>
      </c>
      <c r="U5" s="22">
        <v>500</v>
      </c>
      <c r="V5" s="26">
        <f t="shared" ref="V5:V13" si="2">N5+P5+T5</f>
        <v>1758</v>
      </c>
      <c r="W5" s="37">
        <f t="shared" ref="W5:W13" si="3">O5+Q5+U5</f>
        <v>1758</v>
      </c>
    </row>
    <row r="6" spans="1:23" x14ac:dyDescent="0.35">
      <c r="A6" s="19">
        <v>2018</v>
      </c>
      <c r="B6" s="19">
        <v>1</v>
      </c>
      <c r="C6" s="17" t="s">
        <v>2</v>
      </c>
      <c r="D6" s="1">
        <v>70</v>
      </c>
      <c r="E6" s="15">
        <v>70</v>
      </c>
      <c r="F6" s="1">
        <v>57</v>
      </c>
      <c r="G6" s="15">
        <v>57</v>
      </c>
      <c r="H6" s="30"/>
      <c r="I6" s="31"/>
      <c r="J6" s="4">
        <v>123</v>
      </c>
      <c r="K6" s="22">
        <v>123</v>
      </c>
      <c r="L6" s="26">
        <f t="shared" si="0"/>
        <v>250</v>
      </c>
      <c r="M6" s="37">
        <f t="shared" si="1"/>
        <v>250</v>
      </c>
      <c r="N6" s="1">
        <v>70</v>
      </c>
      <c r="O6" s="15">
        <v>70</v>
      </c>
      <c r="P6" s="1">
        <v>57</v>
      </c>
      <c r="Q6" s="15">
        <v>57</v>
      </c>
      <c r="R6" s="30"/>
      <c r="S6" s="31"/>
      <c r="T6" s="4">
        <v>123</v>
      </c>
      <c r="U6" s="22">
        <v>123</v>
      </c>
      <c r="V6" s="26">
        <f t="shared" si="2"/>
        <v>250</v>
      </c>
      <c r="W6" s="37">
        <f t="shared" si="3"/>
        <v>250</v>
      </c>
    </row>
    <row r="7" spans="1:23" x14ac:dyDescent="0.35">
      <c r="A7" s="19">
        <v>2018</v>
      </c>
      <c r="B7" s="19">
        <v>1</v>
      </c>
      <c r="C7" s="17" t="s">
        <v>3</v>
      </c>
      <c r="D7" s="1">
        <v>257</v>
      </c>
      <c r="E7" s="15">
        <v>255</v>
      </c>
      <c r="F7" s="1">
        <v>23</v>
      </c>
      <c r="G7" s="15">
        <v>23</v>
      </c>
      <c r="H7" s="30"/>
      <c r="I7" s="31"/>
      <c r="J7" s="4">
        <v>74</v>
      </c>
      <c r="K7" s="22">
        <v>74</v>
      </c>
      <c r="L7" s="26">
        <f t="shared" si="0"/>
        <v>354</v>
      </c>
      <c r="M7" s="37">
        <f t="shared" si="1"/>
        <v>352</v>
      </c>
      <c r="N7" s="1">
        <v>1200</v>
      </c>
      <c r="O7" s="15">
        <v>1200</v>
      </c>
      <c r="P7" s="1">
        <v>1000</v>
      </c>
      <c r="Q7" s="15">
        <v>998</v>
      </c>
      <c r="R7" s="30"/>
      <c r="S7" s="31"/>
      <c r="T7" s="4">
        <v>150</v>
      </c>
      <c r="U7" s="22">
        <v>150</v>
      </c>
      <c r="V7" s="26">
        <f t="shared" si="2"/>
        <v>2350</v>
      </c>
      <c r="W7" s="37">
        <f t="shared" si="3"/>
        <v>2348</v>
      </c>
    </row>
    <row r="8" spans="1:23" x14ac:dyDescent="0.35">
      <c r="A8" s="19">
        <v>2018</v>
      </c>
      <c r="B8" s="19">
        <v>1</v>
      </c>
      <c r="C8" s="17" t="s">
        <v>4</v>
      </c>
      <c r="D8" s="1">
        <v>11</v>
      </c>
      <c r="E8" s="15">
        <v>11</v>
      </c>
      <c r="F8" s="1">
        <v>74</v>
      </c>
      <c r="G8" s="15">
        <v>74</v>
      </c>
      <c r="H8" s="30"/>
      <c r="I8" s="31"/>
      <c r="J8" s="4">
        <v>58</v>
      </c>
      <c r="K8" s="22">
        <v>58</v>
      </c>
      <c r="L8" s="26">
        <f t="shared" si="0"/>
        <v>143</v>
      </c>
      <c r="M8" s="37">
        <f t="shared" si="1"/>
        <v>143</v>
      </c>
      <c r="N8" s="1">
        <v>200</v>
      </c>
      <c r="O8" s="15">
        <v>200</v>
      </c>
      <c r="P8" s="1">
        <v>125</v>
      </c>
      <c r="Q8" s="15">
        <v>125</v>
      </c>
      <c r="R8" s="30"/>
      <c r="S8" s="31"/>
      <c r="T8" s="4">
        <v>75</v>
      </c>
      <c r="U8" s="22">
        <v>75</v>
      </c>
      <c r="V8" s="26">
        <f t="shared" si="2"/>
        <v>400</v>
      </c>
      <c r="W8" s="37">
        <f t="shared" si="3"/>
        <v>400</v>
      </c>
    </row>
    <row r="9" spans="1:23" x14ac:dyDescent="0.35">
      <c r="A9" s="19">
        <v>2018</v>
      </c>
      <c r="B9" s="19">
        <v>1</v>
      </c>
      <c r="C9" s="17" t="s">
        <v>5</v>
      </c>
      <c r="D9" s="1">
        <v>84</v>
      </c>
      <c r="E9" s="15">
        <v>84</v>
      </c>
      <c r="F9" s="1">
        <v>120</v>
      </c>
      <c r="G9" s="15">
        <v>120</v>
      </c>
      <c r="H9" s="30"/>
      <c r="I9" s="31"/>
      <c r="J9" s="4">
        <v>179</v>
      </c>
      <c r="K9" s="22">
        <v>179</v>
      </c>
      <c r="L9" s="26">
        <f t="shared" si="0"/>
        <v>383</v>
      </c>
      <c r="M9" s="37">
        <f t="shared" si="1"/>
        <v>383</v>
      </c>
      <c r="N9" s="1">
        <v>125</v>
      </c>
      <c r="O9" s="15">
        <v>125</v>
      </c>
      <c r="P9" s="1">
        <v>100</v>
      </c>
      <c r="Q9" s="15">
        <v>100</v>
      </c>
      <c r="R9" s="30"/>
      <c r="S9" s="31"/>
      <c r="T9" s="4">
        <v>189</v>
      </c>
      <c r="U9" s="22">
        <v>189</v>
      </c>
      <c r="V9" s="26">
        <f t="shared" si="2"/>
        <v>414</v>
      </c>
      <c r="W9" s="37">
        <f t="shared" si="3"/>
        <v>414</v>
      </c>
    </row>
    <row r="10" spans="1:23" x14ac:dyDescent="0.35">
      <c r="A10" s="19">
        <v>2018</v>
      </c>
      <c r="B10" s="19">
        <v>1</v>
      </c>
      <c r="C10" s="17" t="s">
        <v>6</v>
      </c>
      <c r="D10" s="30"/>
      <c r="E10" s="31"/>
      <c r="F10" s="30"/>
      <c r="G10" s="31"/>
      <c r="H10" s="30"/>
      <c r="I10" s="31"/>
      <c r="J10" s="40"/>
      <c r="K10" s="41"/>
      <c r="L10" s="42"/>
      <c r="M10" s="43"/>
      <c r="N10" s="1">
        <v>78</v>
      </c>
      <c r="O10" s="15">
        <v>77</v>
      </c>
      <c r="P10" s="1">
        <v>99</v>
      </c>
      <c r="Q10" s="15">
        <v>98</v>
      </c>
      <c r="R10" s="30"/>
      <c r="S10" s="31"/>
      <c r="T10" s="4">
        <v>0</v>
      </c>
      <c r="U10" s="22">
        <v>0</v>
      </c>
      <c r="V10" s="26">
        <f t="shared" si="2"/>
        <v>177</v>
      </c>
      <c r="W10" s="37">
        <f t="shared" si="3"/>
        <v>175</v>
      </c>
    </row>
    <row r="11" spans="1:23" x14ac:dyDescent="0.35">
      <c r="A11" s="19">
        <v>2018</v>
      </c>
      <c r="B11" s="19">
        <v>1</v>
      </c>
      <c r="C11" s="17" t="s">
        <v>7</v>
      </c>
      <c r="D11" s="1">
        <v>784</v>
      </c>
      <c r="E11" s="15">
        <v>780</v>
      </c>
      <c r="F11" s="1">
        <v>89</v>
      </c>
      <c r="G11" s="15">
        <v>89</v>
      </c>
      <c r="H11" s="30"/>
      <c r="I11" s="31"/>
      <c r="J11" s="4">
        <v>574</v>
      </c>
      <c r="K11" s="22">
        <v>574</v>
      </c>
      <c r="L11" s="26">
        <f t="shared" si="0"/>
        <v>1447</v>
      </c>
      <c r="M11" s="37">
        <f t="shared" si="1"/>
        <v>1443</v>
      </c>
      <c r="N11" s="30"/>
      <c r="O11" s="31"/>
      <c r="P11" s="30"/>
      <c r="Q11" s="31"/>
      <c r="R11" s="30"/>
      <c r="S11" s="31"/>
      <c r="T11" s="40"/>
      <c r="U11" s="41"/>
      <c r="V11" s="42"/>
      <c r="W11" s="43"/>
    </row>
    <row r="12" spans="1:23" x14ac:dyDescent="0.35">
      <c r="A12" s="19">
        <v>2018</v>
      </c>
      <c r="B12" s="19">
        <v>1</v>
      </c>
      <c r="C12" s="17" t="s">
        <v>8</v>
      </c>
      <c r="D12" s="1">
        <v>30</v>
      </c>
      <c r="E12" s="15">
        <v>30</v>
      </c>
      <c r="F12" s="1">
        <v>0</v>
      </c>
      <c r="G12" s="15">
        <v>0</v>
      </c>
      <c r="H12" s="30"/>
      <c r="I12" s="31"/>
      <c r="J12" s="4">
        <v>230</v>
      </c>
      <c r="K12" s="22">
        <v>230</v>
      </c>
      <c r="L12" s="26">
        <f t="shared" si="0"/>
        <v>260</v>
      </c>
      <c r="M12" s="37">
        <f t="shared" si="1"/>
        <v>260</v>
      </c>
      <c r="N12" s="1">
        <v>75</v>
      </c>
      <c r="O12" s="15">
        <v>75</v>
      </c>
      <c r="P12" s="1">
        <v>500</v>
      </c>
      <c r="Q12" s="15">
        <v>500</v>
      </c>
      <c r="R12" s="30"/>
      <c r="S12" s="31"/>
      <c r="T12" s="4">
        <v>450</v>
      </c>
      <c r="U12" s="22">
        <v>450</v>
      </c>
      <c r="V12" s="26">
        <f t="shared" si="2"/>
        <v>1025</v>
      </c>
      <c r="W12" s="37">
        <f t="shared" si="3"/>
        <v>1025</v>
      </c>
    </row>
    <row r="13" spans="1:23" ht="15" thickBot="1" x14ac:dyDescent="0.4">
      <c r="A13" s="20">
        <v>2018</v>
      </c>
      <c r="B13" s="20">
        <v>1</v>
      </c>
      <c r="C13" s="18" t="s">
        <v>9</v>
      </c>
      <c r="D13" s="2">
        <v>55</v>
      </c>
      <c r="E13" s="16">
        <v>45</v>
      </c>
      <c r="F13" s="2">
        <v>354</v>
      </c>
      <c r="G13" s="16">
        <v>354</v>
      </c>
      <c r="H13" s="32"/>
      <c r="I13" s="33"/>
      <c r="J13" s="6">
        <v>189</v>
      </c>
      <c r="K13" s="23">
        <v>189</v>
      </c>
      <c r="L13" s="26">
        <f t="shared" si="0"/>
        <v>598</v>
      </c>
      <c r="M13" s="38">
        <f t="shared" si="1"/>
        <v>588</v>
      </c>
      <c r="N13" s="2">
        <v>90</v>
      </c>
      <c r="O13" s="16">
        <v>90</v>
      </c>
      <c r="P13" s="2">
        <v>450</v>
      </c>
      <c r="Q13" s="16">
        <v>450</v>
      </c>
      <c r="R13" s="32"/>
      <c r="S13" s="33"/>
      <c r="T13" s="6">
        <v>380</v>
      </c>
      <c r="U13" s="23">
        <v>380</v>
      </c>
      <c r="V13" s="26">
        <f t="shared" si="2"/>
        <v>920</v>
      </c>
      <c r="W13" s="38">
        <f t="shared" si="3"/>
        <v>920</v>
      </c>
    </row>
    <row r="14" spans="1:23" x14ac:dyDescent="0.35">
      <c r="C14" s="10"/>
      <c r="D14" s="12">
        <f>SUM(D4:D13)</f>
        <v>1766</v>
      </c>
      <c r="E14" s="9">
        <f t="shared" ref="E14:K14" si="4">SUM(E4:E13)</f>
        <v>1749</v>
      </c>
      <c r="F14" s="12">
        <f t="shared" si="4"/>
        <v>2012</v>
      </c>
      <c r="G14" s="9">
        <f t="shared" si="4"/>
        <v>1992</v>
      </c>
      <c r="H14" s="34">
        <f t="shared" ref="H14:I14" si="5">SUM(H4:H13)</f>
        <v>0</v>
      </c>
      <c r="I14" s="35">
        <f t="shared" si="5"/>
        <v>0</v>
      </c>
      <c r="J14" s="13">
        <f t="shared" si="4"/>
        <v>1808</v>
      </c>
      <c r="K14" s="24">
        <f t="shared" si="4"/>
        <v>1808</v>
      </c>
      <c r="L14" s="27">
        <f>SUM(L4:L13)</f>
        <v>5586</v>
      </c>
      <c r="M14" s="39">
        <f>SUM(M4:M13)</f>
        <v>5549</v>
      </c>
      <c r="N14" s="12">
        <f>SUM(N4:N13)</f>
        <v>3088</v>
      </c>
      <c r="O14" s="9">
        <f t="shared" ref="O14:U14" si="6">SUM(O4:O13)</f>
        <v>3087</v>
      </c>
      <c r="P14" s="12">
        <f t="shared" si="6"/>
        <v>3189</v>
      </c>
      <c r="Q14" s="9">
        <f t="shared" si="6"/>
        <v>3186</v>
      </c>
      <c r="R14" s="34">
        <f t="shared" si="6"/>
        <v>0</v>
      </c>
      <c r="S14" s="35">
        <f t="shared" si="6"/>
        <v>0</v>
      </c>
      <c r="T14" s="13">
        <f t="shared" si="6"/>
        <v>2167</v>
      </c>
      <c r="U14" s="24">
        <f t="shared" si="6"/>
        <v>2167</v>
      </c>
      <c r="V14" s="27">
        <f>SUM(V4:V13)</f>
        <v>8444</v>
      </c>
      <c r="W14" s="39">
        <f>SUM(W4:W13)</f>
        <v>8440</v>
      </c>
    </row>
    <row r="15" spans="1:23" ht="15" thickBot="1" x14ac:dyDescent="0.4">
      <c r="C15" s="11" t="s">
        <v>10</v>
      </c>
      <c r="D15" s="111">
        <f>D14-E14</f>
        <v>17</v>
      </c>
      <c r="E15" s="112"/>
      <c r="F15" s="111">
        <f t="shared" ref="F15" si="7">F14-G14</f>
        <v>20</v>
      </c>
      <c r="G15" s="112"/>
      <c r="H15" s="113">
        <f t="shared" ref="H15" si="8">H14-I14</f>
        <v>0</v>
      </c>
      <c r="I15" s="114"/>
      <c r="J15" s="115">
        <f t="shared" ref="J15" si="9">J14-K14</f>
        <v>0</v>
      </c>
      <c r="K15" s="116"/>
      <c r="L15" s="117">
        <f>L14-M14</f>
        <v>37</v>
      </c>
      <c r="M15" s="118"/>
      <c r="N15" s="111">
        <f>N14-O14</f>
        <v>1</v>
      </c>
      <c r="O15" s="112"/>
      <c r="P15" s="111">
        <f t="shared" ref="P15" si="10">P14-Q14</f>
        <v>3</v>
      </c>
      <c r="Q15" s="112"/>
      <c r="R15" s="113">
        <f t="shared" ref="R15" si="11">R14-S14</f>
        <v>0</v>
      </c>
      <c r="S15" s="114"/>
      <c r="T15" s="115">
        <f t="shared" ref="T15" si="12">T14-U14</f>
        <v>0</v>
      </c>
      <c r="U15" s="116"/>
      <c r="V15" s="117">
        <f>V14-W14</f>
        <v>4</v>
      </c>
      <c r="W15" s="118"/>
    </row>
    <row r="16" spans="1:23" x14ac:dyDescent="0.35">
      <c r="A16" s="19">
        <v>2018</v>
      </c>
      <c r="B16" s="19">
        <v>2</v>
      </c>
      <c r="C16" s="17" t="s">
        <v>0</v>
      </c>
      <c r="D16" s="1">
        <v>300</v>
      </c>
      <c r="E16" s="15">
        <v>300</v>
      </c>
      <c r="F16" s="1">
        <v>400</v>
      </c>
      <c r="G16" s="15">
        <v>400</v>
      </c>
      <c r="H16" s="30"/>
      <c r="I16" s="31"/>
      <c r="J16" s="4">
        <v>200</v>
      </c>
      <c r="K16" s="22">
        <v>200</v>
      </c>
      <c r="L16" s="26">
        <f>D16+F16+J16</f>
        <v>900</v>
      </c>
      <c r="M16" s="37">
        <f>E16+G16+K16</f>
        <v>900</v>
      </c>
      <c r="N16" s="1">
        <v>500</v>
      </c>
      <c r="O16" s="15">
        <v>500</v>
      </c>
      <c r="P16" s="1">
        <v>1000</v>
      </c>
      <c r="Q16" s="15">
        <v>1000</v>
      </c>
      <c r="R16" s="30"/>
      <c r="S16" s="31"/>
      <c r="T16" s="4">
        <v>250</v>
      </c>
      <c r="U16" s="22">
        <v>250</v>
      </c>
      <c r="V16" s="26">
        <f>N16+P16+T16</f>
        <v>1750</v>
      </c>
      <c r="W16" s="37">
        <f>O16+Q16+U16</f>
        <v>1750</v>
      </c>
    </row>
    <row r="17" spans="1:23" x14ac:dyDescent="0.35">
      <c r="A17" s="19">
        <v>2018</v>
      </c>
      <c r="B17" s="19">
        <v>2</v>
      </c>
      <c r="C17" s="17" t="s">
        <v>1</v>
      </c>
      <c r="D17" s="1">
        <v>180</v>
      </c>
      <c r="E17" s="15">
        <v>174</v>
      </c>
      <c r="F17" s="1">
        <v>800</v>
      </c>
      <c r="G17" s="15">
        <v>800</v>
      </c>
      <c r="H17" s="30"/>
      <c r="I17" s="31"/>
      <c r="J17" s="4">
        <v>180</v>
      </c>
      <c r="K17" s="22">
        <v>180</v>
      </c>
      <c r="L17" s="26">
        <f t="shared" ref="L17:L25" si="13">D17+F17+J17</f>
        <v>1160</v>
      </c>
      <c r="M17" s="37">
        <f t="shared" ref="M17:M25" si="14">E17+G17+K17</f>
        <v>1154</v>
      </c>
      <c r="N17" s="1">
        <v>200</v>
      </c>
      <c r="O17" s="15">
        <v>200</v>
      </c>
      <c r="P17" s="1">
        <v>850</v>
      </c>
      <c r="Q17" s="15">
        <v>850</v>
      </c>
      <c r="R17" s="30"/>
      <c r="S17" s="31"/>
      <c r="T17" s="4">
        <v>258</v>
      </c>
      <c r="U17" s="22">
        <v>258</v>
      </c>
      <c r="V17" s="26">
        <f t="shared" ref="V17:V25" si="15">N17+P17+T17</f>
        <v>1308</v>
      </c>
      <c r="W17" s="37">
        <f t="shared" ref="W17:W25" si="16">O17+Q17+U17</f>
        <v>1308</v>
      </c>
    </row>
    <row r="18" spans="1:23" x14ac:dyDescent="0.35">
      <c r="A18" s="19">
        <v>2018</v>
      </c>
      <c r="B18" s="19">
        <v>2</v>
      </c>
      <c r="C18" s="17" t="s">
        <v>2</v>
      </c>
      <c r="D18" s="1">
        <v>80</v>
      </c>
      <c r="E18" s="15">
        <v>80</v>
      </c>
      <c r="F18" s="1">
        <v>60</v>
      </c>
      <c r="G18" s="15">
        <v>59</v>
      </c>
      <c r="H18" s="30"/>
      <c r="I18" s="31"/>
      <c r="J18" s="4">
        <v>130</v>
      </c>
      <c r="K18" s="22">
        <v>130</v>
      </c>
      <c r="L18" s="26">
        <f t="shared" si="13"/>
        <v>270</v>
      </c>
      <c r="M18" s="37">
        <f t="shared" si="14"/>
        <v>269</v>
      </c>
      <c r="N18" s="1">
        <v>100</v>
      </c>
      <c r="O18" s="15">
        <v>100</v>
      </c>
      <c r="P18" s="1">
        <v>90</v>
      </c>
      <c r="Q18" s="15">
        <v>90</v>
      </c>
      <c r="R18" s="30"/>
      <c r="S18" s="31"/>
      <c r="T18" s="4">
        <v>175</v>
      </c>
      <c r="U18" s="22">
        <v>175</v>
      </c>
      <c r="V18" s="26">
        <f t="shared" si="15"/>
        <v>365</v>
      </c>
      <c r="W18" s="37">
        <f t="shared" si="16"/>
        <v>365</v>
      </c>
    </row>
    <row r="19" spans="1:23" x14ac:dyDescent="0.35">
      <c r="A19" s="19">
        <v>2018</v>
      </c>
      <c r="B19" s="19">
        <v>2</v>
      </c>
      <c r="C19" s="17" t="s">
        <v>3</v>
      </c>
      <c r="D19" s="1">
        <v>300</v>
      </c>
      <c r="E19" s="15">
        <v>300</v>
      </c>
      <c r="F19" s="1">
        <v>30</v>
      </c>
      <c r="G19" s="15">
        <v>30</v>
      </c>
      <c r="H19" s="30"/>
      <c r="I19" s="31"/>
      <c r="J19" s="4">
        <v>80</v>
      </c>
      <c r="K19" s="22">
        <v>80</v>
      </c>
      <c r="L19" s="26">
        <f t="shared" si="13"/>
        <v>410</v>
      </c>
      <c r="M19" s="37">
        <f t="shared" si="14"/>
        <v>410</v>
      </c>
      <c r="N19" s="1">
        <v>800</v>
      </c>
      <c r="O19" s="15">
        <v>800</v>
      </c>
      <c r="P19" s="1">
        <v>80</v>
      </c>
      <c r="Q19" s="15">
        <v>80</v>
      </c>
      <c r="R19" s="30"/>
      <c r="S19" s="31"/>
      <c r="T19" s="4">
        <v>120</v>
      </c>
      <c r="U19" s="22">
        <v>120</v>
      </c>
      <c r="V19" s="26">
        <f t="shared" si="15"/>
        <v>1000</v>
      </c>
      <c r="W19" s="37">
        <f t="shared" si="16"/>
        <v>1000</v>
      </c>
    </row>
    <row r="20" spans="1:23" x14ac:dyDescent="0.35">
      <c r="A20" s="19">
        <v>2018</v>
      </c>
      <c r="B20" s="19">
        <v>2</v>
      </c>
      <c r="C20" s="17" t="s">
        <v>4</v>
      </c>
      <c r="D20" s="1">
        <v>20</v>
      </c>
      <c r="E20" s="15">
        <v>19</v>
      </c>
      <c r="F20" s="1">
        <v>75</v>
      </c>
      <c r="G20" s="15">
        <v>75</v>
      </c>
      <c r="H20" s="30"/>
      <c r="I20" s="31"/>
      <c r="J20" s="4">
        <v>60</v>
      </c>
      <c r="K20" s="22">
        <v>60</v>
      </c>
      <c r="L20" s="26">
        <f t="shared" si="13"/>
        <v>155</v>
      </c>
      <c r="M20" s="37">
        <f t="shared" si="14"/>
        <v>154</v>
      </c>
      <c r="N20" s="1">
        <v>30</v>
      </c>
      <c r="O20" s="15">
        <v>30</v>
      </c>
      <c r="P20" s="1">
        <v>80</v>
      </c>
      <c r="Q20" s="15">
        <v>80</v>
      </c>
      <c r="R20" s="30"/>
      <c r="S20" s="31"/>
      <c r="T20" s="4">
        <v>75</v>
      </c>
      <c r="U20" s="22">
        <v>75</v>
      </c>
      <c r="V20" s="26">
        <f t="shared" si="15"/>
        <v>185</v>
      </c>
      <c r="W20" s="37">
        <f t="shared" si="16"/>
        <v>185</v>
      </c>
    </row>
    <row r="21" spans="1:23" x14ac:dyDescent="0.35">
      <c r="A21" s="19">
        <v>2018</v>
      </c>
      <c r="B21" s="19">
        <v>2</v>
      </c>
      <c r="C21" s="17" t="s">
        <v>5</v>
      </c>
      <c r="D21" s="1">
        <v>54</v>
      </c>
      <c r="E21" s="15">
        <v>54</v>
      </c>
      <c r="F21" s="1">
        <v>130</v>
      </c>
      <c r="G21" s="15">
        <v>127</v>
      </c>
      <c r="H21" s="30"/>
      <c r="I21" s="31"/>
      <c r="J21" s="4">
        <v>180</v>
      </c>
      <c r="K21" s="22">
        <v>180</v>
      </c>
      <c r="L21" s="26">
        <f t="shared" si="13"/>
        <v>364</v>
      </c>
      <c r="M21" s="37">
        <f t="shared" si="14"/>
        <v>361</v>
      </c>
      <c r="N21" s="1">
        <v>80</v>
      </c>
      <c r="O21" s="15">
        <v>80</v>
      </c>
      <c r="P21" s="1">
        <v>144</v>
      </c>
      <c r="Q21" s="15">
        <v>144</v>
      </c>
      <c r="R21" s="30"/>
      <c r="S21" s="31"/>
      <c r="T21" s="4">
        <v>220</v>
      </c>
      <c r="U21" s="22">
        <v>220</v>
      </c>
      <c r="V21" s="26">
        <f t="shared" si="15"/>
        <v>444</v>
      </c>
      <c r="W21" s="37">
        <f t="shared" si="16"/>
        <v>444</v>
      </c>
    </row>
    <row r="22" spans="1:23" x14ac:dyDescent="0.35">
      <c r="A22" s="19">
        <v>2018</v>
      </c>
      <c r="B22" s="19">
        <v>2</v>
      </c>
      <c r="C22" s="17" t="s">
        <v>6</v>
      </c>
      <c r="D22" s="30"/>
      <c r="E22" s="31"/>
      <c r="F22" s="30"/>
      <c r="G22" s="31"/>
      <c r="H22" s="30"/>
      <c r="I22" s="31"/>
      <c r="J22" s="40"/>
      <c r="K22" s="41"/>
      <c r="L22" s="42"/>
      <c r="M22" s="43"/>
      <c r="N22" s="1">
        <v>89</v>
      </c>
      <c r="O22" s="15">
        <v>89</v>
      </c>
      <c r="P22" s="1">
        <v>100</v>
      </c>
      <c r="Q22" s="15">
        <v>100</v>
      </c>
      <c r="R22" s="30"/>
      <c r="S22" s="31"/>
      <c r="T22" s="4">
        <v>178</v>
      </c>
      <c r="U22" s="22">
        <v>176</v>
      </c>
      <c r="V22" s="26">
        <f t="shared" si="15"/>
        <v>367</v>
      </c>
      <c r="W22" s="37">
        <f t="shared" si="16"/>
        <v>365</v>
      </c>
    </row>
    <row r="23" spans="1:23" x14ac:dyDescent="0.35">
      <c r="A23" s="19">
        <v>2018</v>
      </c>
      <c r="B23" s="19">
        <v>2</v>
      </c>
      <c r="C23" s="17" t="s">
        <v>7</v>
      </c>
      <c r="D23" s="1">
        <v>800</v>
      </c>
      <c r="E23" s="15">
        <v>801</v>
      </c>
      <c r="F23" s="1">
        <v>0</v>
      </c>
      <c r="G23" s="15">
        <v>0</v>
      </c>
      <c r="H23" s="30"/>
      <c r="I23" s="31"/>
      <c r="J23" s="4">
        <v>574</v>
      </c>
      <c r="K23" s="22">
        <v>574</v>
      </c>
      <c r="L23" s="26">
        <f t="shared" si="13"/>
        <v>1374</v>
      </c>
      <c r="M23" s="37">
        <f t="shared" si="14"/>
        <v>1375</v>
      </c>
      <c r="N23" s="30"/>
      <c r="O23" s="31"/>
      <c r="P23" s="30"/>
      <c r="Q23" s="31"/>
      <c r="R23" s="30"/>
      <c r="S23" s="31"/>
      <c r="T23" s="40"/>
      <c r="U23" s="41"/>
      <c r="V23" s="42"/>
      <c r="W23" s="43"/>
    </row>
    <row r="24" spans="1:23" x14ac:dyDescent="0.35">
      <c r="A24" s="19">
        <v>2018</v>
      </c>
      <c r="B24" s="19">
        <v>2</v>
      </c>
      <c r="C24" s="17" t="s">
        <v>8</v>
      </c>
      <c r="D24" s="1">
        <v>40</v>
      </c>
      <c r="E24" s="15">
        <v>39</v>
      </c>
      <c r="F24" s="1">
        <v>78</v>
      </c>
      <c r="G24" s="15">
        <v>78</v>
      </c>
      <c r="H24" s="30"/>
      <c r="I24" s="31"/>
      <c r="J24" s="4">
        <v>200</v>
      </c>
      <c r="K24" s="22">
        <v>200</v>
      </c>
      <c r="L24" s="26">
        <f t="shared" si="13"/>
        <v>318</v>
      </c>
      <c r="M24" s="37">
        <f t="shared" si="14"/>
        <v>317</v>
      </c>
      <c r="N24" s="1">
        <v>75</v>
      </c>
      <c r="O24" s="15">
        <v>78</v>
      </c>
      <c r="P24" s="1">
        <v>90</v>
      </c>
      <c r="Q24" s="15">
        <v>90</v>
      </c>
      <c r="R24" s="30"/>
      <c r="S24" s="31"/>
      <c r="T24" s="4">
        <v>300</v>
      </c>
      <c r="U24" s="22">
        <v>300</v>
      </c>
      <c r="V24" s="26">
        <f t="shared" si="15"/>
        <v>465</v>
      </c>
      <c r="W24" s="37">
        <f t="shared" si="16"/>
        <v>468</v>
      </c>
    </row>
    <row r="25" spans="1:23" ht="15" thickBot="1" x14ac:dyDescent="0.4">
      <c r="A25" s="20">
        <v>2018</v>
      </c>
      <c r="B25" s="19">
        <v>2</v>
      </c>
      <c r="C25" s="18" t="s">
        <v>9</v>
      </c>
      <c r="D25" s="2">
        <v>54</v>
      </c>
      <c r="E25" s="16">
        <v>45</v>
      </c>
      <c r="F25" s="2">
        <v>354</v>
      </c>
      <c r="G25" s="16">
        <v>354</v>
      </c>
      <c r="H25" s="32"/>
      <c r="I25" s="33"/>
      <c r="J25" s="6">
        <v>210</v>
      </c>
      <c r="K25" s="23">
        <v>209</v>
      </c>
      <c r="L25" s="26">
        <f t="shared" si="13"/>
        <v>618</v>
      </c>
      <c r="M25" s="38">
        <f t="shared" si="14"/>
        <v>608</v>
      </c>
      <c r="N25" s="2">
        <v>45</v>
      </c>
      <c r="O25" s="16">
        <v>45</v>
      </c>
      <c r="P25" s="2">
        <v>370</v>
      </c>
      <c r="Q25" s="16">
        <v>370</v>
      </c>
      <c r="R25" s="32"/>
      <c r="S25" s="33"/>
      <c r="T25" s="6">
        <v>299</v>
      </c>
      <c r="U25" s="23">
        <v>299</v>
      </c>
      <c r="V25" s="26">
        <f t="shared" si="15"/>
        <v>714</v>
      </c>
      <c r="W25" s="38">
        <f t="shared" si="16"/>
        <v>714</v>
      </c>
    </row>
    <row r="26" spans="1:23" x14ac:dyDescent="0.35">
      <c r="C26" s="10"/>
      <c r="D26" s="12">
        <f>SUM(D16:D25)</f>
        <v>1828</v>
      </c>
      <c r="E26" s="9">
        <f t="shared" ref="E26:K26" si="17">SUM(E16:E25)</f>
        <v>1812</v>
      </c>
      <c r="F26" s="12">
        <f t="shared" si="17"/>
        <v>1927</v>
      </c>
      <c r="G26" s="9">
        <f t="shared" si="17"/>
        <v>1923</v>
      </c>
      <c r="H26" s="34">
        <f t="shared" si="17"/>
        <v>0</v>
      </c>
      <c r="I26" s="35">
        <f t="shared" si="17"/>
        <v>0</v>
      </c>
      <c r="J26" s="13">
        <f t="shared" si="17"/>
        <v>1814</v>
      </c>
      <c r="K26" s="24">
        <f t="shared" si="17"/>
        <v>1813</v>
      </c>
      <c r="L26" s="27">
        <f>SUM(L16:L25)</f>
        <v>5569</v>
      </c>
      <c r="M26" s="39">
        <f>SUM(M16:M25)</f>
        <v>5548</v>
      </c>
      <c r="N26" s="12">
        <f>SUM(N16:N25)</f>
        <v>1919</v>
      </c>
      <c r="O26" s="9">
        <f t="shared" ref="O26:S26" si="18">SUM(O16:O25)</f>
        <v>1922</v>
      </c>
      <c r="P26" s="12">
        <f t="shared" si="18"/>
        <v>2804</v>
      </c>
      <c r="Q26" s="9">
        <f t="shared" si="18"/>
        <v>2804</v>
      </c>
      <c r="R26" s="34">
        <f t="shared" si="18"/>
        <v>0</v>
      </c>
      <c r="S26" s="35">
        <f t="shared" si="18"/>
        <v>0</v>
      </c>
      <c r="T26" s="13">
        <f>SUM(T16:T25)</f>
        <v>1875</v>
      </c>
      <c r="U26" s="24">
        <f>SUM(U16:U25)</f>
        <v>1873</v>
      </c>
      <c r="V26" s="27">
        <f>SUM(V16:V25)</f>
        <v>6598</v>
      </c>
      <c r="W26" s="39">
        <f>SUM(W16:W25)</f>
        <v>6599</v>
      </c>
    </row>
    <row r="27" spans="1:23" ht="15" thickBot="1" x14ac:dyDescent="0.4">
      <c r="C27" s="11" t="s">
        <v>10</v>
      </c>
      <c r="D27" s="111">
        <f>D26-E26</f>
        <v>16</v>
      </c>
      <c r="E27" s="112"/>
      <c r="F27" s="111">
        <f t="shared" ref="F27" si="19">F26-G26</f>
        <v>4</v>
      </c>
      <c r="G27" s="112"/>
      <c r="H27" s="113">
        <f t="shared" ref="H27" si="20">H26-I26</f>
        <v>0</v>
      </c>
      <c r="I27" s="114"/>
      <c r="J27" s="115">
        <f t="shared" ref="J27" si="21">J26-K26</f>
        <v>1</v>
      </c>
      <c r="K27" s="116"/>
      <c r="L27" s="117">
        <f>L26-M26</f>
        <v>21</v>
      </c>
      <c r="M27" s="118"/>
      <c r="N27" s="111">
        <f>N26-O26</f>
        <v>-3</v>
      </c>
      <c r="O27" s="112"/>
      <c r="P27" s="111">
        <f t="shared" ref="P27" si="22">P26-Q26</f>
        <v>0</v>
      </c>
      <c r="Q27" s="112"/>
      <c r="R27" s="113">
        <f t="shared" ref="R27" si="23">R26-S26</f>
        <v>0</v>
      </c>
      <c r="S27" s="114"/>
      <c r="T27" s="115">
        <f>T26-U26</f>
        <v>2</v>
      </c>
      <c r="U27" s="116"/>
      <c r="V27" s="117">
        <f>V26-W26</f>
        <v>-1</v>
      </c>
      <c r="W27" s="118"/>
    </row>
    <row r="28" spans="1:23" x14ac:dyDescent="0.35">
      <c r="A28" s="19">
        <v>2018</v>
      </c>
      <c r="B28" s="19">
        <v>3</v>
      </c>
      <c r="C28" s="17" t="s">
        <v>0</v>
      </c>
      <c r="D28" s="1">
        <v>300</v>
      </c>
      <c r="E28" s="15">
        <v>300</v>
      </c>
      <c r="F28" s="1">
        <v>550</v>
      </c>
      <c r="G28" s="15">
        <v>530</v>
      </c>
      <c r="H28" s="30"/>
      <c r="I28" s="31"/>
      <c r="J28" s="4">
        <v>350</v>
      </c>
      <c r="K28" s="22">
        <v>350</v>
      </c>
      <c r="L28" s="26">
        <f>D28+F28+J28</f>
        <v>1200</v>
      </c>
      <c r="M28" s="37">
        <f>E28+G28+K28</f>
        <v>1180</v>
      </c>
      <c r="N28" s="1">
        <v>450</v>
      </c>
      <c r="O28" s="15">
        <v>450</v>
      </c>
      <c r="P28" s="1">
        <v>600</v>
      </c>
      <c r="Q28" s="15">
        <v>600</v>
      </c>
      <c r="R28" s="30"/>
      <c r="S28" s="31"/>
      <c r="T28" s="4">
        <v>800</v>
      </c>
      <c r="U28" s="22">
        <v>800</v>
      </c>
      <c r="V28" s="26">
        <f>N28+P28+T28</f>
        <v>1850</v>
      </c>
      <c r="W28" s="37">
        <f>O28+Q28+U28</f>
        <v>1850</v>
      </c>
    </row>
    <row r="29" spans="1:23" x14ac:dyDescent="0.35">
      <c r="A29" s="19">
        <v>2018</v>
      </c>
      <c r="B29" s="19">
        <v>3</v>
      </c>
      <c r="C29" s="17" t="s">
        <v>1</v>
      </c>
      <c r="D29" s="1">
        <v>175</v>
      </c>
      <c r="E29" s="15">
        <v>174</v>
      </c>
      <c r="F29" s="1">
        <v>745</v>
      </c>
      <c r="G29" s="15">
        <v>745</v>
      </c>
      <c r="H29" s="30"/>
      <c r="I29" s="31"/>
      <c r="J29" s="4">
        <v>200</v>
      </c>
      <c r="K29" s="22">
        <v>200</v>
      </c>
      <c r="L29" s="26">
        <f t="shared" ref="L29:L37" si="24">D29+F29+J29</f>
        <v>1120</v>
      </c>
      <c r="M29" s="37">
        <f t="shared" ref="M29:M37" si="25">E29+G29+K29</f>
        <v>1119</v>
      </c>
      <c r="N29" s="1">
        <v>100</v>
      </c>
      <c r="O29" s="15">
        <v>100</v>
      </c>
      <c r="P29" s="1">
        <v>700</v>
      </c>
      <c r="Q29" s="15">
        <v>700</v>
      </c>
      <c r="R29" s="30"/>
      <c r="S29" s="31"/>
      <c r="T29" s="4">
        <v>146</v>
      </c>
      <c r="U29" s="22">
        <v>146</v>
      </c>
      <c r="V29" s="26">
        <f t="shared" ref="V29:V37" si="26">N29+P29+T29</f>
        <v>946</v>
      </c>
      <c r="W29" s="37">
        <f t="shared" ref="W29:W37" si="27">O29+Q29+U29</f>
        <v>946</v>
      </c>
    </row>
    <row r="30" spans="1:23" x14ac:dyDescent="0.35">
      <c r="A30" s="19">
        <v>2018</v>
      </c>
      <c r="B30" s="19">
        <v>3</v>
      </c>
      <c r="C30" s="17" t="s">
        <v>2</v>
      </c>
      <c r="D30" s="1">
        <v>70</v>
      </c>
      <c r="E30" s="15">
        <v>70</v>
      </c>
      <c r="F30" s="1">
        <v>57</v>
      </c>
      <c r="G30" s="15">
        <v>57</v>
      </c>
      <c r="H30" s="30"/>
      <c r="I30" s="31"/>
      <c r="J30" s="4">
        <v>125</v>
      </c>
      <c r="K30" s="22">
        <v>125</v>
      </c>
      <c r="L30" s="26">
        <f t="shared" si="24"/>
        <v>252</v>
      </c>
      <c r="M30" s="37">
        <f t="shared" si="25"/>
        <v>252</v>
      </c>
      <c r="N30" s="1">
        <v>80</v>
      </c>
      <c r="O30" s="15">
        <v>80</v>
      </c>
      <c r="P30" s="1">
        <v>60</v>
      </c>
      <c r="Q30" s="15">
        <v>60</v>
      </c>
      <c r="R30" s="30"/>
      <c r="S30" s="31"/>
      <c r="T30" s="4">
        <v>144</v>
      </c>
      <c r="U30" s="22">
        <v>144</v>
      </c>
      <c r="V30" s="26">
        <f t="shared" si="26"/>
        <v>284</v>
      </c>
      <c r="W30" s="37">
        <f t="shared" si="27"/>
        <v>284</v>
      </c>
    </row>
    <row r="31" spans="1:23" x14ac:dyDescent="0.35">
      <c r="A31" s="19">
        <v>2018</v>
      </c>
      <c r="B31" s="19">
        <v>3</v>
      </c>
      <c r="C31" s="17" t="s">
        <v>3</v>
      </c>
      <c r="D31" s="1">
        <v>257</v>
      </c>
      <c r="E31" s="15">
        <v>255</v>
      </c>
      <c r="F31" s="1">
        <v>23</v>
      </c>
      <c r="G31" s="15">
        <v>23</v>
      </c>
      <c r="H31" s="30"/>
      <c r="I31" s="31"/>
      <c r="J31" s="4">
        <v>75</v>
      </c>
      <c r="K31" s="22">
        <v>75</v>
      </c>
      <c r="L31" s="26">
        <f t="shared" si="24"/>
        <v>355</v>
      </c>
      <c r="M31" s="37">
        <f t="shared" si="25"/>
        <v>353</v>
      </c>
      <c r="N31" s="1">
        <v>300</v>
      </c>
      <c r="O31" s="15">
        <v>300</v>
      </c>
      <c r="P31" s="1">
        <v>10</v>
      </c>
      <c r="Q31" s="15">
        <v>10</v>
      </c>
      <c r="R31" s="30"/>
      <c r="S31" s="31"/>
      <c r="T31" s="4">
        <v>808</v>
      </c>
      <c r="U31" s="22">
        <v>808</v>
      </c>
      <c r="V31" s="26">
        <f t="shared" si="26"/>
        <v>1118</v>
      </c>
      <c r="W31" s="37">
        <f t="shared" si="27"/>
        <v>1118</v>
      </c>
    </row>
    <row r="32" spans="1:23" x14ac:dyDescent="0.35">
      <c r="A32" s="19">
        <v>2018</v>
      </c>
      <c r="B32" s="19">
        <v>3</v>
      </c>
      <c r="C32" s="17" t="s">
        <v>4</v>
      </c>
      <c r="D32" s="1">
        <v>11</v>
      </c>
      <c r="E32" s="15">
        <v>11</v>
      </c>
      <c r="F32" s="1">
        <v>74</v>
      </c>
      <c r="G32" s="15">
        <v>74</v>
      </c>
      <c r="H32" s="30"/>
      <c r="I32" s="31"/>
      <c r="J32" s="4">
        <v>60</v>
      </c>
      <c r="K32" s="22">
        <v>60</v>
      </c>
      <c r="L32" s="26">
        <f t="shared" si="24"/>
        <v>145</v>
      </c>
      <c r="M32" s="37">
        <f t="shared" si="25"/>
        <v>145</v>
      </c>
      <c r="N32" s="1">
        <v>10</v>
      </c>
      <c r="O32" s="15">
        <v>10</v>
      </c>
      <c r="P32" s="1">
        <v>75</v>
      </c>
      <c r="Q32" s="15">
        <v>75</v>
      </c>
      <c r="R32" s="30"/>
      <c r="S32" s="31"/>
      <c r="T32" s="4">
        <v>50</v>
      </c>
      <c r="U32" s="22">
        <v>50</v>
      </c>
      <c r="V32" s="26">
        <f t="shared" si="26"/>
        <v>135</v>
      </c>
      <c r="W32" s="37">
        <f t="shared" si="27"/>
        <v>135</v>
      </c>
    </row>
    <row r="33" spans="1:23" x14ac:dyDescent="0.35">
      <c r="A33" s="19">
        <v>2018</v>
      </c>
      <c r="B33" s="19">
        <v>3</v>
      </c>
      <c r="C33" s="17" t="s">
        <v>5</v>
      </c>
      <c r="D33" s="1">
        <v>84</v>
      </c>
      <c r="E33" s="15">
        <v>84</v>
      </c>
      <c r="F33" s="1">
        <v>120</v>
      </c>
      <c r="G33" s="15">
        <v>120</v>
      </c>
      <c r="H33" s="30"/>
      <c r="I33" s="31"/>
      <c r="J33" s="4">
        <v>190</v>
      </c>
      <c r="K33" s="22">
        <v>190</v>
      </c>
      <c r="L33" s="26">
        <f t="shared" si="24"/>
        <v>394</v>
      </c>
      <c r="M33" s="37">
        <f t="shared" si="25"/>
        <v>394</v>
      </c>
      <c r="N33" s="1">
        <v>90</v>
      </c>
      <c r="O33" s="15">
        <v>90</v>
      </c>
      <c r="P33" s="1">
        <v>130</v>
      </c>
      <c r="Q33" s="15">
        <v>130</v>
      </c>
      <c r="R33" s="30"/>
      <c r="S33" s="31"/>
      <c r="T33" s="4">
        <v>200</v>
      </c>
      <c r="U33" s="22">
        <v>200</v>
      </c>
      <c r="V33" s="26">
        <f t="shared" si="26"/>
        <v>420</v>
      </c>
      <c r="W33" s="37">
        <f t="shared" si="27"/>
        <v>420</v>
      </c>
    </row>
    <row r="34" spans="1:23" x14ac:dyDescent="0.35">
      <c r="A34" s="19">
        <v>2018</v>
      </c>
      <c r="B34" s="19">
        <v>3</v>
      </c>
      <c r="C34" s="17" t="s">
        <v>6</v>
      </c>
      <c r="D34" s="30"/>
      <c r="E34" s="31"/>
      <c r="F34" s="30"/>
      <c r="G34" s="31"/>
      <c r="H34" s="30"/>
      <c r="I34" s="31"/>
      <c r="J34" s="40"/>
      <c r="K34" s="41"/>
      <c r="L34" s="42"/>
      <c r="M34" s="43"/>
      <c r="N34" s="1">
        <v>78</v>
      </c>
      <c r="O34" s="15">
        <v>77</v>
      </c>
      <c r="P34" s="1">
        <v>99</v>
      </c>
      <c r="Q34" s="15">
        <v>98</v>
      </c>
      <c r="R34" s="30"/>
      <c r="S34" s="31"/>
      <c r="T34" s="4">
        <v>30</v>
      </c>
      <c r="U34" s="22">
        <v>30</v>
      </c>
      <c r="V34" s="26">
        <f t="shared" si="26"/>
        <v>207</v>
      </c>
      <c r="W34" s="37">
        <f t="shared" si="27"/>
        <v>205</v>
      </c>
    </row>
    <row r="35" spans="1:23" x14ac:dyDescent="0.35">
      <c r="A35" s="19">
        <v>2018</v>
      </c>
      <c r="B35" s="19">
        <v>3</v>
      </c>
      <c r="C35" s="17" t="s">
        <v>7</v>
      </c>
      <c r="D35" s="1">
        <v>784</v>
      </c>
      <c r="E35" s="15">
        <v>780</v>
      </c>
      <c r="F35" s="1">
        <v>89</v>
      </c>
      <c r="G35" s="15">
        <v>89</v>
      </c>
      <c r="H35" s="30"/>
      <c r="I35" s="31"/>
      <c r="J35" s="4">
        <v>574</v>
      </c>
      <c r="K35" s="22">
        <v>574</v>
      </c>
      <c r="L35" s="26">
        <f t="shared" si="24"/>
        <v>1447</v>
      </c>
      <c r="M35" s="37">
        <f t="shared" si="25"/>
        <v>1443</v>
      </c>
      <c r="N35" s="30"/>
      <c r="O35" s="31"/>
      <c r="P35" s="30"/>
      <c r="Q35" s="31"/>
      <c r="R35" s="30"/>
      <c r="S35" s="31"/>
      <c r="T35" s="40"/>
      <c r="U35" s="41"/>
      <c r="V35" s="42"/>
      <c r="W35" s="43"/>
    </row>
    <row r="36" spans="1:23" x14ac:dyDescent="0.35">
      <c r="A36" s="19">
        <v>2018</v>
      </c>
      <c r="B36" s="19">
        <v>3</v>
      </c>
      <c r="C36" s="17" t="s">
        <v>8</v>
      </c>
      <c r="D36" s="1">
        <v>30</v>
      </c>
      <c r="E36" s="15">
        <v>30</v>
      </c>
      <c r="F36" s="1">
        <v>0</v>
      </c>
      <c r="G36" s="15">
        <v>0</v>
      </c>
      <c r="H36" s="30"/>
      <c r="I36" s="31"/>
      <c r="J36" s="4">
        <v>200</v>
      </c>
      <c r="K36" s="22">
        <v>200</v>
      </c>
      <c r="L36" s="26">
        <f t="shared" si="24"/>
        <v>230</v>
      </c>
      <c r="M36" s="37">
        <f t="shared" si="25"/>
        <v>230</v>
      </c>
      <c r="N36" s="1">
        <v>45</v>
      </c>
      <c r="O36" s="15">
        <v>45</v>
      </c>
      <c r="P36" s="1">
        <v>55</v>
      </c>
      <c r="Q36" s="15">
        <v>55</v>
      </c>
      <c r="R36" s="30"/>
      <c r="S36" s="31"/>
      <c r="T36" s="4">
        <v>275</v>
      </c>
      <c r="U36" s="22">
        <v>275</v>
      </c>
      <c r="V36" s="26">
        <f t="shared" si="26"/>
        <v>375</v>
      </c>
      <c r="W36" s="37">
        <f t="shared" si="27"/>
        <v>375</v>
      </c>
    </row>
    <row r="37" spans="1:23" ht="15" thickBot="1" x14ac:dyDescent="0.4">
      <c r="A37" s="20">
        <v>2018</v>
      </c>
      <c r="B37" s="19">
        <v>3</v>
      </c>
      <c r="C37" s="18" t="s">
        <v>9</v>
      </c>
      <c r="D37" s="2">
        <v>55</v>
      </c>
      <c r="E37" s="16">
        <v>45</v>
      </c>
      <c r="F37" s="2">
        <v>354</v>
      </c>
      <c r="G37" s="16">
        <v>354</v>
      </c>
      <c r="H37" s="32"/>
      <c r="I37" s="33"/>
      <c r="J37" s="6">
        <v>175</v>
      </c>
      <c r="K37" s="23">
        <v>175</v>
      </c>
      <c r="L37" s="26">
        <f t="shared" si="24"/>
        <v>584</v>
      </c>
      <c r="M37" s="38">
        <f t="shared" si="25"/>
        <v>574</v>
      </c>
      <c r="N37" s="2">
        <v>60</v>
      </c>
      <c r="O37" s="16">
        <v>60</v>
      </c>
      <c r="P37" s="2">
        <v>399</v>
      </c>
      <c r="Q37" s="16">
        <v>399</v>
      </c>
      <c r="R37" s="32"/>
      <c r="S37" s="33"/>
      <c r="T37" s="6">
        <v>200</v>
      </c>
      <c r="U37" s="23">
        <v>200</v>
      </c>
      <c r="V37" s="26">
        <f t="shared" si="26"/>
        <v>659</v>
      </c>
      <c r="W37" s="38">
        <f t="shared" si="27"/>
        <v>659</v>
      </c>
    </row>
    <row r="38" spans="1:23" x14ac:dyDescent="0.35">
      <c r="C38" s="10"/>
      <c r="D38" s="12">
        <f>SUM(D28:D37)</f>
        <v>1766</v>
      </c>
      <c r="E38" s="9">
        <f t="shared" ref="E38:K38" si="28">SUM(E28:E37)</f>
        <v>1749</v>
      </c>
      <c r="F38" s="12">
        <f t="shared" si="28"/>
        <v>2012</v>
      </c>
      <c r="G38" s="9">
        <f t="shared" si="28"/>
        <v>1992</v>
      </c>
      <c r="H38" s="34">
        <f t="shared" si="28"/>
        <v>0</v>
      </c>
      <c r="I38" s="35">
        <f t="shared" si="28"/>
        <v>0</v>
      </c>
      <c r="J38" s="13">
        <f t="shared" si="28"/>
        <v>1949</v>
      </c>
      <c r="K38" s="24">
        <f t="shared" si="28"/>
        <v>1949</v>
      </c>
      <c r="L38" s="27">
        <f>SUM(L28:L37)</f>
        <v>5727</v>
      </c>
      <c r="M38" s="39">
        <f>SUM(M28:M37)</f>
        <v>5690</v>
      </c>
      <c r="N38" s="12">
        <f>SUM(N28:N37)</f>
        <v>1213</v>
      </c>
      <c r="O38" s="9">
        <f t="shared" ref="O38:U38" si="29">SUM(O28:O37)</f>
        <v>1212</v>
      </c>
      <c r="P38" s="12">
        <f t="shared" si="29"/>
        <v>2128</v>
      </c>
      <c r="Q38" s="9">
        <f t="shared" si="29"/>
        <v>2127</v>
      </c>
      <c r="R38" s="34">
        <f t="shared" si="29"/>
        <v>0</v>
      </c>
      <c r="S38" s="35">
        <f t="shared" si="29"/>
        <v>0</v>
      </c>
      <c r="T38" s="13">
        <f t="shared" si="29"/>
        <v>2653</v>
      </c>
      <c r="U38" s="24">
        <f t="shared" si="29"/>
        <v>2653</v>
      </c>
      <c r="V38" s="27">
        <f>SUM(V28:V37)</f>
        <v>5994</v>
      </c>
      <c r="W38" s="39">
        <f>SUM(W28:W37)</f>
        <v>5992</v>
      </c>
    </row>
    <row r="39" spans="1:23" ht="15" thickBot="1" x14ac:dyDescent="0.4">
      <c r="C39" s="11" t="s">
        <v>10</v>
      </c>
      <c r="D39" s="111">
        <f>D38-E38</f>
        <v>17</v>
      </c>
      <c r="E39" s="112"/>
      <c r="F39" s="111">
        <f t="shared" ref="F39" si="30">F38-G38</f>
        <v>20</v>
      </c>
      <c r="G39" s="112"/>
      <c r="H39" s="113">
        <f t="shared" ref="H39" si="31">H38-I38</f>
        <v>0</v>
      </c>
      <c r="I39" s="114"/>
      <c r="J39" s="115">
        <f t="shared" ref="J39" si="32">J38-K38</f>
        <v>0</v>
      </c>
      <c r="K39" s="116"/>
      <c r="L39" s="117">
        <f>L38-M38</f>
        <v>37</v>
      </c>
      <c r="M39" s="118"/>
      <c r="N39" s="111">
        <f>N38-O38</f>
        <v>1</v>
      </c>
      <c r="O39" s="112"/>
      <c r="P39" s="111">
        <f t="shared" ref="P39" si="33">P38-Q38</f>
        <v>1</v>
      </c>
      <c r="Q39" s="112"/>
      <c r="R39" s="113">
        <f t="shared" ref="R39" si="34">R38-S38</f>
        <v>0</v>
      </c>
      <c r="S39" s="114"/>
      <c r="T39" s="115">
        <f t="shared" ref="T39" si="35">T38-U38</f>
        <v>0</v>
      </c>
      <c r="U39" s="116"/>
      <c r="V39" s="117">
        <f>V38-W38</f>
        <v>2</v>
      </c>
      <c r="W39" s="118"/>
    </row>
  </sheetData>
  <mergeCells count="42">
    <mergeCell ref="L2:M2"/>
    <mergeCell ref="D1:M1"/>
    <mergeCell ref="L15:M15"/>
    <mergeCell ref="D27:E27"/>
    <mergeCell ref="F27:G27"/>
    <mergeCell ref="J27:K27"/>
    <mergeCell ref="L27:M27"/>
    <mergeCell ref="H2:I2"/>
    <mergeCell ref="D2:E2"/>
    <mergeCell ref="F2:G2"/>
    <mergeCell ref="J2:K2"/>
    <mergeCell ref="D15:E15"/>
    <mergeCell ref="F15:G15"/>
    <mergeCell ref="J15:K15"/>
    <mergeCell ref="D39:E39"/>
    <mergeCell ref="F39:G39"/>
    <mergeCell ref="J39:K39"/>
    <mergeCell ref="L39:M39"/>
    <mergeCell ref="H15:I15"/>
    <mergeCell ref="H27:I27"/>
    <mergeCell ref="H39:I39"/>
    <mergeCell ref="N1:W1"/>
    <mergeCell ref="N2:O2"/>
    <mergeCell ref="P2:Q2"/>
    <mergeCell ref="R2:S2"/>
    <mergeCell ref="T2:U2"/>
    <mergeCell ref="V2:W2"/>
    <mergeCell ref="N15:O15"/>
    <mergeCell ref="P15:Q15"/>
    <mergeCell ref="R15:S15"/>
    <mergeCell ref="T15:U15"/>
    <mergeCell ref="V15:W15"/>
    <mergeCell ref="N27:O27"/>
    <mergeCell ref="P27:Q27"/>
    <mergeCell ref="R27:S27"/>
    <mergeCell ref="T27:U27"/>
    <mergeCell ref="V27:W27"/>
    <mergeCell ref="N39:O39"/>
    <mergeCell ref="P39:Q39"/>
    <mergeCell ref="R39:S39"/>
    <mergeCell ref="T39:U39"/>
    <mergeCell ref="V39:W3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workbookViewId="0">
      <selection activeCell="C4" sqref="C4"/>
    </sheetView>
  </sheetViews>
  <sheetFormatPr baseColWidth="10" defaultRowHeight="14.5" x14ac:dyDescent="0.35"/>
  <cols>
    <col min="8" max="9" width="11.453125" customWidth="1"/>
  </cols>
  <sheetData>
    <row r="1" spans="1:23" ht="15" thickBot="1" x14ac:dyDescent="0.4">
      <c r="D1" s="119" t="s">
        <v>15</v>
      </c>
      <c r="E1" s="120"/>
      <c r="F1" s="120"/>
      <c r="G1" s="120"/>
      <c r="H1" s="120"/>
      <c r="I1" s="120"/>
      <c r="J1" s="120"/>
      <c r="K1" s="120"/>
      <c r="L1" s="120"/>
      <c r="M1" s="121"/>
      <c r="N1" s="119" t="s">
        <v>16</v>
      </c>
      <c r="O1" s="120"/>
      <c r="P1" s="120"/>
      <c r="Q1" s="120"/>
      <c r="R1" s="120"/>
      <c r="S1" s="120"/>
      <c r="T1" s="120"/>
      <c r="U1" s="120"/>
      <c r="V1" s="120"/>
      <c r="W1" s="121"/>
    </row>
    <row r="2" spans="1:23" ht="15" thickBot="1" x14ac:dyDescent="0.4">
      <c r="A2" s="52" t="s">
        <v>12</v>
      </c>
      <c r="B2" s="52" t="s">
        <v>13</v>
      </c>
      <c r="C2" s="53" t="s">
        <v>14</v>
      </c>
      <c r="D2" s="122" t="s">
        <v>21</v>
      </c>
      <c r="E2" s="123"/>
      <c r="F2" s="122" t="s">
        <v>18</v>
      </c>
      <c r="G2" s="123"/>
      <c r="H2" s="124" t="s">
        <v>19</v>
      </c>
      <c r="I2" s="125"/>
      <c r="J2" s="126" t="s">
        <v>20</v>
      </c>
      <c r="K2" s="123"/>
      <c r="L2" s="127" t="s">
        <v>11</v>
      </c>
      <c r="M2" s="128"/>
      <c r="N2" s="122" t="s">
        <v>21</v>
      </c>
      <c r="O2" s="123"/>
      <c r="P2" s="122" t="s">
        <v>18</v>
      </c>
      <c r="Q2" s="123"/>
      <c r="R2" s="124" t="s">
        <v>19</v>
      </c>
      <c r="S2" s="125"/>
      <c r="T2" s="126" t="s">
        <v>20</v>
      </c>
      <c r="U2" s="123"/>
      <c r="V2" s="127" t="s">
        <v>11</v>
      </c>
      <c r="W2" s="128"/>
    </row>
    <row r="3" spans="1:23" x14ac:dyDescent="0.35">
      <c r="A3" s="44">
        <v>2018</v>
      </c>
      <c r="B3" s="44">
        <v>1</v>
      </c>
      <c r="C3" s="45"/>
      <c r="D3" s="46" t="s">
        <v>24</v>
      </c>
      <c r="E3" s="47" t="s">
        <v>25</v>
      </c>
      <c r="F3" s="46" t="s">
        <v>24</v>
      </c>
      <c r="G3" s="47" t="s">
        <v>25</v>
      </c>
      <c r="H3" s="48" t="s">
        <v>24</v>
      </c>
      <c r="I3" s="49" t="s">
        <v>25</v>
      </c>
      <c r="J3" s="50" t="s">
        <v>24</v>
      </c>
      <c r="K3" s="51" t="s">
        <v>25</v>
      </c>
      <c r="L3" s="25" t="s">
        <v>24</v>
      </c>
      <c r="M3" s="36" t="s">
        <v>25</v>
      </c>
      <c r="N3" s="7" t="s">
        <v>24</v>
      </c>
      <c r="O3" s="14" t="s">
        <v>25</v>
      </c>
      <c r="P3" s="7" t="s">
        <v>24</v>
      </c>
      <c r="Q3" s="14" t="s">
        <v>25</v>
      </c>
      <c r="R3" s="28" t="s">
        <v>24</v>
      </c>
      <c r="S3" s="29" t="s">
        <v>25</v>
      </c>
      <c r="T3" s="8" t="s">
        <v>24</v>
      </c>
      <c r="U3" s="21" t="s">
        <v>25</v>
      </c>
      <c r="V3" s="25" t="s">
        <v>24</v>
      </c>
      <c r="W3" s="36" t="s">
        <v>25</v>
      </c>
    </row>
    <row r="4" spans="1:23" x14ac:dyDescent="0.35">
      <c r="A4" s="19">
        <v>2018</v>
      </c>
      <c r="B4" s="19">
        <v>1</v>
      </c>
      <c r="C4" s="17" t="s">
        <v>0</v>
      </c>
      <c r="D4" s="64">
        <f>Volume!D4*Paramètres!$B$2</f>
        <v>471</v>
      </c>
      <c r="E4" s="65">
        <f>Volume!E4*Paramètres!$B$2</f>
        <v>471</v>
      </c>
      <c r="F4" s="64">
        <f>Volume!F4*Paramètres!$B$2</f>
        <v>863.5</v>
      </c>
      <c r="G4" s="65">
        <f>Volume!G4*Paramètres!$B$2</f>
        <v>832.1</v>
      </c>
      <c r="H4" s="30"/>
      <c r="I4" s="31"/>
      <c r="J4" s="64">
        <f>Volume!J4*Paramètres!$B$2</f>
        <v>315.57</v>
      </c>
      <c r="K4" s="65">
        <f>Volume!K4*Paramètres!$B$2</f>
        <v>315.57</v>
      </c>
      <c r="L4" s="26">
        <f>D4+F4+J4</f>
        <v>1650.07</v>
      </c>
      <c r="M4" s="37">
        <f>E4+G4+K4</f>
        <v>1618.6699999999998</v>
      </c>
      <c r="N4" s="64">
        <f>Volume!N4*Paramètres!$B$2</f>
        <v>392.5</v>
      </c>
      <c r="O4" s="65">
        <f>Volume!O4*Paramètres!$B$2</f>
        <v>392.5</v>
      </c>
      <c r="P4" s="64">
        <f>Volume!P4*Paramètres!$B$2</f>
        <v>942</v>
      </c>
      <c r="Q4" s="65">
        <f>Volume!Q4*Paramètres!$B$2</f>
        <v>942</v>
      </c>
      <c r="R4" s="84">
        <f>Volume!R4*Paramètres!$B$2</f>
        <v>0</v>
      </c>
      <c r="S4" s="85">
        <f>Volume!S4*Paramètres!$B$2</f>
        <v>0</v>
      </c>
      <c r="T4" s="86">
        <f>Volume!T4*Paramètres!$B$2</f>
        <v>471</v>
      </c>
      <c r="U4" s="87">
        <f>Volume!U4*Paramètres!$B$2</f>
        <v>471</v>
      </c>
      <c r="V4" s="88">
        <f>N4+P4+T4</f>
        <v>1805.5</v>
      </c>
      <c r="W4" s="89">
        <f>O4+Q4+U4</f>
        <v>1805.5</v>
      </c>
    </row>
    <row r="5" spans="1:23" x14ac:dyDescent="0.35">
      <c r="A5" s="19">
        <v>2018</v>
      </c>
      <c r="B5" s="19">
        <v>1</v>
      </c>
      <c r="C5" s="17" t="s">
        <v>1</v>
      </c>
      <c r="D5" s="1">
        <f>Volume!D5*Paramètres!$B$3</f>
        <v>407.75</v>
      </c>
      <c r="E5" s="15">
        <f>Volume!E5*Paramètres!$B$3</f>
        <v>405.42</v>
      </c>
      <c r="F5" s="1">
        <f>Volume!F5*Paramètres!$B$3</f>
        <v>1735.8500000000001</v>
      </c>
      <c r="G5" s="15">
        <f>Volume!G5*Paramètres!$B$3</f>
        <v>1735.8500000000001</v>
      </c>
      <c r="H5" s="30"/>
      <c r="I5" s="31"/>
      <c r="J5" s="1">
        <f>Volume!J5*Paramètres!$B$3</f>
        <v>419.40000000000003</v>
      </c>
      <c r="K5" s="15">
        <f>Volume!K5*Paramètres!$B$3</f>
        <v>419.40000000000003</v>
      </c>
      <c r="L5" s="26">
        <f t="shared" ref="L5:M13" si="0">D5+F5+J5</f>
        <v>2563.0000000000005</v>
      </c>
      <c r="M5" s="37">
        <f t="shared" si="0"/>
        <v>2560.67</v>
      </c>
      <c r="N5" s="64">
        <f>Volume!N5*Paramètres!$C$3</f>
        <v>2110</v>
      </c>
      <c r="O5" s="65">
        <f>Volume!O5*Paramètres!$C$3</f>
        <v>2110</v>
      </c>
      <c r="P5" s="64">
        <f>Volume!P5*Paramètres!$C$3</f>
        <v>544.38</v>
      </c>
      <c r="Q5" s="65">
        <f>Volume!Q5*Paramètres!$C$3</f>
        <v>544.38</v>
      </c>
      <c r="R5" s="84">
        <f>Volume!R5*Paramètres!$C$3</f>
        <v>0</v>
      </c>
      <c r="S5" s="85">
        <f>Volume!S5*Paramètres!$C$3</f>
        <v>0</v>
      </c>
      <c r="T5" s="86">
        <f>Volume!T5*Paramètres!$C$3</f>
        <v>1055</v>
      </c>
      <c r="U5" s="87">
        <f>Volume!U5*Paramètres!$C$3</f>
        <v>1055</v>
      </c>
      <c r="V5" s="88">
        <f t="shared" ref="V5:W13" si="1">N5+P5+T5</f>
        <v>3709.38</v>
      </c>
      <c r="W5" s="89">
        <f t="shared" si="1"/>
        <v>3709.38</v>
      </c>
    </row>
    <row r="6" spans="1:23" x14ac:dyDescent="0.35">
      <c r="A6" s="19">
        <v>2018</v>
      </c>
      <c r="B6" s="19">
        <v>1</v>
      </c>
      <c r="C6" s="17" t="s">
        <v>2</v>
      </c>
      <c r="D6" s="1">
        <f>Volume!D6*Paramètres!$B$4</f>
        <v>622.30000000000007</v>
      </c>
      <c r="E6" s="15">
        <f>Volume!E6*Paramètres!$B$4</f>
        <v>622.30000000000007</v>
      </c>
      <c r="F6" s="1">
        <f>Volume!F6*Paramètres!$B$4</f>
        <v>506.73</v>
      </c>
      <c r="G6" s="15">
        <f>Volume!G6*Paramètres!$B$4</f>
        <v>506.73</v>
      </c>
      <c r="H6" s="30"/>
      <c r="I6" s="31"/>
      <c r="J6" s="1">
        <f>Volume!J6*Paramètres!$B$4</f>
        <v>1093.47</v>
      </c>
      <c r="K6" s="15">
        <f>Volume!K6*Paramètres!$B$4</f>
        <v>1093.47</v>
      </c>
      <c r="L6" s="26">
        <f t="shared" si="0"/>
        <v>2222.5</v>
      </c>
      <c r="M6" s="37">
        <f t="shared" si="0"/>
        <v>2222.5</v>
      </c>
      <c r="N6" s="64">
        <f>Volume!N6*Paramètres!$C$4</f>
        <v>697.90000000000009</v>
      </c>
      <c r="O6" s="65">
        <f>Volume!O6*Paramètres!$C$4</f>
        <v>697.90000000000009</v>
      </c>
      <c r="P6" s="64">
        <f>Volume!P6*Paramètres!$C$4</f>
        <v>568.29000000000008</v>
      </c>
      <c r="Q6" s="65">
        <f>Volume!Q6*Paramètres!$C$4</f>
        <v>568.29000000000008</v>
      </c>
      <c r="R6" s="84">
        <f>Volume!R6*Paramètres!$C$4</f>
        <v>0</v>
      </c>
      <c r="S6" s="85">
        <f>Volume!S6*Paramètres!$C$4</f>
        <v>0</v>
      </c>
      <c r="T6" s="86">
        <f>Volume!T6*Paramètres!$C$4</f>
        <v>1226.3100000000002</v>
      </c>
      <c r="U6" s="87">
        <f>Volume!U6*Paramètres!$C$4</f>
        <v>1226.3100000000002</v>
      </c>
      <c r="V6" s="88">
        <f t="shared" si="1"/>
        <v>2492.5</v>
      </c>
      <c r="W6" s="89">
        <f t="shared" si="1"/>
        <v>2492.5</v>
      </c>
    </row>
    <row r="7" spans="1:23" x14ac:dyDescent="0.35">
      <c r="A7" s="19">
        <v>2018</v>
      </c>
      <c r="B7" s="19">
        <v>1</v>
      </c>
      <c r="C7" s="17" t="s">
        <v>3</v>
      </c>
      <c r="D7" s="1">
        <f>Volume!D7*Paramètres!$B$5</f>
        <v>1287.57</v>
      </c>
      <c r="E7" s="15">
        <f>Volume!E7*Paramètres!$B$5</f>
        <v>1277.55</v>
      </c>
      <c r="F7" s="1">
        <f>Volume!F7*Paramètres!$B$5</f>
        <v>115.22999999999999</v>
      </c>
      <c r="G7" s="15">
        <f>Volume!G7*Paramètres!$B$5</f>
        <v>115.22999999999999</v>
      </c>
      <c r="H7" s="30"/>
      <c r="I7" s="31"/>
      <c r="J7" s="1">
        <f>Volume!J7*Paramètres!$B$5</f>
        <v>370.74</v>
      </c>
      <c r="K7" s="15">
        <f>Volume!K7*Paramètres!$B$5</f>
        <v>370.74</v>
      </c>
      <c r="L7" s="26">
        <f t="shared" si="0"/>
        <v>1773.54</v>
      </c>
      <c r="M7" s="37">
        <f t="shared" si="0"/>
        <v>1763.52</v>
      </c>
      <c r="N7" s="64">
        <f>Volume!N7*Paramètres!$C$5</f>
        <v>5820</v>
      </c>
      <c r="O7" s="65">
        <f>Volume!O7*Paramètres!$C$5</f>
        <v>5820</v>
      </c>
      <c r="P7" s="64">
        <f>Volume!P7*Paramètres!$C$5</f>
        <v>4850</v>
      </c>
      <c r="Q7" s="65">
        <f>Volume!Q7*Paramètres!$C$5</f>
        <v>4840.2999999999993</v>
      </c>
      <c r="R7" s="84">
        <f>Volume!R7*Paramètres!$C$5</f>
        <v>0</v>
      </c>
      <c r="S7" s="85">
        <f>Volume!S7*Paramètres!$C$5</f>
        <v>0</v>
      </c>
      <c r="T7" s="86">
        <f>Volume!T7*Paramètres!$C$5</f>
        <v>727.5</v>
      </c>
      <c r="U7" s="87">
        <f>Volume!U7*Paramètres!$C$5</f>
        <v>727.5</v>
      </c>
      <c r="V7" s="88">
        <f t="shared" si="1"/>
        <v>11397.5</v>
      </c>
      <c r="W7" s="89">
        <f t="shared" si="1"/>
        <v>11387.8</v>
      </c>
    </row>
    <row r="8" spans="1:23" x14ac:dyDescent="0.35">
      <c r="A8" s="19">
        <v>2018</v>
      </c>
      <c r="B8" s="19">
        <v>1</v>
      </c>
      <c r="C8" s="17" t="s">
        <v>4</v>
      </c>
      <c r="D8" s="1">
        <f>Volume!D8*Paramètres!$B$6</f>
        <v>88.22</v>
      </c>
      <c r="E8" s="15">
        <f>Volume!E8*Paramètres!$B$6</f>
        <v>88.22</v>
      </c>
      <c r="F8" s="1">
        <f>Volume!F8*Paramètres!$B$6</f>
        <v>593.48</v>
      </c>
      <c r="G8" s="15">
        <f>Volume!G8*Paramètres!$B$6</f>
        <v>593.48</v>
      </c>
      <c r="H8" s="30"/>
      <c r="I8" s="31"/>
      <c r="J8" s="1">
        <f>Volume!J8*Paramètres!$B$6</f>
        <v>465.15999999999997</v>
      </c>
      <c r="K8" s="15">
        <f>Volume!K8*Paramètres!$B$6</f>
        <v>465.15999999999997</v>
      </c>
      <c r="L8" s="26">
        <f t="shared" si="0"/>
        <v>1146.8600000000001</v>
      </c>
      <c r="M8" s="37">
        <f t="shared" si="0"/>
        <v>1146.8600000000001</v>
      </c>
      <c r="N8" s="64">
        <f>Volume!N8*Paramètres!$C$6</f>
        <v>1610.0000000000002</v>
      </c>
      <c r="O8" s="65">
        <f>Volume!O8*Paramètres!$C$6</f>
        <v>1610.0000000000002</v>
      </c>
      <c r="P8" s="64">
        <f>Volume!P8*Paramètres!$C$6</f>
        <v>1006.2500000000001</v>
      </c>
      <c r="Q8" s="65">
        <f>Volume!Q8*Paramètres!$C$6</f>
        <v>1006.2500000000001</v>
      </c>
      <c r="R8" s="84">
        <f>Volume!R8*Paramètres!$C$6</f>
        <v>0</v>
      </c>
      <c r="S8" s="85">
        <f>Volume!S8*Paramètres!$C$6</f>
        <v>0</v>
      </c>
      <c r="T8" s="86">
        <f>Volume!T8*Paramètres!$C$6</f>
        <v>603.75</v>
      </c>
      <c r="U8" s="87">
        <f>Volume!U8*Paramètres!$C$6</f>
        <v>603.75</v>
      </c>
      <c r="V8" s="88">
        <f t="shared" si="1"/>
        <v>3220.0000000000005</v>
      </c>
      <c r="W8" s="89">
        <f t="shared" si="1"/>
        <v>3220.0000000000005</v>
      </c>
    </row>
    <row r="9" spans="1:23" x14ac:dyDescent="0.35">
      <c r="A9" s="19">
        <v>2018</v>
      </c>
      <c r="B9" s="19">
        <v>1</v>
      </c>
      <c r="C9" s="17" t="s">
        <v>5</v>
      </c>
      <c r="D9" s="1">
        <f>Volume!D9*Paramètres!$B$7</f>
        <v>1044.96</v>
      </c>
      <c r="E9" s="15">
        <f>Volume!E9*Paramètres!$B$7</f>
        <v>1044.96</v>
      </c>
      <c r="F9" s="1">
        <f>Volume!F9*Paramètres!$B$7</f>
        <v>1492.8</v>
      </c>
      <c r="G9" s="15">
        <f>Volume!G9*Paramètres!$B$7</f>
        <v>1492.8</v>
      </c>
      <c r="H9" s="30"/>
      <c r="I9" s="31"/>
      <c r="J9" s="1">
        <f>Volume!J9*Paramètres!$B$7</f>
        <v>2226.7599999999998</v>
      </c>
      <c r="K9" s="15">
        <f>Volume!K9*Paramètres!$B$7</f>
        <v>2226.7599999999998</v>
      </c>
      <c r="L9" s="26">
        <f t="shared" si="0"/>
        <v>4764.5200000000004</v>
      </c>
      <c r="M9" s="37">
        <f t="shared" si="0"/>
        <v>4764.5200000000004</v>
      </c>
      <c r="N9" s="64">
        <f>Volume!N9*Paramètres!$C$7</f>
        <v>1546.25</v>
      </c>
      <c r="O9" s="65">
        <f>Volume!O9*Paramètres!$C$7</f>
        <v>1546.25</v>
      </c>
      <c r="P9" s="64">
        <f>Volume!P9*Paramètres!$C$7</f>
        <v>1237</v>
      </c>
      <c r="Q9" s="65">
        <f>Volume!Q9*Paramètres!$C$7</f>
        <v>1237</v>
      </c>
      <c r="R9" s="84">
        <f>Volume!R9*Paramètres!$C$7</f>
        <v>0</v>
      </c>
      <c r="S9" s="85">
        <f>Volume!S9*Paramètres!$C$7</f>
        <v>0</v>
      </c>
      <c r="T9" s="86">
        <f>Volume!T9*Paramètres!$C$7</f>
        <v>2337.9299999999998</v>
      </c>
      <c r="U9" s="87">
        <f>Volume!U9*Paramètres!$C$7</f>
        <v>2337.9299999999998</v>
      </c>
      <c r="V9" s="88">
        <f t="shared" si="1"/>
        <v>5121.18</v>
      </c>
      <c r="W9" s="89">
        <f t="shared" si="1"/>
        <v>5121.18</v>
      </c>
    </row>
    <row r="10" spans="1:23" x14ac:dyDescent="0.35">
      <c r="A10" s="19">
        <v>2018</v>
      </c>
      <c r="B10" s="19">
        <v>1</v>
      </c>
      <c r="C10" s="17" t="s">
        <v>6</v>
      </c>
      <c r="D10" s="30">
        <f>Volume!D10*Paramètres!$B$8</f>
        <v>0</v>
      </c>
      <c r="E10" s="31">
        <f>Volume!E10*Paramètres!$B$8</f>
        <v>0</v>
      </c>
      <c r="F10" s="30">
        <f>Volume!F10*Paramètres!$B$8</f>
        <v>0</v>
      </c>
      <c r="G10" s="31">
        <f>Volume!G10*Paramètres!$B$8</f>
        <v>0</v>
      </c>
      <c r="H10" s="30"/>
      <c r="I10" s="31"/>
      <c r="J10" s="30">
        <f>Volume!J10*Paramètres!$B$8</f>
        <v>0</v>
      </c>
      <c r="K10" s="31">
        <f>Volume!K10*Paramètres!$B$8</f>
        <v>0</v>
      </c>
      <c r="L10" s="42"/>
      <c r="M10" s="43"/>
      <c r="N10" s="64">
        <f>Volume!N10*Paramètres!$CB$8</f>
        <v>0</v>
      </c>
      <c r="O10" s="65">
        <f>Volume!O10*Paramètres!$CB$8</f>
        <v>0</v>
      </c>
      <c r="P10" s="64">
        <f>Volume!P10*Paramètres!$CB$8</f>
        <v>0</v>
      </c>
      <c r="Q10" s="65">
        <f>Volume!Q10*Paramètres!$CB$8</f>
        <v>0</v>
      </c>
      <c r="R10" s="84">
        <f>Volume!R10*Paramètres!$CB$8</f>
        <v>0</v>
      </c>
      <c r="S10" s="85">
        <f>Volume!S10*Paramètres!$CB$8</f>
        <v>0</v>
      </c>
      <c r="T10" s="86">
        <f>Volume!T10*Paramètres!$CB$8</f>
        <v>0</v>
      </c>
      <c r="U10" s="87">
        <f>Volume!U10*Paramètres!$CB$8</f>
        <v>0</v>
      </c>
      <c r="V10" s="88">
        <f t="shared" si="1"/>
        <v>0</v>
      </c>
      <c r="W10" s="89">
        <f t="shared" si="1"/>
        <v>0</v>
      </c>
    </row>
    <row r="11" spans="1:23" x14ac:dyDescent="0.35">
      <c r="A11" s="19">
        <v>2018</v>
      </c>
      <c r="B11" s="19">
        <v>1</v>
      </c>
      <c r="C11" s="17" t="s">
        <v>7</v>
      </c>
      <c r="D11" s="1">
        <f>Volume!D11*Paramètres!$B$9</f>
        <v>3222.2400000000002</v>
      </c>
      <c r="E11" s="15">
        <f>Volume!E11*Paramètres!$B$9</f>
        <v>3205.8</v>
      </c>
      <c r="F11" s="1">
        <f>Volume!F11*Paramètres!$B$9</f>
        <v>365.79</v>
      </c>
      <c r="G11" s="15">
        <f>Volume!G11*Paramètres!$B$9</f>
        <v>365.79</v>
      </c>
      <c r="H11" s="30"/>
      <c r="I11" s="31"/>
      <c r="J11" s="1">
        <f>Volume!J11*Paramètres!$B$9</f>
        <v>2359.1400000000003</v>
      </c>
      <c r="K11" s="15">
        <f>Volume!K11*Paramètres!$B$9</f>
        <v>2359.1400000000003</v>
      </c>
      <c r="L11" s="26">
        <f t="shared" si="0"/>
        <v>5947.17</v>
      </c>
      <c r="M11" s="37">
        <f t="shared" si="0"/>
        <v>5930.7300000000005</v>
      </c>
      <c r="N11" s="84">
        <f>Volume!N11*Paramètres!$C$9</f>
        <v>0</v>
      </c>
      <c r="O11" s="85">
        <f>Volume!O11*Paramètres!$C$9</f>
        <v>0</v>
      </c>
      <c r="P11" s="84">
        <f>Volume!P11*Paramètres!$C$9</f>
        <v>0</v>
      </c>
      <c r="Q11" s="85">
        <f>Volume!Q11*Paramètres!$C$9</f>
        <v>0</v>
      </c>
      <c r="R11" s="84">
        <f>Volume!R11*Paramètres!$C$9</f>
        <v>0</v>
      </c>
      <c r="S11" s="85">
        <f>Volume!S11*Paramètres!$C$9</f>
        <v>0</v>
      </c>
      <c r="T11" s="90">
        <f>Volume!T11*Paramètres!$C$9</f>
        <v>0</v>
      </c>
      <c r="U11" s="91">
        <f>Volume!U11*Paramètres!$C$9</f>
        <v>0</v>
      </c>
      <c r="V11" s="92"/>
      <c r="W11" s="93"/>
    </row>
    <row r="12" spans="1:23" x14ac:dyDescent="0.35">
      <c r="A12" s="19">
        <v>2018</v>
      </c>
      <c r="B12" s="19">
        <v>1</v>
      </c>
      <c r="C12" s="17" t="s">
        <v>8</v>
      </c>
      <c r="D12" s="1">
        <f>Volume!D12*Paramètres!$B$10</f>
        <v>316.2</v>
      </c>
      <c r="E12" s="15">
        <f>Volume!E12*Paramètres!$B$10</f>
        <v>316.2</v>
      </c>
      <c r="F12" s="1">
        <f>Volume!F12*Paramètres!$B$10</f>
        <v>0</v>
      </c>
      <c r="G12" s="15">
        <f>Volume!G12*Paramètres!$B$10</f>
        <v>0</v>
      </c>
      <c r="H12" s="30"/>
      <c r="I12" s="31"/>
      <c r="J12" s="1">
        <f>Volume!J12*Paramètres!$B$10</f>
        <v>2424.1999999999998</v>
      </c>
      <c r="K12" s="15">
        <f>Volume!K12*Paramètres!$B$10</f>
        <v>2424.1999999999998</v>
      </c>
      <c r="L12" s="26">
        <f t="shared" si="0"/>
        <v>2740.3999999999996</v>
      </c>
      <c r="M12" s="37">
        <f t="shared" si="0"/>
        <v>2740.3999999999996</v>
      </c>
      <c r="N12" s="64">
        <f>Volume!N12*Paramètres!$C$10</f>
        <v>749.25</v>
      </c>
      <c r="O12" s="65">
        <f>Volume!O12*Paramètres!$C$10</f>
        <v>749.25</v>
      </c>
      <c r="P12" s="64">
        <f>Volume!P12*Paramètres!$C$10</f>
        <v>4995</v>
      </c>
      <c r="Q12" s="65">
        <f>Volume!Q12*Paramètres!$C$10</f>
        <v>4995</v>
      </c>
      <c r="R12" s="84">
        <f>Volume!R12*Paramètres!$C$10</f>
        <v>0</v>
      </c>
      <c r="S12" s="85">
        <f>Volume!S12*Paramètres!$C$10</f>
        <v>0</v>
      </c>
      <c r="T12" s="86">
        <f>Volume!T12*Paramètres!$C$10</f>
        <v>4495.5</v>
      </c>
      <c r="U12" s="87">
        <f>Volume!U12*Paramètres!$C$10</f>
        <v>4495.5</v>
      </c>
      <c r="V12" s="88">
        <f t="shared" si="1"/>
        <v>10239.75</v>
      </c>
      <c r="W12" s="89">
        <f t="shared" si="1"/>
        <v>10239.75</v>
      </c>
    </row>
    <row r="13" spans="1:23" ht="15" thickBot="1" x14ac:dyDescent="0.4">
      <c r="A13" s="20">
        <v>2018</v>
      </c>
      <c r="B13" s="20">
        <v>1</v>
      </c>
      <c r="C13" s="18" t="s">
        <v>9</v>
      </c>
      <c r="D13" s="2">
        <f>Volume!D13*Paramètres!$B$11</f>
        <v>377.85</v>
      </c>
      <c r="E13" s="16">
        <f>Volume!E13*Paramètres!$B$11</f>
        <v>309.14999999999998</v>
      </c>
      <c r="F13" s="2">
        <f>Volume!F13*Paramètres!$B$11</f>
        <v>2431.98</v>
      </c>
      <c r="G13" s="16">
        <f>Volume!G13*Paramètres!$B$11</f>
        <v>2431.98</v>
      </c>
      <c r="H13" s="32"/>
      <c r="I13" s="33"/>
      <c r="J13" s="2">
        <f>Volume!J13*Paramètres!$B$11</f>
        <v>1298.43</v>
      </c>
      <c r="K13" s="16">
        <f>Volume!K13*Paramètres!$B$11</f>
        <v>1298.43</v>
      </c>
      <c r="L13" s="26">
        <f t="shared" si="0"/>
        <v>4108.26</v>
      </c>
      <c r="M13" s="38">
        <f t="shared" si="0"/>
        <v>4039.5600000000004</v>
      </c>
      <c r="N13" s="94">
        <f>Volume!N13*Paramètres!$C$11</f>
        <v>624.6</v>
      </c>
      <c r="O13" s="95">
        <f>Volume!O13*Paramètres!$C$11</f>
        <v>624.6</v>
      </c>
      <c r="P13" s="94">
        <f>Volume!P13*Paramètres!$C$11</f>
        <v>3123</v>
      </c>
      <c r="Q13" s="95">
        <f>Volume!Q13*Paramètres!$C$11</f>
        <v>3123</v>
      </c>
      <c r="R13" s="96">
        <f>Volume!R13*Paramètres!$C$11</f>
        <v>0</v>
      </c>
      <c r="S13" s="97">
        <f>Volume!S13*Paramètres!$C$11</f>
        <v>0</v>
      </c>
      <c r="T13" s="98">
        <f>Volume!T13*Paramètres!$C$11</f>
        <v>2637.2000000000003</v>
      </c>
      <c r="U13" s="99">
        <f>Volume!U13*Paramètres!$C$11</f>
        <v>2637.2000000000003</v>
      </c>
      <c r="V13" s="88">
        <f t="shared" si="1"/>
        <v>6384.8</v>
      </c>
      <c r="W13" s="100">
        <f t="shared" si="1"/>
        <v>6384.8</v>
      </c>
    </row>
    <row r="14" spans="1:23" x14ac:dyDescent="0.35">
      <c r="C14" s="10"/>
      <c r="D14" s="12">
        <f>SUM(D4:D13)</f>
        <v>7838.09</v>
      </c>
      <c r="E14" s="9">
        <f t="shared" ref="E14:K14" si="2">SUM(E4:E13)</f>
        <v>7740.5999999999995</v>
      </c>
      <c r="F14" s="12">
        <f t="shared" si="2"/>
        <v>8105.3600000000006</v>
      </c>
      <c r="G14" s="9">
        <f t="shared" si="2"/>
        <v>8073.9600000000009</v>
      </c>
      <c r="H14" s="34">
        <f t="shared" si="2"/>
        <v>0</v>
      </c>
      <c r="I14" s="35">
        <f t="shared" si="2"/>
        <v>0</v>
      </c>
      <c r="J14" s="13">
        <f t="shared" si="2"/>
        <v>10972.87</v>
      </c>
      <c r="K14" s="24">
        <f t="shared" si="2"/>
        <v>10972.87</v>
      </c>
      <c r="L14" s="27">
        <f>SUM(L4:L13)</f>
        <v>26916.320000000007</v>
      </c>
      <c r="M14" s="39">
        <f>SUM(M4:M13)</f>
        <v>26787.430000000004</v>
      </c>
      <c r="N14" s="101">
        <f>SUM(N4:N13)</f>
        <v>13550.5</v>
      </c>
      <c r="O14" s="102">
        <f t="shared" ref="O14:U14" si="3">SUM(O4:O13)</f>
        <v>13550.5</v>
      </c>
      <c r="P14" s="101">
        <f t="shared" si="3"/>
        <v>17265.919999999998</v>
      </c>
      <c r="Q14" s="102">
        <f t="shared" si="3"/>
        <v>17256.22</v>
      </c>
      <c r="R14" s="103">
        <f t="shared" si="3"/>
        <v>0</v>
      </c>
      <c r="S14" s="104">
        <f t="shared" si="3"/>
        <v>0</v>
      </c>
      <c r="T14" s="105">
        <f t="shared" si="3"/>
        <v>13554.19</v>
      </c>
      <c r="U14" s="106">
        <f t="shared" si="3"/>
        <v>13554.19</v>
      </c>
      <c r="V14" s="107">
        <f>SUM(V4:V13)</f>
        <v>44370.61</v>
      </c>
      <c r="W14" s="108">
        <f>SUM(W4:W13)</f>
        <v>44360.91</v>
      </c>
    </row>
    <row r="15" spans="1:23" ht="15" thickBot="1" x14ac:dyDescent="0.4">
      <c r="C15" s="11" t="s">
        <v>10</v>
      </c>
      <c r="D15" s="111">
        <f>D14-E14</f>
        <v>97.490000000000691</v>
      </c>
      <c r="E15" s="112"/>
      <c r="F15" s="111">
        <f t="shared" ref="F15" si="4">F14-G14</f>
        <v>31.399999999999636</v>
      </c>
      <c r="G15" s="112"/>
      <c r="H15" s="113">
        <f t="shared" ref="H15" si="5">H14-I14</f>
        <v>0</v>
      </c>
      <c r="I15" s="114"/>
      <c r="J15" s="115">
        <f t="shared" ref="J15" si="6">J14-K14</f>
        <v>0</v>
      </c>
      <c r="K15" s="116"/>
      <c r="L15" s="117">
        <f>L14-M14</f>
        <v>128.89000000000306</v>
      </c>
      <c r="M15" s="118"/>
      <c r="N15" s="133">
        <f>N14-O14</f>
        <v>0</v>
      </c>
      <c r="O15" s="134"/>
      <c r="P15" s="133">
        <f t="shared" ref="P15" si="7">P14-Q14</f>
        <v>9.6999999999970896</v>
      </c>
      <c r="Q15" s="134"/>
      <c r="R15" s="135">
        <f t="shared" ref="R15" si="8">R14-S14</f>
        <v>0</v>
      </c>
      <c r="S15" s="136"/>
      <c r="T15" s="129">
        <f t="shared" ref="T15" si="9">T14-U14</f>
        <v>0</v>
      </c>
      <c r="U15" s="130"/>
      <c r="V15" s="131">
        <f>V14-W14</f>
        <v>9.6999999999970896</v>
      </c>
      <c r="W15" s="132"/>
    </row>
    <row r="16" spans="1:23" x14ac:dyDescent="0.35">
      <c r="A16" s="19">
        <v>2018</v>
      </c>
      <c r="B16" s="19">
        <v>2</v>
      </c>
      <c r="C16" s="17" t="s">
        <v>0</v>
      </c>
      <c r="D16" s="64">
        <f>Volume!D16*Paramètres!$B$2</f>
        <v>471</v>
      </c>
      <c r="E16" s="65">
        <f>Volume!E16*Paramètres!$B$2</f>
        <v>471</v>
      </c>
      <c r="F16" s="64">
        <v>471</v>
      </c>
      <c r="G16" s="65">
        <v>471</v>
      </c>
      <c r="H16" s="30"/>
      <c r="I16" s="31"/>
      <c r="J16" s="64">
        <v>471</v>
      </c>
      <c r="K16" s="65">
        <v>471</v>
      </c>
      <c r="L16" s="26">
        <f>D16+F16+J16</f>
        <v>1413</v>
      </c>
      <c r="M16" s="37">
        <f>E16+G16+K16</f>
        <v>1413</v>
      </c>
      <c r="N16" s="64">
        <f>Volume!N16*Paramètres!$B$2</f>
        <v>785</v>
      </c>
      <c r="O16" s="65">
        <f>Volume!O16*Paramètres!$B$2</f>
        <v>785</v>
      </c>
      <c r="P16" s="64">
        <f>Volume!P16*Paramètres!$B$2</f>
        <v>1570</v>
      </c>
      <c r="Q16" s="65">
        <f>Volume!Q16*Paramètres!$B$2</f>
        <v>1570</v>
      </c>
      <c r="R16" s="84">
        <f>Volume!R16*Paramètres!$B$2</f>
        <v>0</v>
      </c>
      <c r="S16" s="85">
        <f>Volume!S16*Paramètres!$B$2</f>
        <v>0</v>
      </c>
      <c r="T16" s="86">
        <f>Volume!T16*Paramètres!$B$2</f>
        <v>392.5</v>
      </c>
      <c r="U16" s="87">
        <f>Volume!U16*Paramètres!$B$2</f>
        <v>392.5</v>
      </c>
      <c r="V16" s="88">
        <f>N16+P16+T16</f>
        <v>2747.5</v>
      </c>
      <c r="W16" s="89">
        <f>O16+Q16+U16</f>
        <v>2747.5</v>
      </c>
    </row>
    <row r="17" spans="1:23" x14ac:dyDescent="0.35">
      <c r="A17" s="19">
        <v>2018</v>
      </c>
      <c r="B17" s="19">
        <v>2</v>
      </c>
      <c r="C17" s="17" t="s">
        <v>1</v>
      </c>
      <c r="D17" s="1">
        <f>Volume!D17*Paramètres!$B$3</f>
        <v>419.40000000000003</v>
      </c>
      <c r="E17" s="15">
        <f>Volume!E17*Paramètres!$B$3</f>
        <v>405.42</v>
      </c>
      <c r="F17" s="1">
        <v>407.75</v>
      </c>
      <c r="G17" s="15">
        <v>405.42</v>
      </c>
      <c r="H17" s="30"/>
      <c r="I17" s="31"/>
      <c r="J17" s="1">
        <v>407.75</v>
      </c>
      <c r="K17" s="15">
        <v>405.42</v>
      </c>
      <c r="L17" s="26">
        <f t="shared" ref="L17:M25" si="10">D17+F17+J17</f>
        <v>1234.9000000000001</v>
      </c>
      <c r="M17" s="37">
        <f t="shared" si="10"/>
        <v>1216.26</v>
      </c>
      <c r="N17" s="64">
        <f>Volume!N17*Paramètres!$C$3</f>
        <v>422</v>
      </c>
      <c r="O17" s="65">
        <f>Volume!O17*Paramètres!$C$3</f>
        <v>422</v>
      </c>
      <c r="P17" s="64">
        <f>Volume!P17*Paramètres!$C$3</f>
        <v>1793.5</v>
      </c>
      <c r="Q17" s="65">
        <f>Volume!Q17*Paramètres!$C$3</f>
        <v>1793.5</v>
      </c>
      <c r="R17" s="84">
        <f>Volume!R17*Paramètres!$C$3</f>
        <v>0</v>
      </c>
      <c r="S17" s="85">
        <f>Volume!S17*Paramètres!$C$3</f>
        <v>0</v>
      </c>
      <c r="T17" s="86">
        <f>Volume!T17*Paramètres!$C$3</f>
        <v>544.38</v>
      </c>
      <c r="U17" s="87">
        <f>Volume!U17*Paramètres!$C$3</f>
        <v>544.38</v>
      </c>
      <c r="V17" s="88">
        <f t="shared" ref="V17:W25" si="11">N17+P17+T17</f>
        <v>2759.88</v>
      </c>
      <c r="W17" s="89">
        <f t="shared" si="11"/>
        <v>2759.88</v>
      </c>
    </row>
    <row r="18" spans="1:23" x14ac:dyDescent="0.35">
      <c r="A18" s="19">
        <v>2018</v>
      </c>
      <c r="B18" s="19">
        <v>2</v>
      </c>
      <c r="C18" s="17" t="s">
        <v>2</v>
      </c>
      <c r="D18" s="1">
        <f>Volume!D18*Paramètres!$B$4</f>
        <v>711.2</v>
      </c>
      <c r="E18" s="15">
        <f>Volume!E18*Paramètres!$B$4</f>
        <v>711.2</v>
      </c>
      <c r="F18" s="1">
        <v>622.30000000000007</v>
      </c>
      <c r="G18" s="15">
        <v>622.30000000000007</v>
      </c>
      <c r="H18" s="30"/>
      <c r="I18" s="31"/>
      <c r="J18" s="1">
        <v>622.30000000000007</v>
      </c>
      <c r="K18" s="15">
        <v>622.30000000000007</v>
      </c>
      <c r="L18" s="26">
        <f t="shared" si="10"/>
        <v>1955.8000000000002</v>
      </c>
      <c r="M18" s="37">
        <f t="shared" si="10"/>
        <v>1955.8000000000002</v>
      </c>
      <c r="N18" s="64">
        <f>Volume!N18*Paramètres!$C$4</f>
        <v>997.00000000000011</v>
      </c>
      <c r="O18" s="65">
        <f>Volume!O18*Paramètres!$C$4</f>
        <v>997.00000000000011</v>
      </c>
      <c r="P18" s="64">
        <f>Volume!P18*Paramètres!$C$4</f>
        <v>897.30000000000007</v>
      </c>
      <c r="Q18" s="65">
        <f>Volume!Q18*Paramètres!$C$4</f>
        <v>897.30000000000007</v>
      </c>
      <c r="R18" s="84">
        <f>Volume!R18*Paramètres!$C$4</f>
        <v>0</v>
      </c>
      <c r="S18" s="85">
        <f>Volume!S18*Paramètres!$C$4</f>
        <v>0</v>
      </c>
      <c r="T18" s="86">
        <f>Volume!T18*Paramètres!$C$4</f>
        <v>1744.75</v>
      </c>
      <c r="U18" s="87">
        <f>Volume!U18*Paramètres!$C$4</f>
        <v>1744.75</v>
      </c>
      <c r="V18" s="88">
        <f t="shared" si="11"/>
        <v>3639.05</v>
      </c>
      <c r="W18" s="89">
        <f t="shared" si="11"/>
        <v>3639.05</v>
      </c>
    </row>
    <row r="19" spans="1:23" x14ac:dyDescent="0.35">
      <c r="A19" s="19">
        <v>2018</v>
      </c>
      <c r="B19" s="19">
        <v>2</v>
      </c>
      <c r="C19" s="17" t="s">
        <v>3</v>
      </c>
      <c r="D19" s="1">
        <f>Volume!D19*Paramètres!$B$5</f>
        <v>1503</v>
      </c>
      <c r="E19" s="15">
        <f>Volume!E19*Paramètres!$B$5</f>
        <v>1503</v>
      </c>
      <c r="F19" s="1">
        <v>1287.57</v>
      </c>
      <c r="G19" s="15">
        <v>1277.55</v>
      </c>
      <c r="H19" s="30"/>
      <c r="I19" s="31"/>
      <c r="J19" s="1">
        <v>1287.57</v>
      </c>
      <c r="K19" s="15">
        <v>1277.55</v>
      </c>
      <c r="L19" s="26">
        <f t="shared" si="10"/>
        <v>4078.1399999999994</v>
      </c>
      <c r="M19" s="37">
        <f t="shared" si="10"/>
        <v>4058.1000000000004</v>
      </c>
      <c r="N19" s="64">
        <f>Volume!N19*Paramètres!$C$5</f>
        <v>3879.9999999999995</v>
      </c>
      <c r="O19" s="65">
        <f>Volume!O19*Paramètres!$C$5</f>
        <v>3879.9999999999995</v>
      </c>
      <c r="P19" s="64">
        <f>Volume!P19*Paramètres!$C$5</f>
        <v>388</v>
      </c>
      <c r="Q19" s="65">
        <f>Volume!Q19*Paramètres!$C$5</f>
        <v>388</v>
      </c>
      <c r="R19" s="84">
        <f>Volume!R19*Paramètres!$C$5</f>
        <v>0</v>
      </c>
      <c r="S19" s="85">
        <f>Volume!S19*Paramètres!$C$5</f>
        <v>0</v>
      </c>
      <c r="T19" s="86">
        <f>Volume!T19*Paramètres!$C$5</f>
        <v>582</v>
      </c>
      <c r="U19" s="87">
        <f>Volume!U19*Paramètres!$C$5</f>
        <v>582</v>
      </c>
      <c r="V19" s="88">
        <f t="shared" si="11"/>
        <v>4850</v>
      </c>
      <c r="W19" s="89">
        <f t="shared" si="11"/>
        <v>4850</v>
      </c>
    </row>
    <row r="20" spans="1:23" x14ac:dyDescent="0.35">
      <c r="A20" s="19">
        <v>2018</v>
      </c>
      <c r="B20" s="19">
        <v>2</v>
      </c>
      <c r="C20" s="17" t="s">
        <v>4</v>
      </c>
      <c r="D20" s="1">
        <f>Volume!D20*Paramètres!$B$6</f>
        <v>160.39999999999998</v>
      </c>
      <c r="E20" s="15">
        <f>Volume!E20*Paramètres!$B$6</f>
        <v>152.38</v>
      </c>
      <c r="F20" s="1">
        <v>88.22</v>
      </c>
      <c r="G20" s="15">
        <v>88.22</v>
      </c>
      <c r="H20" s="30"/>
      <c r="I20" s="31"/>
      <c r="J20" s="1">
        <v>88.22</v>
      </c>
      <c r="K20" s="15">
        <v>88.22</v>
      </c>
      <c r="L20" s="26">
        <f t="shared" si="10"/>
        <v>336.84</v>
      </c>
      <c r="M20" s="37">
        <f t="shared" si="10"/>
        <v>328.82</v>
      </c>
      <c r="N20" s="64">
        <f>Volume!N20*Paramètres!$C$6</f>
        <v>241.50000000000003</v>
      </c>
      <c r="O20" s="65">
        <f>Volume!O20*Paramètres!$C$6</f>
        <v>241.50000000000003</v>
      </c>
      <c r="P20" s="64">
        <f>Volume!P20*Paramètres!$C$6</f>
        <v>644</v>
      </c>
      <c r="Q20" s="65">
        <f>Volume!Q20*Paramètres!$C$6</f>
        <v>644</v>
      </c>
      <c r="R20" s="84">
        <f>Volume!R20*Paramètres!$C$6</f>
        <v>0</v>
      </c>
      <c r="S20" s="85">
        <f>Volume!S20*Paramètres!$C$6</f>
        <v>0</v>
      </c>
      <c r="T20" s="86">
        <f>Volume!T20*Paramètres!$C$6</f>
        <v>603.75</v>
      </c>
      <c r="U20" s="87">
        <f>Volume!U20*Paramètres!$C$6</f>
        <v>603.75</v>
      </c>
      <c r="V20" s="88">
        <f t="shared" si="11"/>
        <v>1489.25</v>
      </c>
      <c r="W20" s="89">
        <f t="shared" si="11"/>
        <v>1489.25</v>
      </c>
    </row>
    <row r="21" spans="1:23" x14ac:dyDescent="0.35">
      <c r="A21" s="19">
        <v>2018</v>
      </c>
      <c r="B21" s="19">
        <v>2</v>
      </c>
      <c r="C21" s="17" t="s">
        <v>5</v>
      </c>
      <c r="D21" s="1">
        <f>Volume!D21*Paramètres!$B$7</f>
        <v>671.76</v>
      </c>
      <c r="E21" s="15">
        <f>Volume!E21*Paramètres!$B$7</f>
        <v>671.76</v>
      </c>
      <c r="F21" s="1">
        <v>1044.96</v>
      </c>
      <c r="G21" s="15">
        <v>1044.96</v>
      </c>
      <c r="H21" s="30"/>
      <c r="I21" s="31"/>
      <c r="J21" s="1">
        <v>1044.96</v>
      </c>
      <c r="K21" s="15">
        <v>1044.96</v>
      </c>
      <c r="L21" s="26">
        <f t="shared" si="10"/>
        <v>2761.6800000000003</v>
      </c>
      <c r="M21" s="37">
        <f t="shared" si="10"/>
        <v>2761.6800000000003</v>
      </c>
      <c r="N21" s="64">
        <f>Volume!N21*Paramètres!$C$7</f>
        <v>989.59999999999991</v>
      </c>
      <c r="O21" s="65">
        <f>Volume!O21*Paramètres!$C$7</f>
        <v>989.59999999999991</v>
      </c>
      <c r="P21" s="64">
        <f>Volume!P21*Paramètres!$C$7</f>
        <v>1781.28</v>
      </c>
      <c r="Q21" s="65">
        <f>Volume!Q21*Paramètres!$C$7</f>
        <v>1781.28</v>
      </c>
      <c r="R21" s="84">
        <f>Volume!R21*Paramètres!$C$7</f>
        <v>0</v>
      </c>
      <c r="S21" s="85">
        <f>Volume!S21*Paramètres!$C$7</f>
        <v>0</v>
      </c>
      <c r="T21" s="86">
        <f>Volume!T21*Paramètres!$C$7</f>
        <v>2721.3999999999996</v>
      </c>
      <c r="U21" s="87">
        <f>Volume!U21*Paramètres!$C$7</f>
        <v>2721.3999999999996</v>
      </c>
      <c r="V21" s="88">
        <f t="shared" si="11"/>
        <v>5492.28</v>
      </c>
      <c r="W21" s="89">
        <f t="shared" si="11"/>
        <v>5492.28</v>
      </c>
    </row>
    <row r="22" spans="1:23" x14ac:dyDescent="0.35">
      <c r="A22" s="19">
        <v>2018</v>
      </c>
      <c r="B22" s="19">
        <v>2</v>
      </c>
      <c r="C22" s="17" t="s">
        <v>6</v>
      </c>
      <c r="D22" s="30">
        <f>Volume!D22*Paramètres!$B$8</f>
        <v>0</v>
      </c>
      <c r="E22" s="31">
        <f>Volume!E22*Paramètres!$B$8</f>
        <v>0</v>
      </c>
      <c r="F22" s="30">
        <v>0</v>
      </c>
      <c r="G22" s="31">
        <v>0</v>
      </c>
      <c r="H22" s="30"/>
      <c r="I22" s="31"/>
      <c r="J22" s="30">
        <v>0</v>
      </c>
      <c r="K22" s="31">
        <v>0</v>
      </c>
      <c r="L22" s="42"/>
      <c r="M22" s="43"/>
      <c r="N22" s="64">
        <f>Volume!N22*Paramètres!$CB$8</f>
        <v>0</v>
      </c>
      <c r="O22" s="65">
        <f>Volume!O22*Paramètres!$CB$8</f>
        <v>0</v>
      </c>
      <c r="P22" s="64">
        <f>Volume!P22*Paramètres!$CB$8</f>
        <v>0</v>
      </c>
      <c r="Q22" s="65">
        <f>Volume!Q22*Paramètres!$CB$8</f>
        <v>0</v>
      </c>
      <c r="R22" s="84">
        <f>Volume!R22*Paramètres!$CB$8</f>
        <v>0</v>
      </c>
      <c r="S22" s="85">
        <f>Volume!S22*Paramètres!$CB$8</f>
        <v>0</v>
      </c>
      <c r="T22" s="86">
        <f>Volume!T22*Paramètres!$CB$8</f>
        <v>0</v>
      </c>
      <c r="U22" s="87">
        <f>Volume!U22*Paramètres!$CB$8</f>
        <v>0</v>
      </c>
      <c r="V22" s="88">
        <f t="shared" si="11"/>
        <v>0</v>
      </c>
      <c r="W22" s="89">
        <f t="shared" si="11"/>
        <v>0</v>
      </c>
    </row>
    <row r="23" spans="1:23" x14ac:dyDescent="0.35">
      <c r="A23" s="19">
        <v>2018</v>
      </c>
      <c r="B23" s="19">
        <v>2</v>
      </c>
      <c r="C23" s="17" t="s">
        <v>7</v>
      </c>
      <c r="D23" s="1">
        <f>Volume!D23*Paramètres!$B$9</f>
        <v>3288.0000000000005</v>
      </c>
      <c r="E23" s="15">
        <f>Volume!E23*Paramètres!$B$9</f>
        <v>3292.11</v>
      </c>
      <c r="F23" s="1">
        <v>3222.2400000000002</v>
      </c>
      <c r="G23" s="15">
        <v>3205.8</v>
      </c>
      <c r="H23" s="30"/>
      <c r="I23" s="31"/>
      <c r="J23" s="1">
        <v>3222.2400000000002</v>
      </c>
      <c r="K23" s="15">
        <v>3205.8</v>
      </c>
      <c r="L23" s="26">
        <f t="shared" si="10"/>
        <v>9732.4800000000014</v>
      </c>
      <c r="M23" s="37">
        <f t="shared" si="10"/>
        <v>9703.7099999999991</v>
      </c>
      <c r="N23" s="84">
        <f>Volume!N23*Paramètres!$C$9</f>
        <v>0</v>
      </c>
      <c r="O23" s="85">
        <f>Volume!O23*Paramètres!$C$9</f>
        <v>0</v>
      </c>
      <c r="P23" s="84">
        <f>Volume!P23*Paramètres!$C$9</f>
        <v>0</v>
      </c>
      <c r="Q23" s="85">
        <f>Volume!Q23*Paramètres!$C$9</f>
        <v>0</v>
      </c>
      <c r="R23" s="84">
        <f>Volume!R23*Paramètres!$C$9</f>
        <v>0</v>
      </c>
      <c r="S23" s="85">
        <f>Volume!S23*Paramètres!$C$9</f>
        <v>0</v>
      </c>
      <c r="T23" s="90">
        <f>Volume!T23*Paramètres!$C$9</f>
        <v>0</v>
      </c>
      <c r="U23" s="91">
        <f>Volume!U23*Paramètres!$C$9</f>
        <v>0</v>
      </c>
      <c r="V23" s="92"/>
      <c r="W23" s="93"/>
    </row>
    <row r="24" spans="1:23" x14ac:dyDescent="0.35">
      <c r="A24" s="19">
        <v>2018</v>
      </c>
      <c r="B24" s="19">
        <v>2</v>
      </c>
      <c r="C24" s="17" t="s">
        <v>8</v>
      </c>
      <c r="D24" s="1">
        <f>Volume!D24*Paramètres!$B$10</f>
        <v>421.59999999999997</v>
      </c>
      <c r="E24" s="15">
        <f>Volume!E24*Paramètres!$B$10</f>
        <v>411.05999999999995</v>
      </c>
      <c r="F24" s="1">
        <v>316.2</v>
      </c>
      <c r="G24" s="15">
        <v>316.2</v>
      </c>
      <c r="H24" s="30"/>
      <c r="I24" s="31"/>
      <c r="J24" s="1">
        <v>316.2</v>
      </c>
      <c r="K24" s="15">
        <v>316.2</v>
      </c>
      <c r="L24" s="26">
        <f t="shared" si="10"/>
        <v>1054</v>
      </c>
      <c r="M24" s="37">
        <f t="shared" si="10"/>
        <v>1043.46</v>
      </c>
      <c r="N24" s="64">
        <f>Volume!N24*Paramètres!$C$10</f>
        <v>749.25</v>
      </c>
      <c r="O24" s="65">
        <f>Volume!O24*Paramètres!$C$10</f>
        <v>779.22</v>
      </c>
      <c r="P24" s="64">
        <f>Volume!P24*Paramètres!$C$10</f>
        <v>899.1</v>
      </c>
      <c r="Q24" s="65">
        <f>Volume!Q24*Paramètres!$C$10</f>
        <v>899.1</v>
      </c>
      <c r="R24" s="84">
        <f>Volume!R24*Paramètres!$C$10</f>
        <v>0</v>
      </c>
      <c r="S24" s="85">
        <f>Volume!S24*Paramètres!$C$10</f>
        <v>0</v>
      </c>
      <c r="T24" s="86">
        <f>Volume!T24*Paramètres!$C$10</f>
        <v>2997</v>
      </c>
      <c r="U24" s="87">
        <f>Volume!U24*Paramètres!$C$10</f>
        <v>2997</v>
      </c>
      <c r="V24" s="88">
        <f t="shared" si="11"/>
        <v>4645.3500000000004</v>
      </c>
      <c r="W24" s="89">
        <f t="shared" si="11"/>
        <v>4675.32</v>
      </c>
    </row>
    <row r="25" spans="1:23" ht="15" thickBot="1" x14ac:dyDescent="0.4">
      <c r="A25" s="20">
        <v>2018</v>
      </c>
      <c r="B25" s="19">
        <v>2</v>
      </c>
      <c r="C25" s="18" t="s">
        <v>9</v>
      </c>
      <c r="D25" s="2">
        <f>Volume!D25*Paramètres!$B$11</f>
        <v>370.98</v>
      </c>
      <c r="E25" s="16">
        <f>Volume!E25*Paramètres!$B$11</f>
        <v>309.14999999999998</v>
      </c>
      <c r="F25" s="2">
        <v>377.85</v>
      </c>
      <c r="G25" s="16">
        <v>309.14999999999998</v>
      </c>
      <c r="H25" s="32"/>
      <c r="I25" s="33"/>
      <c r="J25" s="2">
        <v>377.85</v>
      </c>
      <c r="K25" s="16">
        <v>309.14999999999998</v>
      </c>
      <c r="L25" s="26">
        <f t="shared" si="10"/>
        <v>1126.68</v>
      </c>
      <c r="M25" s="38">
        <f t="shared" si="10"/>
        <v>927.44999999999993</v>
      </c>
      <c r="N25" s="94">
        <f>Volume!N25*Paramètres!$C$11</f>
        <v>312.3</v>
      </c>
      <c r="O25" s="95">
        <f>Volume!O25*Paramètres!$C$11</f>
        <v>312.3</v>
      </c>
      <c r="P25" s="94">
        <f>Volume!P25*Paramètres!$C$11</f>
        <v>2567.8000000000002</v>
      </c>
      <c r="Q25" s="95">
        <f>Volume!Q25*Paramètres!$C$11</f>
        <v>2567.8000000000002</v>
      </c>
      <c r="R25" s="96">
        <f>Volume!R25*Paramètres!$C$11</f>
        <v>0</v>
      </c>
      <c r="S25" s="97">
        <f>Volume!S25*Paramètres!$C$11</f>
        <v>0</v>
      </c>
      <c r="T25" s="98">
        <f>Volume!T25*Paramètres!$C$11</f>
        <v>2075.06</v>
      </c>
      <c r="U25" s="99">
        <f>Volume!U25*Paramètres!$C$11</f>
        <v>2075.06</v>
      </c>
      <c r="V25" s="88">
        <f t="shared" si="11"/>
        <v>4955.16</v>
      </c>
      <c r="W25" s="100">
        <f t="shared" si="11"/>
        <v>4955.16</v>
      </c>
    </row>
    <row r="26" spans="1:23" x14ac:dyDescent="0.35">
      <c r="C26" s="10"/>
      <c r="D26" s="12">
        <f>SUM(D16:D25)</f>
        <v>8017.34</v>
      </c>
      <c r="E26" s="9">
        <f t="shared" ref="E26:K26" si="12">SUM(E16:E25)</f>
        <v>7927.08</v>
      </c>
      <c r="F26" s="12">
        <f t="shared" si="12"/>
        <v>7838.09</v>
      </c>
      <c r="G26" s="9">
        <f t="shared" si="12"/>
        <v>7740.5999999999995</v>
      </c>
      <c r="H26" s="34">
        <f t="shared" si="12"/>
        <v>0</v>
      </c>
      <c r="I26" s="35">
        <f t="shared" si="12"/>
        <v>0</v>
      </c>
      <c r="J26" s="13">
        <f t="shared" si="12"/>
        <v>7838.09</v>
      </c>
      <c r="K26" s="24">
        <f t="shared" si="12"/>
        <v>7740.5999999999995</v>
      </c>
      <c r="L26" s="27">
        <f>SUM(L16:L25)</f>
        <v>23693.520000000004</v>
      </c>
      <c r="M26" s="39">
        <f>SUM(M16:M25)</f>
        <v>23408.28</v>
      </c>
      <c r="N26" s="101">
        <f>SUM(N16:N25)</f>
        <v>8376.65</v>
      </c>
      <c r="O26" s="102">
        <f t="shared" ref="O26:U26" si="13">SUM(O16:O25)</f>
        <v>8406.6200000000008</v>
      </c>
      <c r="P26" s="101">
        <f t="shared" si="13"/>
        <v>10540.98</v>
      </c>
      <c r="Q26" s="102">
        <f t="shared" si="13"/>
        <v>10540.98</v>
      </c>
      <c r="R26" s="103">
        <f t="shared" si="13"/>
        <v>0</v>
      </c>
      <c r="S26" s="104">
        <f t="shared" si="13"/>
        <v>0</v>
      </c>
      <c r="T26" s="105">
        <f t="shared" si="13"/>
        <v>11660.839999999998</v>
      </c>
      <c r="U26" s="106">
        <f t="shared" si="13"/>
        <v>11660.839999999998</v>
      </c>
      <c r="V26" s="107">
        <f>SUM(V16:V25)</f>
        <v>30578.469999999998</v>
      </c>
      <c r="W26" s="108">
        <f>SUM(W16:W25)</f>
        <v>30608.44</v>
      </c>
    </row>
    <row r="27" spans="1:23" ht="15" thickBot="1" x14ac:dyDescent="0.4">
      <c r="C27" s="11" t="s">
        <v>10</v>
      </c>
      <c r="D27" s="111">
        <f>D26-E26</f>
        <v>90.260000000000218</v>
      </c>
      <c r="E27" s="112"/>
      <c r="F27" s="111">
        <f t="shared" ref="F27" si="14">F26-G26</f>
        <v>97.490000000000691</v>
      </c>
      <c r="G27" s="112"/>
      <c r="H27" s="113">
        <f t="shared" ref="H27" si="15">H26-I26</f>
        <v>0</v>
      </c>
      <c r="I27" s="114"/>
      <c r="J27" s="115">
        <f t="shared" ref="J27" si="16">J26-K26</f>
        <v>97.490000000000691</v>
      </c>
      <c r="K27" s="116"/>
      <c r="L27" s="117">
        <f>L26-M26</f>
        <v>285.24000000000524</v>
      </c>
      <c r="M27" s="118"/>
      <c r="N27" s="133">
        <f>N26-O26</f>
        <v>-29.970000000001164</v>
      </c>
      <c r="O27" s="134"/>
      <c r="P27" s="133">
        <f t="shared" ref="P27" si="17">P26-Q26</f>
        <v>0</v>
      </c>
      <c r="Q27" s="134"/>
      <c r="R27" s="135">
        <f t="shared" ref="R27" si="18">R26-S26</f>
        <v>0</v>
      </c>
      <c r="S27" s="136"/>
      <c r="T27" s="129">
        <f>T26-U26</f>
        <v>0</v>
      </c>
      <c r="U27" s="130"/>
      <c r="V27" s="131">
        <f>V26-W26</f>
        <v>-29.970000000001164</v>
      </c>
      <c r="W27" s="132"/>
    </row>
    <row r="28" spans="1:23" x14ac:dyDescent="0.35">
      <c r="A28" s="19">
        <v>2018</v>
      </c>
      <c r="B28" s="19">
        <v>3</v>
      </c>
      <c r="C28" s="17" t="s">
        <v>0</v>
      </c>
      <c r="D28" s="64">
        <f>Volume!D28*Paramètres!$B$2</f>
        <v>471</v>
      </c>
      <c r="E28" s="65">
        <f>Volume!E28*Paramètres!$B$2</f>
        <v>471</v>
      </c>
      <c r="F28" s="64">
        <f>Volume!F28*Paramètres!$B$2</f>
        <v>863.5</v>
      </c>
      <c r="G28" s="65">
        <f>Volume!G28*Paramètres!$B$2</f>
        <v>832.1</v>
      </c>
      <c r="H28" s="30"/>
      <c r="I28" s="31"/>
      <c r="J28" s="64">
        <f>Volume!J28*Paramètres!$B$2</f>
        <v>549.5</v>
      </c>
      <c r="K28" s="65">
        <f>Volume!K28*Paramètres!$B$2</f>
        <v>549.5</v>
      </c>
      <c r="L28" s="26">
        <f>D28+F28+J28</f>
        <v>1884</v>
      </c>
      <c r="M28" s="37">
        <f>E28+G28+K28</f>
        <v>1852.6</v>
      </c>
      <c r="N28" s="64">
        <f>Volume!N28*Paramètres!$B$2</f>
        <v>706.5</v>
      </c>
      <c r="O28" s="65">
        <f>Volume!O28*Paramètres!$B$2</f>
        <v>706.5</v>
      </c>
      <c r="P28" s="64">
        <f>Volume!P28*Paramètres!$B$2</f>
        <v>942</v>
      </c>
      <c r="Q28" s="65">
        <f>Volume!Q28*Paramètres!$B$2</f>
        <v>942</v>
      </c>
      <c r="R28" s="84">
        <f>Volume!R28*Paramètres!$B$2</f>
        <v>0</v>
      </c>
      <c r="S28" s="85">
        <f>Volume!S28*Paramètres!$B$2</f>
        <v>0</v>
      </c>
      <c r="T28" s="86">
        <f>Volume!T28*Paramètres!$B$2</f>
        <v>1256</v>
      </c>
      <c r="U28" s="87">
        <f>Volume!U28*Paramètres!$B$2</f>
        <v>1256</v>
      </c>
      <c r="V28" s="88">
        <f>N28+P28+T28</f>
        <v>2904.5</v>
      </c>
      <c r="W28" s="89">
        <f>O28+Q28+U28</f>
        <v>2904.5</v>
      </c>
    </row>
    <row r="29" spans="1:23" x14ac:dyDescent="0.35">
      <c r="A29" s="19">
        <v>2018</v>
      </c>
      <c r="B29" s="19">
        <v>3</v>
      </c>
      <c r="C29" s="17" t="s">
        <v>1</v>
      </c>
      <c r="D29" s="1">
        <f>Volume!D29*Paramètres!$B$3</f>
        <v>407.75</v>
      </c>
      <c r="E29" s="15">
        <f>Volume!E29*Paramètres!$B$3</f>
        <v>405.42</v>
      </c>
      <c r="F29" s="1">
        <f>Volume!F29*Paramètres!$B$3</f>
        <v>1735.8500000000001</v>
      </c>
      <c r="G29" s="15">
        <f>Volume!G29*Paramètres!$B$3</f>
        <v>1735.8500000000001</v>
      </c>
      <c r="H29" s="30"/>
      <c r="I29" s="31"/>
      <c r="J29" s="1">
        <f>Volume!J29*Paramètres!$B$3</f>
        <v>466</v>
      </c>
      <c r="K29" s="15">
        <f>Volume!K29*Paramètres!$B$3</f>
        <v>466</v>
      </c>
      <c r="L29" s="26">
        <f t="shared" ref="L29:M37" si="19">D29+F29+J29</f>
        <v>2609.6000000000004</v>
      </c>
      <c r="M29" s="37">
        <f t="shared" si="19"/>
        <v>2607.27</v>
      </c>
      <c r="N29" s="64">
        <f>Volume!N29*Paramètres!$C$3</f>
        <v>211</v>
      </c>
      <c r="O29" s="65">
        <f>Volume!O29*Paramètres!$C$3</f>
        <v>211</v>
      </c>
      <c r="P29" s="64">
        <f>Volume!P29*Paramètres!$C$3</f>
        <v>1477</v>
      </c>
      <c r="Q29" s="65">
        <f>Volume!Q29*Paramètres!$C$3</f>
        <v>1477</v>
      </c>
      <c r="R29" s="84">
        <f>Volume!R29*Paramètres!$C$3</f>
        <v>0</v>
      </c>
      <c r="S29" s="85">
        <f>Volume!S29*Paramètres!$C$3</f>
        <v>0</v>
      </c>
      <c r="T29" s="86">
        <f>Volume!T29*Paramètres!$C$3</f>
        <v>308.06</v>
      </c>
      <c r="U29" s="87">
        <f>Volume!U29*Paramètres!$C$3</f>
        <v>308.06</v>
      </c>
      <c r="V29" s="88">
        <f t="shared" ref="V29:W37" si="20">N29+P29+T29</f>
        <v>1996.06</v>
      </c>
      <c r="W29" s="89">
        <f t="shared" si="20"/>
        <v>1996.06</v>
      </c>
    </row>
    <row r="30" spans="1:23" x14ac:dyDescent="0.35">
      <c r="A30" s="19">
        <v>2018</v>
      </c>
      <c r="B30" s="19">
        <v>3</v>
      </c>
      <c r="C30" s="17" t="s">
        <v>2</v>
      </c>
      <c r="D30" s="1">
        <f>Volume!D30*Paramètres!$B$4</f>
        <v>622.30000000000007</v>
      </c>
      <c r="E30" s="15">
        <f>Volume!E30*Paramètres!$B$4</f>
        <v>622.30000000000007</v>
      </c>
      <c r="F30" s="1">
        <f>Volume!F30*Paramètres!$B$4</f>
        <v>506.73</v>
      </c>
      <c r="G30" s="15">
        <f>Volume!G30*Paramètres!$B$4</f>
        <v>506.73</v>
      </c>
      <c r="H30" s="30"/>
      <c r="I30" s="31"/>
      <c r="J30" s="1">
        <f>Volume!J30*Paramètres!$B$4</f>
        <v>1111.25</v>
      </c>
      <c r="K30" s="15">
        <f>Volume!K30*Paramètres!$B$4</f>
        <v>1111.25</v>
      </c>
      <c r="L30" s="26">
        <f t="shared" si="19"/>
        <v>2240.2800000000002</v>
      </c>
      <c r="M30" s="37">
        <f t="shared" si="19"/>
        <v>2240.2800000000002</v>
      </c>
      <c r="N30" s="64">
        <f>Volume!N30*Paramètres!$C$4</f>
        <v>797.6</v>
      </c>
      <c r="O30" s="65">
        <f>Volume!O30*Paramètres!$C$4</f>
        <v>797.6</v>
      </c>
      <c r="P30" s="64">
        <f>Volume!P30*Paramètres!$C$4</f>
        <v>598.20000000000005</v>
      </c>
      <c r="Q30" s="65">
        <f>Volume!Q30*Paramètres!$C$4</f>
        <v>598.20000000000005</v>
      </c>
      <c r="R30" s="84">
        <f>Volume!R30*Paramètres!$C$4</f>
        <v>0</v>
      </c>
      <c r="S30" s="85">
        <f>Volume!S30*Paramètres!$C$4</f>
        <v>0</v>
      </c>
      <c r="T30" s="86">
        <f>Volume!T30*Paramètres!$C$4</f>
        <v>1435.68</v>
      </c>
      <c r="U30" s="87">
        <f>Volume!U30*Paramètres!$C$4</f>
        <v>1435.68</v>
      </c>
      <c r="V30" s="88">
        <f t="shared" si="20"/>
        <v>2831.4800000000005</v>
      </c>
      <c r="W30" s="89">
        <f t="shared" si="20"/>
        <v>2831.4800000000005</v>
      </c>
    </row>
    <row r="31" spans="1:23" x14ac:dyDescent="0.35">
      <c r="A31" s="19">
        <v>2018</v>
      </c>
      <c r="B31" s="19">
        <v>3</v>
      </c>
      <c r="C31" s="17" t="s">
        <v>3</v>
      </c>
      <c r="D31" s="1">
        <f>Volume!D31*Paramètres!$B$5</f>
        <v>1287.57</v>
      </c>
      <c r="E31" s="15">
        <f>Volume!E31*Paramètres!$B$5</f>
        <v>1277.55</v>
      </c>
      <c r="F31" s="1">
        <f>Volume!F31*Paramètres!$B$5</f>
        <v>115.22999999999999</v>
      </c>
      <c r="G31" s="15">
        <f>Volume!G31*Paramètres!$B$5</f>
        <v>115.22999999999999</v>
      </c>
      <c r="H31" s="30"/>
      <c r="I31" s="31"/>
      <c r="J31" s="1">
        <f>Volume!J31*Paramètres!$B$5</f>
        <v>375.75</v>
      </c>
      <c r="K31" s="15">
        <f>Volume!K31*Paramètres!$B$5</f>
        <v>375.75</v>
      </c>
      <c r="L31" s="26">
        <f t="shared" si="19"/>
        <v>1778.55</v>
      </c>
      <c r="M31" s="37">
        <f t="shared" si="19"/>
        <v>1768.53</v>
      </c>
      <c r="N31" s="64">
        <f>Volume!N31*Paramètres!$C$5</f>
        <v>1455</v>
      </c>
      <c r="O31" s="65">
        <f>Volume!O31*Paramètres!$C$5</f>
        <v>1455</v>
      </c>
      <c r="P31" s="64">
        <f>Volume!P31*Paramètres!$C$5</f>
        <v>48.5</v>
      </c>
      <c r="Q31" s="65">
        <f>Volume!Q31*Paramètres!$C$5</f>
        <v>48.5</v>
      </c>
      <c r="R31" s="84">
        <f>Volume!R31*Paramètres!$C$5</f>
        <v>0</v>
      </c>
      <c r="S31" s="85">
        <f>Volume!S31*Paramètres!$C$5</f>
        <v>0</v>
      </c>
      <c r="T31" s="86">
        <f>Volume!T31*Paramètres!$C$5</f>
        <v>3918.7999999999997</v>
      </c>
      <c r="U31" s="87">
        <f>Volume!U31*Paramètres!$C$5</f>
        <v>3918.7999999999997</v>
      </c>
      <c r="V31" s="88">
        <f t="shared" si="20"/>
        <v>5422.2999999999993</v>
      </c>
      <c r="W31" s="89">
        <f t="shared" si="20"/>
        <v>5422.2999999999993</v>
      </c>
    </row>
    <row r="32" spans="1:23" x14ac:dyDescent="0.35">
      <c r="A32" s="19">
        <v>2018</v>
      </c>
      <c r="B32" s="19">
        <v>3</v>
      </c>
      <c r="C32" s="17" t="s">
        <v>4</v>
      </c>
      <c r="D32" s="1">
        <f>Volume!D32*Paramètres!$B$6</f>
        <v>88.22</v>
      </c>
      <c r="E32" s="15">
        <f>Volume!E32*Paramètres!$B$6</f>
        <v>88.22</v>
      </c>
      <c r="F32" s="1">
        <f>Volume!F32*Paramètres!$B$6</f>
        <v>593.48</v>
      </c>
      <c r="G32" s="15">
        <f>Volume!G32*Paramètres!$B$6</f>
        <v>593.48</v>
      </c>
      <c r="H32" s="30"/>
      <c r="I32" s="31"/>
      <c r="J32" s="1">
        <f>Volume!J32*Paramètres!$B$6</f>
        <v>481.2</v>
      </c>
      <c r="K32" s="15">
        <f>Volume!K32*Paramètres!$B$6</f>
        <v>481.2</v>
      </c>
      <c r="L32" s="26">
        <f t="shared" si="19"/>
        <v>1162.9000000000001</v>
      </c>
      <c r="M32" s="37">
        <f t="shared" si="19"/>
        <v>1162.9000000000001</v>
      </c>
      <c r="N32" s="64">
        <f>Volume!N32*Paramètres!$C$6</f>
        <v>80.5</v>
      </c>
      <c r="O32" s="65">
        <f>Volume!O32*Paramètres!$C$6</f>
        <v>80.5</v>
      </c>
      <c r="P32" s="64">
        <f>Volume!P32*Paramètres!$C$6</f>
        <v>603.75</v>
      </c>
      <c r="Q32" s="65">
        <f>Volume!Q32*Paramètres!$C$6</f>
        <v>603.75</v>
      </c>
      <c r="R32" s="84">
        <f>Volume!R32*Paramètres!$C$6</f>
        <v>0</v>
      </c>
      <c r="S32" s="85">
        <f>Volume!S32*Paramètres!$C$6</f>
        <v>0</v>
      </c>
      <c r="T32" s="86">
        <f>Volume!T32*Paramètres!$C$6</f>
        <v>402.50000000000006</v>
      </c>
      <c r="U32" s="87">
        <f>Volume!U32*Paramètres!$C$6</f>
        <v>402.50000000000006</v>
      </c>
      <c r="V32" s="88">
        <f t="shared" si="20"/>
        <v>1086.75</v>
      </c>
      <c r="W32" s="89">
        <f t="shared" si="20"/>
        <v>1086.75</v>
      </c>
    </row>
    <row r="33" spans="1:23" x14ac:dyDescent="0.35">
      <c r="A33" s="19">
        <v>2018</v>
      </c>
      <c r="B33" s="19">
        <v>3</v>
      </c>
      <c r="C33" s="17" t="s">
        <v>5</v>
      </c>
      <c r="D33" s="1">
        <f>Volume!D33*Paramètres!$B$7</f>
        <v>1044.96</v>
      </c>
      <c r="E33" s="15">
        <f>Volume!E33*Paramètres!$B$7</f>
        <v>1044.96</v>
      </c>
      <c r="F33" s="1">
        <f>Volume!F33*Paramètres!$B$7</f>
        <v>1492.8</v>
      </c>
      <c r="G33" s="15">
        <f>Volume!G33*Paramètres!$B$7</f>
        <v>1492.8</v>
      </c>
      <c r="H33" s="30"/>
      <c r="I33" s="31"/>
      <c r="J33" s="1">
        <f>Volume!J33*Paramètres!$B$7</f>
        <v>2363.6</v>
      </c>
      <c r="K33" s="15">
        <f>Volume!K33*Paramètres!$B$7</f>
        <v>2363.6</v>
      </c>
      <c r="L33" s="26">
        <f t="shared" si="19"/>
        <v>4901.3600000000006</v>
      </c>
      <c r="M33" s="37">
        <f t="shared" si="19"/>
        <v>4901.3600000000006</v>
      </c>
      <c r="N33" s="64">
        <f>Volume!N33*Paramètres!$C$7</f>
        <v>1113.3</v>
      </c>
      <c r="O33" s="65">
        <f>Volume!O33*Paramètres!$C$7</f>
        <v>1113.3</v>
      </c>
      <c r="P33" s="64">
        <f>Volume!P33*Paramètres!$C$7</f>
        <v>1608.1</v>
      </c>
      <c r="Q33" s="65">
        <f>Volume!Q33*Paramètres!$C$7</f>
        <v>1608.1</v>
      </c>
      <c r="R33" s="84">
        <f>Volume!R33*Paramètres!$C$7</f>
        <v>0</v>
      </c>
      <c r="S33" s="85">
        <f>Volume!S33*Paramètres!$C$7</f>
        <v>0</v>
      </c>
      <c r="T33" s="86">
        <f>Volume!T33*Paramètres!$C$7</f>
        <v>2474</v>
      </c>
      <c r="U33" s="87">
        <f>Volume!U33*Paramètres!$C$7</f>
        <v>2474</v>
      </c>
      <c r="V33" s="88">
        <f t="shared" si="20"/>
        <v>5195.3999999999996</v>
      </c>
      <c r="W33" s="89">
        <f t="shared" si="20"/>
        <v>5195.3999999999996</v>
      </c>
    </row>
    <row r="34" spans="1:23" x14ac:dyDescent="0.35">
      <c r="A34" s="19">
        <v>2018</v>
      </c>
      <c r="B34" s="19">
        <v>3</v>
      </c>
      <c r="C34" s="17" t="s">
        <v>6</v>
      </c>
      <c r="D34" s="30">
        <f>Volume!D34*Paramètres!$B$8</f>
        <v>0</v>
      </c>
      <c r="E34" s="31">
        <f>Volume!E34*Paramètres!$B$8</f>
        <v>0</v>
      </c>
      <c r="F34" s="30">
        <f>Volume!F34*Paramètres!$B$8</f>
        <v>0</v>
      </c>
      <c r="G34" s="31">
        <f>Volume!G34*Paramètres!$B$8</f>
        <v>0</v>
      </c>
      <c r="H34" s="30"/>
      <c r="I34" s="31"/>
      <c r="J34" s="30">
        <f>Volume!J34*Paramètres!$B$8</f>
        <v>0</v>
      </c>
      <c r="K34" s="31">
        <f>Volume!K34*Paramètres!$B$8</f>
        <v>0</v>
      </c>
      <c r="L34" s="42"/>
      <c r="M34" s="43"/>
      <c r="N34" s="64">
        <f>Volume!N34*Paramètres!$CB$8</f>
        <v>0</v>
      </c>
      <c r="O34" s="65">
        <f>Volume!O34*Paramètres!$CB$8</f>
        <v>0</v>
      </c>
      <c r="P34" s="64">
        <f>Volume!P34*Paramètres!$CB$8</f>
        <v>0</v>
      </c>
      <c r="Q34" s="65">
        <f>Volume!Q34*Paramètres!$CB$8</f>
        <v>0</v>
      </c>
      <c r="R34" s="84">
        <f>Volume!R34*Paramètres!$CB$8</f>
        <v>0</v>
      </c>
      <c r="S34" s="85">
        <f>Volume!S34*Paramètres!$CB$8</f>
        <v>0</v>
      </c>
      <c r="T34" s="86">
        <f>Volume!T34*Paramètres!$CB$8</f>
        <v>0</v>
      </c>
      <c r="U34" s="87">
        <f>Volume!U34*Paramètres!$CB$8</f>
        <v>0</v>
      </c>
      <c r="V34" s="88">
        <f t="shared" si="20"/>
        <v>0</v>
      </c>
      <c r="W34" s="89">
        <f t="shared" si="20"/>
        <v>0</v>
      </c>
    </row>
    <row r="35" spans="1:23" x14ac:dyDescent="0.35">
      <c r="A35" s="19">
        <v>2018</v>
      </c>
      <c r="B35" s="19">
        <v>3</v>
      </c>
      <c r="C35" s="17" t="s">
        <v>7</v>
      </c>
      <c r="D35" s="1">
        <f>Volume!D35*Paramètres!$B$9</f>
        <v>3222.2400000000002</v>
      </c>
      <c r="E35" s="15">
        <f>Volume!E35*Paramètres!$B$9</f>
        <v>3205.8</v>
      </c>
      <c r="F35" s="1">
        <f>Volume!F35*Paramètres!$B$9</f>
        <v>365.79</v>
      </c>
      <c r="G35" s="15">
        <f>Volume!G35*Paramètres!$B$9</f>
        <v>365.79</v>
      </c>
      <c r="H35" s="30"/>
      <c r="I35" s="31"/>
      <c r="J35" s="1">
        <f>Volume!J35*Paramètres!$B$9</f>
        <v>2359.1400000000003</v>
      </c>
      <c r="K35" s="15">
        <f>Volume!K35*Paramètres!$B$9</f>
        <v>2359.1400000000003</v>
      </c>
      <c r="L35" s="26">
        <f t="shared" si="19"/>
        <v>5947.17</v>
      </c>
      <c r="M35" s="37">
        <f t="shared" si="19"/>
        <v>5930.7300000000005</v>
      </c>
      <c r="N35" s="84">
        <f>Volume!N35*Paramètres!$C$9</f>
        <v>0</v>
      </c>
      <c r="O35" s="85">
        <f>Volume!O35*Paramètres!$C$9</f>
        <v>0</v>
      </c>
      <c r="P35" s="84">
        <f>Volume!P35*Paramètres!$C$9</f>
        <v>0</v>
      </c>
      <c r="Q35" s="85">
        <f>Volume!Q35*Paramètres!$C$9</f>
        <v>0</v>
      </c>
      <c r="R35" s="84">
        <f>Volume!R35*Paramètres!$C$9</f>
        <v>0</v>
      </c>
      <c r="S35" s="85">
        <f>Volume!S35*Paramètres!$C$9</f>
        <v>0</v>
      </c>
      <c r="T35" s="90">
        <f>Volume!T35*Paramètres!$C$9</f>
        <v>0</v>
      </c>
      <c r="U35" s="91">
        <f>Volume!U35*Paramètres!$C$9</f>
        <v>0</v>
      </c>
      <c r="V35" s="92"/>
      <c r="W35" s="93"/>
    </row>
    <row r="36" spans="1:23" x14ac:dyDescent="0.35">
      <c r="A36" s="19">
        <v>2018</v>
      </c>
      <c r="B36" s="19">
        <v>3</v>
      </c>
      <c r="C36" s="17" t="s">
        <v>8</v>
      </c>
      <c r="D36" s="1">
        <f>Volume!D36*Paramètres!$B$10</f>
        <v>316.2</v>
      </c>
      <c r="E36" s="15">
        <f>Volume!E36*Paramètres!$B$10</f>
        <v>316.2</v>
      </c>
      <c r="F36" s="1">
        <f>Volume!F36*Paramètres!$B$10</f>
        <v>0</v>
      </c>
      <c r="G36" s="15">
        <f>Volume!G36*Paramètres!$B$10</f>
        <v>0</v>
      </c>
      <c r="H36" s="30"/>
      <c r="I36" s="31"/>
      <c r="J36" s="1">
        <f>Volume!J36*Paramètres!$B$10</f>
        <v>2108</v>
      </c>
      <c r="K36" s="15">
        <f>Volume!K36*Paramètres!$B$10</f>
        <v>2108</v>
      </c>
      <c r="L36" s="26">
        <f t="shared" si="19"/>
        <v>2424.1999999999998</v>
      </c>
      <c r="M36" s="37">
        <f t="shared" si="19"/>
        <v>2424.1999999999998</v>
      </c>
      <c r="N36" s="64">
        <f>Volume!N36*Paramètres!$C$10</f>
        <v>449.55</v>
      </c>
      <c r="O36" s="65">
        <f>Volume!O36*Paramètres!$C$10</f>
        <v>449.55</v>
      </c>
      <c r="P36" s="64">
        <f>Volume!P36*Paramètres!$C$10</f>
        <v>549.45000000000005</v>
      </c>
      <c r="Q36" s="65">
        <f>Volume!Q36*Paramètres!$C$10</f>
        <v>549.45000000000005</v>
      </c>
      <c r="R36" s="84">
        <f>Volume!R36*Paramètres!$C$10</f>
        <v>0</v>
      </c>
      <c r="S36" s="85">
        <f>Volume!S36*Paramètres!$C$10</f>
        <v>0</v>
      </c>
      <c r="T36" s="86">
        <f>Volume!T36*Paramètres!$C$10</f>
        <v>2747.25</v>
      </c>
      <c r="U36" s="87">
        <f>Volume!U36*Paramètres!$C$10</f>
        <v>2747.25</v>
      </c>
      <c r="V36" s="88">
        <f t="shared" si="20"/>
        <v>3746.25</v>
      </c>
      <c r="W36" s="89">
        <f t="shared" si="20"/>
        <v>3746.25</v>
      </c>
    </row>
    <row r="37" spans="1:23" ht="15" thickBot="1" x14ac:dyDescent="0.4">
      <c r="A37" s="20">
        <v>2018</v>
      </c>
      <c r="B37" s="19">
        <v>3</v>
      </c>
      <c r="C37" s="18" t="s">
        <v>9</v>
      </c>
      <c r="D37" s="2">
        <f>Volume!D37*Paramètres!$B$11</f>
        <v>377.85</v>
      </c>
      <c r="E37" s="16">
        <f>Volume!E37*Paramètres!$B$11</f>
        <v>309.14999999999998</v>
      </c>
      <c r="F37" s="2">
        <f>Volume!F37*Paramètres!$B$11</f>
        <v>2431.98</v>
      </c>
      <c r="G37" s="16">
        <f>Volume!G37*Paramètres!$B$11</f>
        <v>2431.98</v>
      </c>
      <c r="H37" s="32"/>
      <c r="I37" s="33"/>
      <c r="J37" s="2">
        <f>Volume!J37*Paramètres!$B$11</f>
        <v>1202.25</v>
      </c>
      <c r="K37" s="16">
        <f>Volume!K37*Paramètres!$B$11</f>
        <v>1202.25</v>
      </c>
      <c r="L37" s="26">
        <f t="shared" si="19"/>
        <v>4012.08</v>
      </c>
      <c r="M37" s="38">
        <f t="shared" si="19"/>
        <v>3943.38</v>
      </c>
      <c r="N37" s="94">
        <f>Volume!N37*Paramètres!$C$11</f>
        <v>416.40000000000003</v>
      </c>
      <c r="O37" s="95">
        <f>Volume!O37*Paramètres!$C$11</f>
        <v>416.40000000000003</v>
      </c>
      <c r="P37" s="94">
        <f>Volume!P37*Paramètres!$C$11</f>
        <v>2769.06</v>
      </c>
      <c r="Q37" s="95">
        <f>Volume!Q37*Paramètres!$C$11</f>
        <v>2769.06</v>
      </c>
      <c r="R37" s="96">
        <f>Volume!R37*Paramètres!$C$11</f>
        <v>0</v>
      </c>
      <c r="S37" s="97">
        <f>Volume!S37*Paramètres!$C$11</f>
        <v>0</v>
      </c>
      <c r="T37" s="98">
        <f>Volume!T37*Paramètres!$C$11</f>
        <v>1388</v>
      </c>
      <c r="U37" s="99">
        <f>Volume!U37*Paramètres!$C$11</f>
        <v>1388</v>
      </c>
      <c r="V37" s="88">
        <f t="shared" si="20"/>
        <v>4573.46</v>
      </c>
      <c r="W37" s="100">
        <f t="shared" si="20"/>
        <v>4573.46</v>
      </c>
    </row>
    <row r="38" spans="1:23" x14ac:dyDescent="0.35">
      <c r="C38" s="10"/>
      <c r="D38" s="12">
        <f>SUM(D28:D37)</f>
        <v>7838.09</v>
      </c>
      <c r="E38" s="9">
        <f t="shared" ref="E38:K38" si="21">SUM(E28:E37)</f>
        <v>7740.5999999999995</v>
      </c>
      <c r="F38" s="12">
        <f t="shared" si="21"/>
        <v>8105.3600000000006</v>
      </c>
      <c r="G38" s="9">
        <f t="shared" si="21"/>
        <v>8073.9600000000009</v>
      </c>
      <c r="H38" s="34">
        <f t="shared" si="21"/>
        <v>0</v>
      </c>
      <c r="I38" s="35">
        <f t="shared" si="21"/>
        <v>0</v>
      </c>
      <c r="J38" s="13">
        <f t="shared" si="21"/>
        <v>11016.689999999999</v>
      </c>
      <c r="K38" s="24">
        <f t="shared" si="21"/>
        <v>11016.689999999999</v>
      </c>
      <c r="L38" s="27">
        <f>SUM(L28:L37)</f>
        <v>26960.14</v>
      </c>
      <c r="M38" s="39">
        <f>SUM(M28:M37)</f>
        <v>26831.250000000004</v>
      </c>
      <c r="N38" s="101">
        <f>SUM(N28:N37)</f>
        <v>5229.8499999999995</v>
      </c>
      <c r="O38" s="102">
        <f t="shared" ref="O38:U38" si="22">SUM(O28:O37)</f>
        <v>5229.8499999999995</v>
      </c>
      <c r="P38" s="101">
        <f t="shared" si="22"/>
        <v>8596.06</v>
      </c>
      <c r="Q38" s="102">
        <f t="shared" si="22"/>
        <v>8596.06</v>
      </c>
      <c r="R38" s="103">
        <f t="shared" si="22"/>
        <v>0</v>
      </c>
      <c r="S38" s="104">
        <f t="shared" si="22"/>
        <v>0</v>
      </c>
      <c r="T38" s="105">
        <f t="shared" si="22"/>
        <v>13930.289999999999</v>
      </c>
      <c r="U38" s="106">
        <f t="shared" si="22"/>
        <v>13930.289999999999</v>
      </c>
      <c r="V38" s="107">
        <f>SUM(V28:V37)</f>
        <v>27756.199999999997</v>
      </c>
      <c r="W38" s="108">
        <f>SUM(W28:W37)</f>
        <v>27756.199999999997</v>
      </c>
    </row>
    <row r="39" spans="1:23" ht="15" thickBot="1" x14ac:dyDescent="0.4">
      <c r="C39" s="11" t="s">
        <v>10</v>
      </c>
      <c r="D39" s="111">
        <f>D38-E38</f>
        <v>97.490000000000691</v>
      </c>
      <c r="E39" s="112"/>
      <c r="F39" s="111">
        <f t="shared" ref="F39" si="23">F38-G38</f>
        <v>31.399999999999636</v>
      </c>
      <c r="G39" s="112"/>
      <c r="H39" s="113">
        <f t="shared" ref="H39" si="24">H38-I38</f>
        <v>0</v>
      </c>
      <c r="I39" s="114"/>
      <c r="J39" s="115">
        <f t="shared" ref="J39" si="25">J38-K38</f>
        <v>0</v>
      </c>
      <c r="K39" s="116"/>
      <c r="L39" s="117">
        <f>L38-M38</f>
        <v>128.88999999999578</v>
      </c>
      <c r="M39" s="118"/>
      <c r="N39" s="133">
        <f>N38-O38</f>
        <v>0</v>
      </c>
      <c r="O39" s="134"/>
      <c r="P39" s="133">
        <f t="shared" ref="P39" si="26">P38-Q38</f>
        <v>0</v>
      </c>
      <c r="Q39" s="134"/>
      <c r="R39" s="135">
        <f t="shared" ref="R39" si="27">R38-S38</f>
        <v>0</v>
      </c>
      <c r="S39" s="136"/>
      <c r="T39" s="129">
        <f t="shared" ref="T39" si="28">T38-U38</f>
        <v>0</v>
      </c>
      <c r="U39" s="130"/>
      <c r="V39" s="131">
        <f>V38-W38</f>
        <v>0</v>
      </c>
      <c r="W39" s="132"/>
    </row>
  </sheetData>
  <mergeCells count="42">
    <mergeCell ref="D1:M1"/>
    <mergeCell ref="N1:W1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D27:E27"/>
    <mergeCell ref="F27:G27"/>
    <mergeCell ref="H27:I27"/>
    <mergeCell ref="J27:K27"/>
    <mergeCell ref="L27:M27"/>
    <mergeCell ref="N27:O27"/>
    <mergeCell ref="P27:Q27"/>
    <mergeCell ref="R27:S27"/>
    <mergeCell ref="T39:U39"/>
    <mergeCell ref="V39:W39"/>
    <mergeCell ref="T27:U27"/>
    <mergeCell ref="V27:W27"/>
    <mergeCell ref="D39:E39"/>
    <mergeCell ref="F39:G39"/>
    <mergeCell ref="H39:I39"/>
    <mergeCell ref="J39:K39"/>
    <mergeCell ref="L39:M39"/>
    <mergeCell ref="N39:O39"/>
    <mergeCell ref="P39:Q39"/>
    <mergeCell ref="R39:S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D3" sqref="D3"/>
    </sheetView>
  </sheetViews>
  <sheetFormatPr baseColWidth="10" defaultRowHeight="14.5" x14ac:dyDescent="0.35"/>
  <cols>
    <col min="15" max="15" width="13.1796875" customWidth="1"/>
    <col min="16" max="16" width="0" hidden="1" customWidth="1"/>
    <col min="17" max="18" width="14.1796875" hidden="1" customWidth="1"/>
  </cols>
  <sheetData>
    <row r="1" spans="1:18" ht="15" thickBot="1" x14ac:dyDescent="0.4">
      <c r="A1" s="119" t="s">
        <v>26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1"/>
      <c r="Q1" t="s">
        <v>15</v>
      </c>
      <c r="R1" t="s">
        <v>16</v>
      </c>
    </row>
    <row r="2" spans="1:18" ht="15" thickBot="1" x14ac:dyDescent="0.4">
      <c r="A2" s="52" t="s">
        <v>12</v>
      </c>
      <c r="B2" s="52" t="s">
        <v>13</v>
      </c>
      <c r="C2" s="67" t="s">
        <v>22</v>
      </c>
      <c r="D2" s="71" t="s">
        <v>0</v>
      </c>
      <c r="E2" s="74" t="s">
        <v>1</v>
      </c>
      <c r="F2" s="72" t="s">
        <v>2</v>
      </c>
      <c r="G2" s="74" t="s">
        <v>3</v>
      </c>
      <c r="H2" s="72" t="s">
        <v>4</v>
      </c>
      <c r="I2" s="74" t="s">
        <v>5</v>
      </c>
      <c r="J2" s="72" t="s">
        <v>6</v>
      </c>
      <c r="K2" s="74" t="s">
        <v>7</v>
      </c>
      <c r="L2" s="72" t="s">
        <v>8</v>
      </c>
      <c r="M2" s="78" t="s">
        <v>9</v>
      </c>
      <c r="N2" s="79" t="s">
        <v>11</v>
      </c>
      <c r="P2" t="s">
        <v>28</v>
      </c>
      <c r="Q2" t="s">
        <v>27</v>
      </c>
      <c r="R2" t="s">
        <v>27</v>
      </c>
    </row>
    <row r="3" spans="1:18" ht="15" thickBot="1" x14ac:dyDescent="0.4">
      <c r="A3" s="66">
        <v>2018</v>
      </c>
      <c r="B3" s="66">
        <v>1</v>
      </c>
      <c r="C3" s="68" t="s">
        <v>21</v>
      </c>
      <c r="D3" s="73">
        <f ca="1">OFFSET(Tarif!$A$1,MATCH(D$2,OFFSET(Tarif!$C$1,$P3-1,,99),0)+$P3-1-1,$Q3-1)+OFFSET(Tarif!$A$1,MATCH(D$2,OFFSET(Tarif!$C$1,$P3-1,,99),0)+$P3-1-1,$R3-1)</f>
        <v>863.5</v>
      </c>
      <c r="E3" s="75">
        <f ca="1">OFFSET(Tarif!$A$1,MATCH(E$2,OFFSET(Tarif!$C$1,$P3-1,,99),0)+$P3-1-1,$Q3-1)+OFFSET(Tarif!$A$1,MATCH(E$2,OFFSET(Tarif!$C$1,$P3-1,,99),0)+$P3-1-1,$R3-1)</f>
        <v>2517.75</v>
      </c>
      <c r="F3" s="73">
        <f ca="1">OFFSET(Tarif!$A$1,MATCH(F$2,OFFSET(Tarif!$C$1,$P3-1,,99),0)+$P3-1-1,$Q3-1)+OFFSET(Tarif!$A$1,MATCH(F$2,OFFSET(Tarif!$C$1,$P3-1,,99),0)+$P3-1-1,$R3-1)</f>
        <v>1320.2000000000003</v>
      </c>
      <c r="G3" s="75">
        <f ca="1">OFFSET(Tarif!$A$1,MATCH(G$2,OFFSET(Tarif!$C$1,$P3-1,,99),0)+$P3-1-1,$Q3-1)+OFFSET(Tarif!$A$1,MATCH(G$2,OFFSET(Tarif!$C$1,$P3-1,,99),0)+$P3-1-1,$R3-1)</f>
        <v>7107.57</v>
      </c>
      <c r="H3" s="73">
        <f ca="1">OFFSET(Tarif!$A$1,MATCH(H$2,OFFSET(Tarif!$C$1,$P3-1,,99),0)+$P3-1-1,$Q3-1)+OFFSET(Tarif!$A$1,MATCH(H$2,OFFSET(Tarif!$C$1,$P3-1,,99),0)+$P3-1-1,$R3-1)</f>
        <v>1698.2200000000003</v>
      </c>
      <c r="I3" s="75">
        <f ca="1">OFFSET(Tarif!$A$1,MATCH(I$2,OFFSET(Tarif!$C$1,$P3-1,,99),0)+$P3-1-1,$Q3-1)+OFFSET(Tarif!$A$1,MATCH(I$2,OFFSET(Tarif!$C$1,$P3-1,,99),0)+$P3-1-1,$R3-1)</f>
        <v>2591.21</v>
      </c>
      <c r="J3" s="73">
        <f ca="1">OFFSET(Tarif!$A$1,MATCH(J$2,OFFSET(Tarif!$C$1,$P3-1,,99),0)+$P3-1-1,$Q3-1)+OFFSET(Tarif!$A$1,MATCH(J$2,OFFSET(Tarif!$C$1,$P3-1,,99),0)+$P3-1-1,$R3-1)</f>
        <v>0</v>
      </c>
      <c r="K3" s="75">
        <f ca="1">OFFSET(Tarif!$A$1,MATCH(K$2,OFFSET(Tarif!$C$1,$P3-1,,99),0)+$P3-1-1,$Q3-1)+OFFSET(Tarif!$A$1,MATCH(K$2,OFFSET(Tarif!$C$1,$P3-1,,99),0)+$P3-1-1,$R3-1)</f>
        <v>3222.2400000000002</v>
      </c>
      <c r="L3" s="73">
        <f ca="1">OFFSET(Tarif!$A$1,MATCH(L$2,OFFSET(Tarif!$C$1,$P3-1,,99),0)+$P3-1-1,$Q3-1)+OFFSET(Tarif!$A$1,MATCH(L$2,OFFSET(Tarif!$C$1,$P3-1,,99),0)+$P3-1-1,$R3-1)</f>
        <v>1065.45</v>
      </c>
      <c r="M3" s="75">
        <f ca="1">OFFSET(Tarif!$A$1,MATCH(M$2,OFFSET(Tarif!$C$1,$P3-1,,99),0)+$P3-1-1,$Q3-1)+OFFSET(Tarif!$A$1,MATCH(M$2,OFFSET(Tarif!$C$1,$P3-1,,99),0)+$P3-1-1,$R3-1)</f>
        <v>1002.45</v>
      </c>
      <c r="N3" s="80">
        <f ca="1">SUM(D3:M3)</f>
        <v>21388.590000000004</v>
      </c>
      <c r="P3">
        <f>MATCH(B3,Tarif!$B:$B,0)</f>
        <v>3</v>
      </c>
      <c r="Q3">
        <f ca="1">MATCH($C3,OFFSET(Tarif!$A$2,,MATCH(Q$1,Tarif!$1:$1,0)-1,,99),0)+MATCH(Q$1,Tarif!$1:$1,0)-1</f>
        <v>4</v>
      </c>
      <c r="R3">
        <f ca="1">MATCH($C3,OFFSET(Tarif!$A$2,,MATCH(R$1,Tarif!$1:$1,0)-1,,99),0)+MATCH(R$1,Tarif!$1:$1,0)-1</f>
        <v>14</v>
      </c>
    </row>
    <row r="4" spans="1:18" ht="15" thickBot="1" x14ac:dyDescent="0.4">
      <c r="A4" s="19">
        <v>2018</v>
      </c>
      <c r="B4" s="19">
        <v>1</v>
      </c>
      <c r="C4" s="67" t="s">
        <v>18</v>
      </c>
      <c r="D4" s="73">
        <f ca="1">OFFSET(Tarif!$A$1,MATCH(D$2,OFFSET(Tarif!$C$1,$P4-1,,99),0)+$P4-1-1,$Q4-1)+OFFSET(Tarif!$A$1,MATCH(D$2,OFFSET(Tarif!$C$1,$P4-1,,99),0)+$P4-1-1,$R4-1)</f>
        <v>1805.5</v>
      </c>
      <c r="E4" s="110">
        <f ca="1">OFFSET(Tarif!$A$1,MATCH(E$2,OFFSET(Tarif!$C$1,$P4-1,,99),0)+$P4-1-1,$Q4-1)+OFFSET(Tarif!$A$1,MATCH(E$2,OFFSET(Tarif!$C$1,$P4-1,,99),0)+$P4-1-1,$R4-1)</f>
        <v>2280.23</v>
      </c>
      <c r="F4" s="73">
        <f ca="1">OFFSET(Tarif!$A$1,MATCH(F$2,OFFSET(Tarif!$C$1,$P4-1,,99),0)+$P4-1-1,$Q4-1)+OFFSET(Tarif!$A$1,MATCH(F$2,OFFSET(Tarif!$C$1,$P4-1,,99),0)+$P4-1-1,$R4-1)</f>
        <v>1075.02</v>
      </c>
      <c r="G4" s="110">
        <f ca="1">OFFSET(Tarif!$A$1,MATCH(G$2,OFFSET(Tarif!$C$1,$P4-1,,99),0)+$P4-1-1,$Q4-1)+OFFSET(Tarif!$A$1,MATCH(G$2,OFFSET(Tarif!$C$1,$P4-1,,99),0)+$P4-1-1,$R4-1)</f>
        <v>4965.2299999999996</v>
      </c>
      <c r="H4" s="73">
        <f ca="1">OFFSET(Tarif!$A$1,MATCH(H$2,OFFSET(Tarif!$C$1,$P4-1,,99),0)+$P4-1-1,$Q4-1)+OFFSET(Tarif!$A$1,MATCH(H$2,OFFSET(Tarif!$C$1,$P4-1,,99),0)+$P4-1-1,$R4-1)</f>
        <v>1599.73</v>
      </c>
      <c r="I4" s="110">
        <f ca="1">OFFSET(Tarif!$A$1,MATCH(I$2,OFFSET(Tarif!$C$1,$P4-1,,99),0)+$P4-1-1,$Q4-1)+OFFSET(Tarif!$A$1,MATCH(I$2,OFFSET(Tarif!$C$1,$P4-1,,99),0)+$P4-1-1,$R4-1)</f>
        <v>2729.8</v>
      </c>
      <c r="J4" s="73">
        <f ca="1">OFFSET(Tarif!$A$1,MATCH(J$2,OFFSET(Tarif!$C$1,$P4-1,,99),0)+$P4-1-1,$Q4-1)+OFFSET(Tarif!$A$1,MATCH(J$2,OFFSET(Tarif!$C$1,$P4-1,,99),0)+$P4-1-1,$R4-1)</f>
        <v>0</v>
      </c>
      <c r="K4" s="110">
        <f ca="1">OFFSET(Tarif!$A$1,MATCH(K$2,OFFSET(Tarif!$C$1,$P4-1,,99),0)+$P4-1-1,$Q4-1)+OFFSET(Tarif!$A$1,MATCH(K$2,OFFSET(Tarif!$C$1,$P4-1,,99),0)+$P4-1-1,$R4-1)</f>
        <v>365.79</v>
      </c>
      <c r="L4" s="73">
        <f ca="1">OFFSET(Tarif!$A$1,MATCH(L$2,OFFSET(Tarif!$C$1,$P4-1,,99),0)+$P4-1-1,$Q4-1)+OFFSET(Tarif!$A$1,MATCH(L$2,OFFSET(Tarif!$C$1,$P4-1,,99),0)+$P4-1-1,$R4-1)</f>
        <v>4995</v>
      </c>
      <c r="M4" s="110">
        <f ca="1">OFFSET(Tarif!$A$1,MATCH(M$2,OFFSET(Tarif!$C$1,$P4-1,,99),0)+$P4-1-1,$Q4-1)+OFFSET(Tarif!$A$1,MATCH(M$2,OFFSET(Tarif!$C$1,$P4-1,,99),0)+$P4-1-1,$R4-1)</f>
        <v>5554.98</v>
      </c>
      <c r="N4" s="109">
        <f ca="1">SUM(D4:M4)</f>
        <v>25371.279999999999</v>
      </c>
      <c r="P4">
        <f>MATCH(B4,Tarif!$B:$B,0)</f>
        <v>3</v>
      </c>
      <c r="Q4">
        <f ca="1">MATCH($C4,OFFSET(Tarif!$A$2,,MATCH(Q$1,Tarif!$1:$1,0)-1,,99),0)+MATCH(Q$1,Tarif!$1:$1,0)-1</f>
        <v>6</v>
      </c>
      <c r="R4">
        <f ca="1">MATCH($C4,OFFSET(Tarif!$A$2,,MATCH(R$1,Tarif!$1:$1,0)-1,,99),0)+MATCH(R$1,Tarif!$1:$1,0)-1</f>
        <v>16</v>
      </c>
    </row>
    <row r="5" spans="1:18" ht="15" thickBot="1" x14ac:dyDescent="0.4">
      <c r="A5" s="19">
        <v>2018</v>
      </c>
      <c r="B5" s="19">
        <v>1</v>
      </c>
      <c r="C5" s="69" t="s">
        <v>19</v>
      </c>
      <c r="D5" s="73">
        <f ca="1">OFFSET(Tarif!$A$1,MATCH(D$2,OFFSET(Tarif!$C$1,$P5-1,,99),0)+$P5-1-1,$Q5-1)+OFFSET(Tarif!$A$1,MATCH(D$2,OFFSET(Tarif!$C$1,$P5-1,,99),0)+$P5-1-1,$R5-1)</f>
        <v>0</v>
      </c>
      <c r="E5" s="76">
        <f ca="1">OFFSET(Tarif!$A$1,MATCH(E$2,OFFSET(Tarif!$C$1,$P5-1,,99),0)+$P5-1-1,$Q5-1)+OFFSET(Tarif!$A$1,MATCH(E$2,OFFSET(Tarif!$C$1,$P5-1,,99),0)+$P5-1-1,$R5-1)</f>
        <v>0</v>
      </c>
      <c r="F5" s="73">
        <f ca="1">OFFSET(Tarif!$A$1,MATCH(F$2,OFFSET(Tarif!$C$1,$P5-1,,99),0)+$P5-1-1,$Q5-1)+OFFSET(Tarif!$A$1,MATCH(F$2,OFFSET(Tarif!$C$1,$P5-1,,99),0)+$P5-1-1,$R5-1)</f>
        <v>0</v>
      </c>
      <c r="G5" s="76">
        <f ca="1">OFFSET(Tarif!$A$1,MATCH(G$2,OFFSET(Tarif!$C$1,$P5-1,,99),0)+$P5-1-1,$Q5-1)+OFFSET(Tarif!$A$1,MATCH(G$2,OFFSET(Tarif!$C$1,$P5-1,,99),0)+$P5-1-1,$R5-1)</f>
        <v>0</v>
      </c>
      <c r="H5" s="73">
        <f ca="1">OFFSET(Tarif!$A$1,MATCH(H$2,OFFSET(Tarif!$C$1,$P5-1,,99),0)+$P5-1-1,$Q5-1)+OFFSET(Tarif!$A$1,MATCH(H$2,OFFSET(Tarif!$C$1,$P5-1,,99),0)+$P5-1-1,$R5-1)</f>
        <v>0</v>
      </c>
      <c r="I5" s="76">
        <f ca="1">OFFSET(Tarif!$A$1,MATCH(I$2,OFFSET(Tarif!$C$1,$P5-1,,99),0)+$P5-1-1,$Q5-1)+OFFSET(Tarif!$A$1,MATCH(I$2,OFFSET(Tarif!$C$1,$P5-1,,99),0)+$P5-1-1,$R5-1)</f>
        <v>0</v>
      </c>
      <c r="J5" s="73">
        <f ca="1">OFFSET(Tarif!$A$1,MATCH(J$2,OFFSET(Tarif!$C$1,$P5-1,,99),0)+$P5-1-1,$Q5-1)+OFFSET(Tarif!$A$1,MATCH(J$2,OFFSET(Tarif!$C$1,$P5-1,,99),0)+$P5-1-1,$R5-1)</f>
        <v>0</v>
      </c>
      <c r="K5" s="76">
        <f ca="1">OFFSET(Tarif!$A$1,MATCH(K$2,OFFSET(Tarif!$C$1,$P5-1,,99),0)+$P5-1-1,$Q5-1)+OFFSET(Tarif!$A$1,MATCH(K$2,OFFSET(Tarif!$C$1,$P5-1,,99),0)+$P5-1-1,$R5-1)</f>
        <v>0</v>
      </c>
      <c r="L5" s="73">
        <f ca="1">OFFSET(Tarif!$A$1,MATCH(L$2,OFFSET(Tarif!$C$1,$P5-1,,99),0)+$P5-1-1,$Q5-1)+OFFSET(Tarif!$A$1,MATCH(L$2,OFFSET(Tarif!$C$1,$P5-1,,99),0)+$P5-1-1,$R5-1)</f>
        <v>0</v>
      </c>
      <c r="M5" s="76">
        <f ca="1">OFFSET(Tarif!$A$1,MATCH(M$2,OFFSET(Tarif!$C$1,$P5-1,,99),0)+$P5-1-1,$Q5-1)+OFFSET(Tarif!$A$1,MATCH(M$2,OFFSET(Tarif!$C$1,$P5-1,,99),0)+$P5-1-1,$R5-1)</f>
        <v>0</v>
      </c>
      <c r="N5" s="81">
        <f t="shared" ref="N5:N14" ca="1" si="0">SUM(D5:M5)</f>
        <v>0</v>
      </c>
      <c r="P5">
        <f>MATCH(B5,Tarif!$B:$B,0)</f>
        <v>3</v>
      </c>
      <c r="Q5">
        <f ca="1">MATCH($C5,OFFSET(Tarif!$A$2,,MATCH(Q$1,Tarif!$1:$1,0)-1,,99),0)+MATCH(Q$1,Tarif!$1:$1,0)-1</f>
        <v>8</v>
      </c>
      <c r="R5">
        <f ca="1">MATCH($C5,OFFSET(Tarif!$A$2,,MATCH(R$1,Tarif!$1:$1,0)-1,,99),0)+MATCH(R$1,Tarif!$1:$1,0)-1</f>
        <v>18</v>
      </c>
    </row>
    <row r="6" spans="1:18" ht="15" thickBot="1" x14ac:dyDescent="0.4">
      <c r="A6" s="20">
        <v>2018</v>
      </c>
      <c r="B6" s="20">
        <v>1</v>
      </c>
      <c r="C6" s="70" t="s">
        <v>20</v>
      </c>
      <c r="D6" s="73">
        <f ca="1">OFFSET(Tarif!$A$1,MATCH(D$2,OFFSET(Tarif!$C$1,$P6-1,,99),0)+$P6-1-1,$Q6-1)+OFFSET(Tarif!$A$1,MATCH(D$2,OFFSET(Tarif!$C$1,$P6-1,,99),0)+$P6-1-1,$R6-1)</f>
        <v>786.56999999999994</v>
      </c>
      <c r="E6" s="77">
        <f ca="1">OFFSET(Tarif!$A$1,MATCH(E$2,OFFSET(Tarif!$C$1,$P6-1,,99),0)+$P6-1-1,$Q6-1)+OFFSET(Tarif!$A$1,MATCH(E$2,OFFSET(Tarif!$C$1,$P6-1,,99),0)+$P6-1-1,$R6-1)</f>
        <v>1474.4</v>
      </c>
      <c r="F6" s="73">
        <f ca="1">OFFSET(Tarif!$A$1,MATCH(F$2,OFFSET(Tarif!$C$1,$P6-1,,99),0)+$P6-1-1,$Q6-1)+OFFSET(Tarif!$A$1,MATCH(F$2,OFFSET(Tarif!$C$1,$P6-1,,99),0)+$P6-1-1,$R6-1)</f>
        <v>2319.7800000000002</v>
      </c>
      <c r="G6" s="77">
        <f ca="1">OFFSET(Tarif!$A$1,MATCH(G$2,OFFSET(Tarif!$C$1,$P6-1,,99),0)+$P6-1-1,$Q6-1)+OFFSET(Tarif!$A$1,MATCH(G$2,OFFSET(Tarif!$C$1,$P6-1,,99),0)+$P6-1-1,$R6-1)</f>
        <v>1098.24</v>
      </c>
      <c r="H6" s="73">
        <f ca="1">OFFSET(Tarif!$A$1,MATCH(H$2,OFFSET(Tarif!$C$1,$P6-1,,99),0)+$P6-1-1,$Q6-1)+OFFSET(Tarif!$A$1,MATCH(H$2,OFFSET(Tarif!$C$1,$P6-1,,99),0)+$P6-1-1,$R6-1)</f>
        <v>1068.9099999999999</v>
      </c>
      <c r="I6" s="77">
        <f ca="1">OFFSET(Tarif!$A$1,MATCH(I$2,OFFSET(Tarif!$C$1,$P6-1,,99),0)+$P6-1-1,$Q6-1)+OFFSET(Tarif!$A$1,MATCH(I$2,OFFSET(Tarif!$C$1,$P6-1,,99),0)+$P6-1-1,$R6-1)</f>
        <v>4564.6899999999996</v>
      </c>
      <c r="J6" s="73">
        <f ca="1">OFFSET(Tarif!$A$1,MATCH(J$2,OFFSET(Tarif!$C$1,$P6-1,,99),0)+$P6-1-1,$Q6-1)+OFFSET(Tarif!$A$1,MATCH(J$2,OFFSET(Tarif!$C$1,$P6-1,,99),0)+$P6-1-1,$R6-1)</f>
        <v>0</v>
      </c>
      <c r="K6" s="77">
        <f ca="1">OFFSET(Tarif!$A$1,MATCH(K$2,OFFSET(Tarif!$C$1,$P6-1,,99),0)+$P6-1-1,$Q6-1)+OFFSET(Tarif!$A$1,MATCH(K$2,OFFSET(Tarif!$C$1,$P6-1,,99),0)+$P6-1-1,$R6-1)</f>
        <v>2359.1400000000003</v>
      </c>
      <c r="L6" s="73">
        <f ca="1">OFFSET(Tarif!$A$1,MATCH(L$2,OFFSET(Tarif!$C$1,$P6-1,,99),0)+$P6-1-1,$Q6-1)+OFFSET(Tarif!$A$1,MATCH(L$2,OFFSET(Tarif!$C$1,$P6-1,,99),0)+$P6-1-1,$R6-1)</f>
        <v>6919.7</v>
      </c>
      <c r="M6" s="77">
        <f ca="1">OFFSET(Tarif!$A$1,MATCH(M$2,OFFSET(Tarif!$C$1,$P6-1,,99),0)+$P6-1-1,$Q6-1)+OFFSET(Tarif!$A$1,MATCH(M$2,OFFSET(Tarif!$C$1,$P6-1,,99),0)+$P6-1-1,$R6-1)</f>
        <v>3935.63</v>
      </c>
      <c r="N6" s="82">
        <f t="shared" ca="1" si="0"/>
        <v>24527.06</v>
      </c>
      <c r="P6">
        <f>MATCH(B6,Tarif!$B:$B,0)</f>
        <v>3</v>
      </c>
      <c r="Q6">
        <f ca="1">MATCH($C6,OFFSET(Tarif!$A$2,,MATCH(Q$1,Tarif!$1:$1,0)-1,,99),0)+MATCH(Q$1,Tarif!$1:$1,0)-1</f>
        <v>10</v>
      </c>
      <c r="R6">
        <f ca="1">MATCH($C6,OFFSET(Tarif!$A$2,,MATCH(R$1,Tarif!$1:$1,0)-1,,99),0)+MATCH(R$1,Tarif!$1:$1,0)-1</f>
        <v>20</v>
      </c>
    </row>
    <row r="7" spans="1:18" ht="15" thickBot="1" x14ac:dyDescent="0.4">
      <c r="A7" s="66">
        <v>2018</v>
      </c>
      <c r="B7" s="66">
        <v>2</v>
      </c>
      <c r="C7" s="68" t="s">
        <v>21</v>
      </c>
      <c r="D7" s="73">
        <f ca="1">OFFSET(Tarif!$A$1,MATCH(D$2,OFFSET(Tarif!$C$1,$P7-1,,99),0)+$P7-1-1,$Q7-1)+OFFSET(Tarif!$A$1,MATCH(D$2,OFFSET(Tarif!$C$1,$P7-1,,99),0)+$P7-1-1,$R7-1)</f>
        <v>1256</v>
      </c>
      <c r="E7" s="75">
        <f ca="1">OFFSET(Tarif!$A$1,MATCH(E$2,OFFSET(Tarif!$C$1,$P7-1,,99),0)+$P7-1-1,$Q7-1)+OFFSET(Tarif!$A$1,MATCH(E$2,OFFSET(Tarif!$C$1,$P7-1,,99),0)+$P7-1-1,$R7-1)</f>
        <v>841.40000000000009</v>
      </c>
      <c r="F7" s="73">
        <f ca="1">OFFSET(Tarif!$A$1,MATCH(F$2,OFFSET(Tarif!$C$1,$P7-1,,99),0)+$P7-1-1,$Q7-1)+OFFSET(Tarif!$A$1,MATCH(F$2,OFFSET(Tarif!$C$1,$P7-1,,99),0)+$P7-1-1,$R7-1)</f>
        <v>1708.2000000000003</v>
      </c>
      <c r="G7" s="75">
        <f ca="1">OFFSET(Tarif!$A$1,MATCH(G$2,OFFSET(Tarif!$C$1,$P7-1,,99),0)+$P7-1-1,$Q7-1)+OFFSET(Tarif!$A$1,MATCH(G$2,OFFSET(Tarif!$C$1,$P7-1,,99),0)+$P7-1-1,$R7-1)</f>
        <v>5383</v>
      </c>
      <c r="H7" s="73">
        <f ca="1">OFFSET(Tarif!$A$1,MATCH(H$2,OFFSET(Tarif!$C$1,$P7-1,,99),0)+$P7-1-1,$Q7-1)+OFFSET(Tarif!$A$1,MATCH(H$2,OFFSET(Tarif!$C$1,$P7-1,,99),0)+$P7-1-1,$R7-1)</f>
        <v>401.9</v>
      </c>
      <c r="I7" s="75">
        <f ca="1">OFFSET(Tarif!$A$1,MATCH(I$2,OFFSET(Tarif!$C$1,$P7-1,,99),0)+$P7-1-1,$Q7-1)+OFFSET(Tarif!$A$1,MATCH(I$2,OFFSET(Tarif!$C$1,$P7-1,,99),0)+$P7-1-1,$R7-1)</f>
        <v>1661.36</v>
      </c>
      <c r="J7" s="73">
        <f ca="1">OFFSET(Tarif!$A$1,MATCH(J$2,OFFSET(Tarif!$C$1,$P7-1,,99),0)+$P7-1-1,$Q7-1)+OFFSET(Tarif!$A$1,MATCH(J$2,OFFSET(Tarif!$C$1,$P7-1,,99),0)+$P7-1-1,$R7-1)</f>
        <v>0</v>
      </c>
      <c r="K7" s="75">
        <f ca="1">OFFSET(Tarif!$A$1,MATCH(K$2,OFFSET(Tarif!$C$1,$P7-1,,99),0)+$P7-1-1,$Q7-1)+OFFSET(Tarif!$A$1,MATCH(K$2,OFFSET(Tarif!$C$1,$P7-1,,99),0)+$P7-1-1,$R7-1)</f>
        <v>3288.0000000000005</v>
      </c>
      <c r="L7" s="73">
        <f ca="1">OFFSET(Tarif!$A$1,MATCH(L$2,OFFSET(Tarif!$C$1,$P7-1,,99),0)+$P7-1-1,$Q7-1)+OFFSET(Tarif!$A$1,MATCH(L$2,OFFSET(Tarif!$C$1,$P7-1,,99),0)+$P7-1-1,$R7-1)</f>
        <v>1170.8499999999999</v>
      </c>
      <c r="M7" s="75">
        <f ca="1">OFFSET(Tarif!$A$1,MATCH(M$2,OFFSET(Tarif!$C$1,$P7-1,,99),0)+$P7-1-1,$Q7-1)+OFFSET(Tarif!$A$1,MATCH(M$2,OFFSET(Tarif!$C$1,$P7-1,,99),0)+$P7-1-1,$R7-1)</f>
        <v>683.28</v>
      </c>
      <c r="N7" s="83">
        <f t="shared" ca="1" si="0"/>
        <v>16393.990000000002</v>
      </c>
      <c r="P7">
        <f>MATCH(B7,Tarif!$B:$B,0)</f>
        <v>16</v>
      </c>
      <c r="Q7">
        <f ca="1">MATCH($C7,OFFSET(Tarif!$A$2,,MATCH(Q$1,Tarif!$1:$1,0)-1,,99),0)+MATCH(Q$1,Tarif!$1:$1,0)-1</f>
        <v>4</v>
      </c>
      <c r="R7">
        <f ca="1">MATCH($C7,OFFSET(Tarif!$A$2,,MATCH(R$1,Tarif!$1:$1,0)-1,,99),0)+MATCH(R$1,Tarif!$1:$1,0)-1</f>
        <v>14</v>
      </c>
    </row>
    <row r="8" spans="1:18" ht="15" thickBot="1" x14ac:dyDescent="0.4">
      <c r="A8" s="19">
        <v>2018</v>
      </c>
      <c r="B8" s="19">
        <v>2</v>
      </c>
      <c r="C8" s="67" t="s">
        <v>18</v>
      </c>
      <c r="D8" s="73">
        <f ca="1">OFFSET(Tarif!$A$1,MATCH(D$2,OFFSET(Tarif!$C$1,$P8-1,,99),0)+$P8-1-1,$Q8-1)+OFFSET(Tarif!$A$1,MATCH(D$2,OFFSET(Tarif!$C$1,$P8-1,,99),0)+$P8-1-1,$R8-1)</f>
        <v>2041</v>
      </c>
      <c r="E8" s="76">
        <f ca="1">OFFSET(Tarif!$A$1,MATCH(E$2,OFFSET(Tarif!$C$1,$P8-1,,99),0)+$P8-1-1,$Q8-1)+OFFSET(Tarif!$A$1,MATCH(E$2,OFFSET(Tarif!$C$1,$P8-1,,99),0)+$P8-1-1,$R8-1)</f>
        <v>2201.25</v>
      </c>
      <c r="F8" s="73">
        <f ca="1">OFFSET(Tarif!$A$1,MATCH(F$2,OFFSET(Tarif!$C$1,$P8-1,,99),0)+$P8-1-1,$Q8-1)+OFFSET(Tarif!$A$1,MATCH(F$2,OFFSET(Tarif!$C$1,$P8-1,,99),0)+$P8-1-1,$R8-1)</f>
        <v>1519.6000000000001</v>
      </c>
      <c r="G8" s="76">
        <f ca="1">OFFSET(Tarif!$A$1,MATCH(G$2,OFFSET(Tarif!$C$1,$P8-1,,99),0)+$P8-1-1,$Q8-1)+OFFSET(Tarif!$A$1,MATCH(G$2,OFFSET(Tarif!$C$1,$P8-1,,99),0)+$P8-1-1,$R8-1)</f>
        <v>1675.57</v>
      </c>
      <c r="H8" s="73">
        <f ca="1">OFFSET(Tarif!$A$1,MATCH(H$2,OFFSET(Tarif!$C$1,$P8-1,,99),0)+$P8-1-1,$Q8-1)+OFFSET(Tarif!$A$1,MATCH(H$2,OFFSET(Tarif!$C$1,$P8-1,,99),0)+$P8-1-1,$R8-1)</f>
        <v>732.22</v>
      </c>
      <c r="I8" s="76">
        <f ca="1">OFFSET(Tarif!$A$1,MATCH(I$2,OFFSET(Tarif!$C$1,$P8-1,,99),0)+$P8-1-1,$Q8-1)+OFFSET(Tarif!$A$1,MATCH(I$2,OFFSET(Tarif!$C$1,$P8-1,,99),0)+$P8-1-1,$R8-1)</f>
        <v>2826.24</v>
      </c>
      <c r="J8" s="73">
        <f ca="1">OFFSET(Tarif!$A$1,MATCH(J$2,OFFSET(Tarif!$C$1,$P8-1,,99),0)+$P8-1-1,$Q8-1)+OFFSET(Tarif!$A$1,MATCH(J$2,OFFSET(Tarif!$C$1,$P8-1,,99),0)+$P8-1-1,$R8-1)</f>
        <v>0</v>
      </c>
      <c r="K8" s="76">
        <f ca="1">OFFSET(Tarif!$A$1,MATCH(K$2,OFFSET(Tarif!$C$1,$P8-1,,99),0)+$P8-1-1,$Q8-1)+OFFSET(Tarif!$A$1,MATCH(K$2,OFFSET(Tarif!$C$1,$P8-1,,99),0)+$P8-1-1,$R8-1)</f>
        <v>3222.2400000000002</v>
      </c>
      <c r="L8" s="73">
        <f ca="1">OFFSET(Tarif!$A$1,MATCH(L$2,OFFSET(Tarif!$C$1,$P8-1,,99),0)+$P8-1-1,$Q8-1)+OFFSET(Tarif!$A$1,MATCH(L$2,OFFSET(Tarif!$C$1,$P8-1,,99),0)+$P8-1-1,$R8-1)</f>
        <v>1215.3</v>
      </c>
      <c r="M8" s="76">
        <f ca="1">OFFSET(Tarif!$A$1,MATCH(M$2,OFFSET(Tarif!$C$1,$P8-1,,99),0)+$P8-1-1,$Q8-1)+OFFSET(Tarif!$A$1,MATCH(M$2,OFFSET(Tarif!$C$1,$P8-1,,99),0)+$P8-1-1,$R8-1)</f>
        <v>2945.65</v>
      </c>
      <c r="N8" s="81">
        <f t="shared" ca="1" si="0"/>
        <v>18379.07</v>
      </c>
      <c r="P8">
        <f>MATCH(B8,Tarif!$B:$B,0)</f>
        <v>16</v>
      </c>
      <c r="Q8">
        <f ca="1">MATCH($C8,OFFSET(Tarif!$A$2,,MATCH(Q$1,Tarif!$1:$1,0)-1,,99),0)+MATCH(Q$1,Tarif!$1:$1,0)-1</f>
        <v>6</v>
      </c>
      <c r="R8">
        <f ca="1">MATCH($C8,OFFSET(Tarif!$A$2,,MATCH(R$1,Tarif!$1:$1,0)-1,,99),0)+MATCH(R$1,Tarif!$1:$1,0)-1</f>
        <v>16</v>
      </c>
    </row>
    <row r="9" spans="1:18" ht="15" thickBot="1" x14ac:dyDescent="0.4">
      <c r="A9" s="19">
        <v>2018</v>
      </c>
      <c r="B9" s="19">
        <v>2</v>
      </c>
      <c r="C9" s="69" t="s">
        <v>19</v>
      </c>
      <c r="D9" s="73">
        <f ca="1">OFFSET(Tarif!$A$1,MATCH(D$2,OFFSET(Tarif!$C$1,$P9-1,,99),0)+$P9-1-1,$Q9-1)+OFFSET(Tarif!$A$1,MATCH(D$2,OFFSET(Tarif!$C$1,$P9-1,,99),0)+$P9-1-1,$R9-1)</f>
        <v>0</v>
      </c>
      <c r="E9" s="76">
        <f ca="1">OFFSET(Tarif!$A$1,MATCH(E$2,OFFSET(Tarif!$C$1,$P9-1,,99),0)+$P9-1-1,$Q9-1)+OFFSET(Tarif!$A$1,MATCH(E$2,OFFSET(Tarif!$C$1,$P9-1,,99),0)+$P9-1-1,$R9-1)</f>
        <v>0</v>
      </c>
      <c r="F9" s="73">
        <f ca="1">OFFSET(Tarif!$A$1,MATCH(F$2,OFFSET(Tarif!$C$1,$P9-1,,99),0)+$P9-1-1,$Q9-1)+OFFSET(Tarif!$A$1,MATCH(F$2,OFFSET(Tarif!$C$1,$P9-1,,99),0)+$P9-1-1,$R9-1)</f>
        <v>0</v>
      </c>
      <c r="G9" s="76">
        <f ca="1">OFFSET(Tarif!$A$1,MATCH(G$2,OFFSET(Tarif!$C$1,$P9-1,,99),0)+$P9-1-1,$Q9-1)+OFFSET(Tarif!$A$1,MATCH(G$2,OFFSET(Tarif!$C$1,$P9-1,,99),0)+$P9-1-1,$R9-1)</f>
        <v>0</v>
      </c>
      <c r="H9" s="73">
        <f ca="1">OFFSET(Tarif!$A$1,MATCH(H$2,OFFSET(Tarif!$C$1,$P9-1,,99),0)+$P9-1-1,$Q9-1)+OFFSET(Tarif!$A$1,MATCH(H$2,OFFSET(Tarif!$C$1,$P9-1,,99),0)+$P9-1-1,$R9-1)</f>
        <v>0</v>
      </c>
      <c r="I9" s="76">
        <f ca="1">OFFSET(Tarif!$A$1,MATCH(I$2,OFFSET(Tarif!$C$1,$P9-1,,99),0)+$P9-1-1,$Q9-1)+OFFSET(Tarif!$A$1,MATCH(I$2,OFFSET(Tarif!$C$1,$P9-1,,99),0)+$P9-1-1,$R9-1)</f>
        <v>0</v>
      </c>
      <c r="J9" s="73">
        <f ca="1">OFFSET(Tarif!$A$1,MATCH(J$2,OFFSET(Tarif!$C$1,$P9-1,,99),0)+$P9-1-1,$Q9-1)+OFFSET(Tarif!$A$1,MATCH(J$2,OFFSET(Tarif!$C$1,$P9-1,,99),0)+$P9-1-1,$R9-1)</f>
        <v>0</v>
      </c>
      <c r="K9" s="76">
        <f ca="1">OFFSET(Tarif!$A$1,MATCH(K$2,OFFSET(Tarif!$C$1,$P9-1,,99),0)+$P9-1-1,$Q9-1)+OFFSET(Tarif!$A$1,MATCH(K$2,OFFSET(Tarif!$C$1,$P9-1,,99),0)+$P9-1-1,$R9-1)</f>
        <v>0</v>
      </c>
      <c r="L9" s="73">
        <f ca="1">OFFSET(Tarif!$A$1,MATCH(L$2,OFFSET(Tarif!$C$1,$P9-1,,99),0)+$P9-1-1,$Q9-1)+OFFSET(Tarif!$A$1,MATCH(L$2,OFFSET(Tarif!$C$1,$P9-1,,99),0)+$P9-1-1,$R9-1)</f>
        <v>0</v>
      </c>
      <c r="M9" s="76">
        <f ca="1">OFFSET(Tarif!$A$1,MATCH(M$2,OFFSET(Tarif!$C$1,$P9-1,,99),0)+$P9-1-1,$Q9-1)+OFFSET(Tarif!$A$1,MATCH(M$2,OFFSET(Tarif!$C$1,$P9-1,,99),0)+$P9-1-1,$R9-1)</f>
        <v>0</v>
      </c>
      <c r="N9" s="81">
        <f t="shared" ca="1" si="0"/>
        <v>0</v>
      </c>
      <c r="P9">
        <f>MATCH(B9,Tarif!$B:$B,0)</f>
        <v>16</v>
      </c>
      <c r="Q9">
        <f ca="1">MATCH($C9,OFFSET(Tarif!$A$2,,MATCH(Q$1,Tarif!$1:$1,0)-1,,99),0)+MATCH(Q$1,Tarif!$1:$1,0)-1</f>
        <v>8</v>
      </c>
      <c r="R9">
        <f ca="1">MATCH($C9,OFFSET(Tarif!$A$2,,MATCH(R$1,Tarif!$1:$1,0)-1,,99),0)+MATCH(R$1,Tarif!$1:$1,0)-1</f>
        <v>18</v>
      </c>
    </row>
    <row r="10" spans="1:18" ht="15" thickBot="1" x14ac:dyDescent="0.4">
      <c r="A10" s="20">
        <v>2018</v>
      </c>
      <c r="B10" s="20">
        <v>2</v>
      </c>
      <c r="C10" s="70" t="s">
        <v>20</v>
      </c>
      <c r="D10" s="73">
        <f ca="1">OFFSET(Tarif!$A$1,MATCH(D$2,OFFSET(Tarif!$C$1,$P10-1,,99),0)+$P10-1-1,$Q10-1)+OFFSET(Tarif!$A$1,MATCH(D$2,OFFSET(Tarif!$C$1,$P10-1,,99),0)+$P10-1-1,$R10-1)</f>
        <v>863.5</v>
      </c>
      <c r="E10" s="77">
        <f ca="1">OFFSET(Tarif!$A$1,MATCH(E$2,OFFSET(Tarif!$C$1,$P10-1,,99),0)+$P10-1-1,$Q10-1)+OFFSET(Tarif!$A$1,MATCH(E$2,OFFSET(Tarif!$C$1,$P10-1,,99),0)+$P10-1-1,$R10-1)</f>
        <v>952.13</v>
      </c>
      <c r="F10" s="73">
        <f ca="1">OFFSET(Tarif!$A$1,MATCH(F$2,OFFSET(Tarif!$C$1,$P10-1,,99),0)+$P10-1-1,$Q10-1)+OFFSET(Tarif!$A$1,MATCH(F$2,OFFSET(Tarif!$C$1,$P10-1,,99),0)+$P10-1-1,$R10-1)</f>
        <v>2367.0500000000002</v>
      </c>
      <c r="G10" s="77">
        <f ca="1">OFFSET(Tarif!$A$1,MATCH(G$2,OFFSET(Tarif!$C$1,$P10-1,,99),0)+$P10-1-1,$Q10-1)+OFFSET(Tarif!$A$1,MATCH(G$2,OFFSET(Tarif!$C$1,$P10-1,,99),0)+$P10-1-1,$R10-1)</f>
        <v>1869.57</v>
      </c>
      <c r="H10" s="73">
        <f ca="1">OFFSET(Tarif!$A$1,MATCH(H$2,OFFSET(Tarif!$C$1,$P10-1,,99),0)+$P10-1-1,$Q10-1)+OFFSET(Tarif!$A$1,MATCH(H$2,OFFSET(Tarif!$C$1,$P10-1,,99),0)+$P10-1-1,$R10-1)</f>
        <v>691.97</v>
      </c>
      <c r="I10" s="77">
        <f ca="1">OFFSET(Tarif!$A$1,MATCH(I$2,OFFSET(Tarif!$C$1,$P10-1,,99),0)+$P10-1-1,$Q10-1)+OFFSET(Tarif!$A$1,MATCH(I$2,OFFSET(Tarif!$C$1,$P10-1,,99),0)+$P10-1-1,$R10-1)</f>
        <v>3766.3599999999997</v>
      </c>
      <c r="J10" s="73">
        <f ca="1">OFFSET(Tarif!$A$1,MATCH(J$2,OFFSET(Tarif!$C$1,$P10-1,,99),0)+$P10-1-1,$Q10-1)+OFFSET(Tarif!$A$1,MATCH(J$2,OFFSET(Tarif!$C$1,$P10-1,,99),0)+$P10-1-1,$R10-1)</f>
        <v>0</v>
      </c>
      <c r="K10" s="77">
        <f ca="1">OFFSET(Tarif!$A$1,MATCH(K$2,OFFSET(Tarif!$C$1,$P10-1,,99),0)+$P10-1-1,$Q10-1)+OFFSET(Tarif!$A$1,MATCH(K$2,OFFSET(Tarif!$C$1,$P10-1,,99),0)+$P10-1-1,$R10-1)</f>
        <v>3222.2400000000002</v>
      </c>
      <c r="L10" s="73">
        <f ca="1">OFFSET(Tarif!$A$1,MATCH(L$2,OFFSET(Tarif!$C$1,$P10-1,,99),0)+$P10-1-1,$Q10-1)+OFFSET(Tarif!$A$1,MATCH(L$2,OFFSET(Tarif!$C$1,$P10-1,,99),0)+$P10-1-1,$R10-1)</f>
        <v>3313.2</v>
      </c>
      <c r="M10" s="77">
        <f ca="1">OFFSET(Tarif!$A$1,MATCH(M$2,OFFSET(Tarif!$C$1,$P10-1,,99),0)+$P10-1-1,$Q10-1)+OFFSET(Tarif!$A$1,MATCH(M$2,OFFSET(Tarif!$C$1,$P10-1,,99),0)+$P10-1-1,$R10-1)</f>
        <v>2452.91</v>
      </c>
      <c r="N10" s="82">
        <f t="shared" ca="1" si="0"/>
        <v>19498.93</v>
      </c>
      <c r="P10">
        <f>MATCH(B10,Tarif!$B:$B,0)</f>
        <v>16</v>
      </c>
      <c r="Q10">
        <f ca="1">MATCH($C10,OFFSET(Tarif!$A$2,,MATCH(Q$1,Tarif!$1:$1,0)-1,,99),0)+MATCH(Q$1,Tarif!$1:$1,0)-1</f>
        <v>10</v>
      </c>
      <c r="R10">
        <f ca="1">MATCH($C10,OFFSET(Tarif!$A$2,,MATCH(R$1,Tarif!$1:$1,0)-1,,99),0)+MATCH(R$1,Tarif!$1:$1,0)-1</f>
        <v>20</v>
      </c>
    </row>
    <row r="11" spans="1:18" ht="15" thickBot="1" x14ac:dyDescent="0.4">
      <c r="A11" s="66">
        <v>2018</v>
      </c>
      <c r="B11" s="66">
        <v>3</v>
      </c>
      <c r="C11" s="68" t="s">
        <v>21</v>
      </c>
      <c r="D11" s="73">
        <f ca="1">OFFSET(Tarif!$A$1,MATCH(D$2,OFFSET(Tarif!$C$1,$P11-1,,99),0)+$P11-1-1,$Q11-1)+OFFSET(Tarif!$A$1,MATCH(D$2,OFFSET(Tarif!$C$1,$P11-1,,99),0)+$P11-1-1,$R11-1)</f>
        <v>1177.5</v>
      </c>
      <c r="E11" s="75">
        <f ca="1">OFFSET(Tarif!$A$1,MATCH(E$2,OFFSET(Tarif!$C$1,$P11-1,,99),0)+$P11-1-1,$Q11-1)+OFFSET(Tarif!$A$1,MATCH(E$2,OFFSET(Tarif!$C$1,$P11-1,,99),0)+$P11-1-1,$R11-1)</f>
        <v>618.75</v>
      </c>
      <c r="F11" s="73">
        <f ca="1">OFFSET(Tarif!$A$1,MATCH(F$2,OFFSET(Tarif!$C$1,$P11-1,,99),0)+$P11-1-1,$Q11-1)+OFFSET(Tarif!$A$1,MATCH(F$2,OFFSET(Tarif!$C$1,$P11-1,,99),0)+$P11-1-1,$R11-1)</f>
        <v>1419.9</v>
      </c>
      <c r="G11" s="75">
        <f ca="1">OFFSET(Tarif!$A$1,MATCH(G$2,OFFSET(Tarif!$C$1,$P11-1,,99),0)+$P11-1-1,$Q11-1)+OFFSET(Tarif!$A$1,MATCH(G$2,OFFSET(Tarif!$C$1,$P11-1,,99),0)+$P11-1-1,$R11-1)</f>
        <v>2742.5699999999997</v>
      </c>
      <c r="H11" s="73">
        <f ca="1">OFFSET(Tarif!$A$1,MATCH(H$2,OFFSET(Tarif!$C$1,$P11-1,,99),0)+$P11-1-1,$Q11-1)+OFFSET(Tarif!$A$1,MATCH(H$2,OFFSET(Tarif!$C$1,$P11-1,,99),0)+$P11-1-1,$R11-1)</f>
        <v>168.72</v>
      </c>
      <c r="I11" s="75">
        <f ca="1">OFFSET(Tarif!$A$1,MATCH(I$2,OFFSET(Tarif!$C$1,$P11-1,,99),0)+$P11-1-1,$Q11-1)+OFFSET(Tarif!$A$1,MATCH(I$2,OFFSET(Tarif!$C$1,$P11-1,,99),0)+$P11-1-1,$R11-1)</f>
        <v>2158.2600000000002</v>
      </c>
      <c r="J11" s="73">
        <f ca="1">OFFSET(Tarif!$A$1,MATCH(J$2,OFFSET(Tarif!$C$1,$P11-1,,99),0)+$P11-1-1,$Q11-1)+OFFSET(Tarif!$A$1,MATCH(J$2,OFFSET(Tarif!$C$1,$P11-1,,99),0)+$P11-1-1,$R11-1)</f>
        <v>0</v>
      </c>
      <c r="K11" s="75">
        <f ca="1">OFFSET(Tarif!$A$1,MATCH(K$2,OFFSET(Tarif!$C$1,$P11-1,,99),0)+$P11-1-1,$Q11-1)+OFFSET(Tarif!$A$1,MATCH(K$2,OFFSET(Tarif!$C$1,$P11-1,,99),0)+$P11-1-1,$R11-1)</f>
        <v>3222.2400000000002</v>
      </c>
      <c r="L11" s="73">
        <f ca="1">OFFSET(Tarif!$A$1,MATCH(L$2,OFFSET(Tarif!$C$1,$P11-1,,99),0)+$P11-1-1,$Q11-1)+OFFSET(Tarif!$A$1,MATCH(L$2,OFFSET(Tarif!$C$1,$P11-1,,99),0)+$P11-1-1,$R11-1)</f>
        <v>765.75</v>
      </c>
      <c r="M11" s="75">
        <f ca="1">OFFSET(Tarif!$A$1,MATCH(M$2,OFFSET(Tarif!$C$1,$P11-1,,99),0)+$P11-1-1,$Q11-1)+OFFSET(Tarif!$A$1,MATCH(M$2,OFFSET(Tarif!$C$1,$P11-1,,99),0)+$P11-1-1,$R11-1)</f>
        <v>794.25</v>
      </c>
      <c r="N11" s="83">
        <f t="shared" ca="1" si="0"/>
        <v>13067.94</v>
      </c>
      <c r="P11">
        <f>MATCH(B11,Tarif!$B:$B,0)</f>
        <v>28</v>
      </c>
      <c r="Q11">
        <f ca="1">MATCH($C11,OFFSET(Tarif!$A$2,,MATCH(Q$1,Tarif!$1:$1,0)-1,,99),0)+MATCH(Q$1,Tarif!$1:$1,0)-1</f>
        <v>4</v>
      </c>
      <c r="R11">
        <f ca="1">MATCH($C11,OFFSET(Tarif!$A$2,,MATCH(R$1,Tarif!$1:$1,0)-1,,99),0)+MATCH(R$1,Tarif!$1:$1,0)-1</f>
        <v>14</v>
      </c>
    </row>
    <row r="12" spans="1:18" ht="15" thickBot="1" x14ac:dyDescent="0.4">
      <c r="A12" s="19">
        <v>2018</v>
      </c>
      <c r="B12" s="19">
        <v>3</v>
      </c>
      <c r="C12" s="67" t="s">
        <v>18</v>
      </c>
      <c r="D12" s="73">
        <f ca="1">OFFSET(Tarif!$A$1,MATCH(D$2,OFFSET(Tarif!$C$1,$P12-1,,99),0)+$P12-1-1,$Q12-1)+OFFSET(Tarif!$A$1,MATCH(D$2,OFFSET(Tarif!$C$1,$P12-1,,99),0)+$P12-1-1,$R12-1)</f>
        <v>1805.5</v>
      </c>
      <c r="E12" s="76">
        <f ca="1">OFFSET(Tarif!$A$1,MATCH(E$2,OFFSET(Tarif!$C$1,$P12-1,,99),0)+$P12-1-1,$Q12-1)+OFFSET(Tarif!$A$1,MATCH(E$2,OFFSET(Tarif!$C$1,$P12-1,,99),0)+$P12-1-1,$R12-1)</f>
        <v>3212.8500000000004</v>
      </c>
      <c r="F12" s="73">
        <f ca="1">OFFSET(Tarif!$A$1,MATCH(F$2,OFFSET(Tarif!$C$1,$P12-1,,99),0)+$P12-1-1,$Q12-1)+OFFSET(Tarif!$A$1,MATCH(F$2,OFFSET(Tarif!$C$1,$P12-1,,99),0)+$P12-1-1,$R12-1)</f>
        <v>1104.93</v>
      </c>
      <c r="G12" s="76">
        <f ca="1">OFFSET(Tarif!$A$1,MATCH(G$2,OFFSET(Tarif!$C$1,$P12-1,,99),0)+$P12-1-1,$Q12-1)+OFFSET(Tarif!$A$1,MATCH(G$2,OFFSET(Tarif!$C$1,$P12-1,,99),0)+$P12-1-1,$R12-1)</f>
        <v>163.72999999999999</v>
      </c>
      <c r="H12" s="73">
        <f ca="1">OFFSET(Tarif!$A$1,MATCH(H$2,OFFSET(Tarif!$C$1,$P12-1,,99),0)+$P12-1-1,$Q12-1)+OFFSET(Tarif!$A$1,MATCH(H$2,OFFSET(Tarif!$C$1,$P12-1,,99),0)+$P12-1-1,$R12-1)</f>
        <v>1197.23</v>
      </c>
      <c r="I12" s="76">
        <f ca="1">OFFSET(Tarif!$A$1,MATCH(I$2,OFFSET(Tarif!$C$1,$P12-1,,99),0)+$P12-1-1,$Q12-1)+OFFSET(Tarif!$A$1,MATCH(I$2,OFFSET(Tarif!$C$1,$P12-1,,99),0)+$P12-1-1,$R12-1)</f>
        <v>3100.8999999999996</v>
      </c>
      <c r="J12" s="73">
        <f ca="1">OFFSET(Tarif!$A$1,MATCH(J$2,OFFSET(Tarif!$C$1,$P12-1,,99),0)+$P12-1-1,$Q12-1)+OFFSET(Tarif!$A$1,MATCH(J$2,OFFSET(Tarif!$C$1,$P12-1,,99),0)+$P12-1-1,$R12-1)</f>
        <v>0</v>
      </c>
      <c r="K12" s="76">
        <f ca="1">OFFSET(Tarif!$A$1,MATCH(K$2,OFFSET(Tarif!$C$1,$P12-1,,99),0)+$P12-1-1,$Q12-1)+OFFSET(Tarif!$A$1,MATCH(K$2,OFFSET(Tarif!$C$1,$P12-1,,99),0)+$P12-1-1,$R12-1)</f>
        <v>365.79</v>
      </c>
      <c r="L12" s="73">
        <f ca="1">OFFSET(Tarif!$A$1,MATCH(L$2,OFFSET(Tarif!$C$1,$P12-1,,99),0)+$P12-1-1,$Q12-1)+OFFSET(Tarif!$A$1,MATCH(L$2,OFFSET(Tarif!$C$1,$P12-1,,99),0)+$P12-1-1,$R12-1)</f>
        <v>549.45000000000005</v>
      </c>
      <c r="M12" s="76">
        <f ca="1">OFFSET(Tarif!$A$1,MATCH(M$2,OFFSET(Tarif!$C$1,$P12-1,,99),0)+$P12-1-1,$Q12-1)+OFFSET(Tarif!$A$1,MATCH(M$2,OFFSET(Tarif!$C$1,$P12-1,,99),0)+$P12-1-1,$R12-1)</f>
        <v>5201.04</v>
      </c>
      <c r="N12" s="81">
        <f t="shared" ca="1" si="0"/>
        <v>16701.420000000002</v>
      </c>
      <c r="P12">
        <f>MATCH(B12,Tarif!$B:$B,0)</f>
        <v>28</v>
      </c>
      <c r="Q12">
        <f ca="1">MATCH($C12,OFFSET(Tarif!$A$2,,MATCH(Q$1,Tarif!$1:$1,0)-1,,99),0)+MATCH(Q$1,Tarif!$1:$1,0)-1</f>
        <v>6</v>
      </c>
      <c r="R12">
        <f ca="1">MATCH($C12,OFFSET(Tarif!$A$2,,MATCH(R$1,Tarif!$1:$1,0)-1,,99),0)+MATCH(R$1,Tarif!$1:$1,0)-1</f>
        <v>16</v>
      </c>
    </row>
    <row r="13" spans="1:18" ht="15" thickBot="1" x14ac:dyDescent="0.4">
      <c r="A13" s="19">
        <v>2018</v>
      </c>
      <c r="B13" s="19">
        <v>3</v>
      </c>
      <c r="C13" s="69" t="s">
        <v>19</v>
      </c>
      <c r="D13" s="73">
        <f ca="1">OFFSET(Tarif!$A$1,MATCH(D$2,OFFSET(Tarif!$C$1,$P13-1,,99),0)+$P13-1-1,$Q13-1)+OFFSET(Tarif!$A$1,MATCH(D$2,OFFSET(Tarif!$C$1,$P13-1,,99),0)+$P13-1-1,$R13-1)</f>
        <v>0</v>
      </c>
      <c r="E13" s="76">
        <f ca="1">OFFSET(Tarif!$A$1,MATCH(E$2,OFFSET(Tarif!$C$1,$P13-1,,99),0)+$P13-1-1,$Q13-1)+OFFSET(Tarif!$A$1,MATCH(E$2,OFFSET(Tarif!$C$1,$P13-1,,99),0)+$P13-1-1,$R13-1)</f>
        <v>0</v>
      </c>
      <c r="F13" s="73">
        <f ca="1">OFFSET(Tarif!$A$1,MATCH(F$2,OFFSET(Tarif!$C$1,$P13-1,,99),0)+$P13-1-1,$Q13-1)+OFFSET(Tarif!$A$1,MATCH(F$2,OFFSET(Tarif!$C$1,$P13-1,,99),0)+$P13-1-1,$R13-1)</f>
        <v>0</v>
      </c>
      <c r="G13" s="76">
        <f ca="1">OFFSET(Tarif!$A$1,MATCH(G$2,OFFSET(Tarif!$C$1,$P13-1,,99),0)+$P13-1-1,$Q13-1)+OFFSET(Tarif!$A$1,MATCH(G$2,OFFSET(Tarif!$C$1,$P13-1,,99),0)+$P13-1-1,$R13-1)</f>
        <v>0</v>
      </c>
      <c r="H13" s="73">
        <f ca="1">OFFSET(Tarif!$A$1,MATCH(H$2,OFFSET(Tarif!$C$1,$P13-1,,99),0)+$P13-1-1,$Q13-1)+OFFSET(Tarif!$A$1,MATCH(H$2,OFFSET(Tarif!$C$1,$P13-1,,99),0)+$P13-1-1,$R13-1)</f>
        <v>0</v>
      </c>
      <c r="I13" s="76">
        <f ca="1">OFFSET(Tarif!$A$1,MATCH(I$2,OFFSET(Tarif!$C$1,$P13-1,,99),0)+$P13-1-1,$Q13-1)+OFFSET(Tarif!$A$1,MATCH(I$2,OFFSET(Tarif!$C$1,$P13-1,,99),0)+$P13-1-1,$R13-1)</f>
        <v>0</v>
      </c>
      <c r="J13" s="73">
        <f ca="1">OFFSET(Tarif!$A$1,MATCH(J$2,OFFSET(Tarif!$C$1,$P13-1,,99),0)+$P13-1-1,$Q13-1)+OFFSET(Tarif!$A$1,MATCH(J$2,OFFSET(Tarif!$C$1,$P13-1,,99),0)+$P13-1-1,$R13-1)</f>
        <v>0</v>
      </c>
      <c r="K13" s="76">
        <f ca="1">OFFSET(Tarif!$A$1,MATCH(K$2,OFFSET(Tarif!$C$1,$P13-1,,99),0)+$P13-1-1,$Q13-1)+OFFSET(Tarif!$A$1,MATCH(K$2,OFFSET(Tarif!$C$1,$P13-1,,99),0)+$P13-1-1,$R13-1)</f>
        <v>0</v>
      </c>
      <c r="L13" s="73">
        <f ca="1">OFFSET(Tarif!$A$1,MATCH(L$2,OFFSET(Tarif!$C$1,$P13-1,,99),0)+$P13-1-1,$Q13-1)+OFFSET(Tarif!$A$1,MATCH(L$2,OFFSET(Tarif!$C$1,$P13-1,,99),0)+$P13-1-1,$R13-1)</f>
        <v>0</v>
      </c>
      <c r="M13" s="76">
        <f ca="1">OFFSET(Tarif!$A$1,MATCH(M$2,OFFSET(Tarif!$C$1,$P13-1,,99),0)+$P13-1-1,$Q13-1)+OFFSET(Tarif!$A$1,MATCH(M$2,OFFSET(Tarif!$C$1,$P13-1,,99),0)+$P13-1-1,$R13-1)</f>
        <v>0</v>
      </c>
      <c r="N13" s="81">
        <f t="shared" ca="1" si="0"/>
        <v>0</v>
      </c>
      <c r="P13">
        <f>MATCH(B13,Tarif!$B:$B,0)</f>
        <v>28</v>
      </c>
      <c r="Q13">
        <f ca="1">MATCH($C13,OFFSET(Tarif!$A$2,,MATCH(Q$1,Tarif!$1:$1,0)-1,,99),0)+MATCH(Q$1,Tarif!$1:$1,0)-1</f>
        <v>8</v>
      </c>
      <c r="R13">
        <f ca="1">MATCH($C13,OFFSET(Tarif!$A$2,,MATCH(R$1,Tarif!$1:$1,0)-1,,99),0)+MATCH(R$1,Tarif!$1:$1,0)-1</f>
        <v>18</v>
      </c>
    </row>
    <row r="14" spans="1:18" ht="15" thickBot="1" x14ac:dyDescent="0.4">
      <c r="A14" s="20">
        <v>2018</v>
      </c>
      <c r="B14" s="20">
        <v>3</v>
      </c>
      <c r="C14" s="70" t="s">
        <v>20</v>
      </c>
      <c r="D14" s="73">
        <f ca="1">OFFSET(Tarif!$A$1,MATCH(D$2,OFFSET(Tarif!$C$1,$P14-1,,99),0)+$P14-1-1,$Q14-1)+OFFSET(Tarif!$A$1,MATCH(D$2,OFFSET(Tarif!$C$1,$P14-1,,99),0)+$P14-1-1,$R14-1)</f>
        <v>1805.5</v>
      </c>
      <c r="E14" s="77">
        <f ca="1">OFFSET(Tarif!$A$1,MATCH(E$2,OFFSET(Tarif!$C$1,$P14-1,,99),0)+$P14-1-1,$Q14-1)+OFFSET(Tarif!$A$1,MATCH(E$2,OFFSET(Tarif!$C$1,$P14-1,,99),0)+$P14-1-1,$R14-1)</f>
        <v>774.06</v>
      </c>
      <c r="F14" s="73">
        <f ca="1">OFFSET(Tarif!$A$1,MATCH(F$2,OFFSET(Tarif!$C$1,$P14-1,,99),0)+$P14-1-1,$Q14-1)+OFFSET(Tarif!$A$1,MATCH(F$2,OFFSET(Tarif!$C$1,$P14-1,,99),0)+$P14-1-1,$R14-1)</f>
        <v>2546.9300000000003</v>
      </c>
      <c r="G14" s="77">
        <f ca="1">OFFSET(Tarif!$A$1,MATCH(G$2,OFFSET(Tarif!$C$1,$P14-1,,99),0)+$P14-1-1,$Q14-1)+OFFSET(Tarif!$A$1,MATCH(G$2,OFFSET(Tarif!$C$1,$P14-1,,99),0)+$P14-1-1,$R14-1)</f>
        <v>4294.5499999999993</v>
      </c>
      <c r="H14" s="73">
        <f ca="1">OFFSET(Tarif!$A$1,MATCH(H$2,OFFSET(Tarif!$C$1,$P14-1,,99),0)+$P14-1-1,$Q14-1)+OFFSET(Tarif!$A$1,MATCH(H$2,OFFSET(Tarif!$C$1,$P14-1,,99),0)+$P14-1-1,$R14-1)</f>
        <v>883.7</v>
      </c>
      <c r="I14" s="77">
        <f ca="1">OFFSET(Tarif!$A$1,MATCH(I$2,OFFSET(Tarif!$C$1,$P14-1,,99),0)+$P14-1-1,$Q14-1)+OFFSET(Tarif!$A$1,MATCH(I$2,OFFSET(Tarif!$C$1,$P14-1,,99),0)+$P14-1-1,$R14-1)</f>
        <v>4837.6000000000004</v>
      </c>
      <c r="J14" s="73">
        <f ca="1">OFFSET(Tarif!$A$1,MATCH(J$2,OFFSET(Tarif!$C$1,$P14-1,,99),0)+$P14-1-1,$Q14-1)+OFFSET(Tarif!$A$1,MATCH(J$2,OFFSET(Tarif!$C$1,$P14-1,,99),0)+$P14-1-1,$R14-1)</f>
        <v>0</v>
      </c>
      <c r="K14" s="77">
        <f ca="1">OFFSET(Tarif!$A$1,MATCH(K$2,OFFSET(Tarif!$C$1,$P14-1,,99),0)+$P14-1-1,$Q14-1)+OFFSET(Tarif!$A$1,MATCH(K$2,OFFSET(Tarif!$C$1,$P14-1,,99),0)+$P14-1-1,$R14-1)</f>
        <v>2359.1400000000003</v>
      </c>
      <c r="L14" s="73">
        <f ca="1">OFFSET(Tarif!$A$1,MATCH(L$2,OFFSET(Tarif!$C$1,$P14-1,,99),0)+$P14-1-1,$Q14-1)+OFFSET(Tarif!$A$1,MATCH(L$2,OFFSET(Tarif!$C$1,$P14-1,,99),0)+$P14-1-1,$R14-1)</f>
        <v>4855.25</v>
      </c>
      <c r="M14" s="77">
        <f ca="1">OFFSET(Tarif!$A$1,MATCH(M$2,OFFSET(Tarif!$C$1,$P14-1,,99),0)+$P14-1-1,$Q14-1)+OFFSET(Tarif!$A$1,MATCH(M$2,OFFSET(Tarif!$C$1,$P14-1,,99),0)+$P14-1-1,$R14-1)</f>
        <v>2590.25</v>
      </c>
      <c r="N14" s="82">
        <f t="shared" ca="1" si="0"/>
        <v>24946.98</v>
      </c>
      <c r="P14">
        <f>MATCH(B14,Tarif!$B:$B,0)</f>
        <v>28</v>
      </c>
      <c r="Q14">
        <f ca="1">MATCH($C14,OFFSET(Tarif!$A$2,,MATCH(Q$1,Tarif!$1:$1,0)-1,,99),0)+MATCH(Q$1,Tarif!$1:$1,0)-1</f>
        <v>10</v>
      </c>
      <c r="R14">
        <f ca="1">MATCH($C14,OFFSET(Tarif!$A$2,,MATCH(R$1,Tarif!$1:$1,0)-1,,99),0)+MATCH(R$1,Tarif!$1:$1,0)-1</f>
        <v>20</v>
      </c>
    </row>
  </sheetData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12" sqref="B12"/>
    </sheetView>
  </sheetViews>
  <sheetFormatPr baseColWidth="10" defaultRowHeight="14.5" x14ac:dyDescent="0.35"/>
  <cols>
    <col min="1" max="1" width="5.7265625" bestFit="1" customWidth="1"/>
    <col min="2" max="3" width="12.1796875" bestFit="1" customWidth="1"/>
  </cols>
  <sheetData>
    <row r="1" spans="1:3" ht="15" thickBot="1" x14ac:dyDescent="0.4">
      <c r="A1" s="54"/>
      <c r="B1" s="55" t="s">
        <v>15</v>
      </c>
      <c r="C1" s="56" t="s">
        <v>16</v>
      </c>
    </row>
    <row r="2" spans="1:3" x14ac:dyDescent="0.35">
      <c r="A2" s="57" t="s">
        <v>0</v>
      </c>
      <c r="B2" s="60">
        <v>1.57</v>
      </c>
      <c r="C2" s="61">
        <v>1.44</v>
      </c>
    </row>
    <row r="3" spans="1:3" x14ac:dyDescent="0.35">
      <c r="A3" s="58" t="s">
        <v>1</v>
      </c>
      <c r="B3" s="62">
        <v>2.33</v>
      </c>
      <c r="C3" s="63">
        <v>2.11</v>
      </c>
    </row>
    <row r="4" spans="1:3" x14ac:dyDescent="0.35">
      <c r="A4" s="58" t="s">
        <v>2</v>
      </c>
      <c r="B4" s="62">
        <v>8.89</v>
      </c>
      <c r="C4" s="63">
        <v>9.9700000000000006</v>
      </c>
    </row>
    <row r="5" spans="1:3" x14ac:dyDescent="0.35">
      <c r="A5" s="58" t="s">
        <v>3</v>
      </c>
      <c r="B5" s="62">
        <v>5.01</v>
      </c>
      <c r="C5" s="63">
        <v>4.8499999999999996</v>
      </c>
    </row>
    <row r="6" spans="1:3" x14ac:dyDescent="0.35">
      <c r="A6" s="58" t="s">
        <v>4</v>
      </c>
      <c r="B6" s="62">
        <v>8.02</v>
      </c>
      <c r="C6" s="63">
        <v>8.0500000000000007</v>
      </c>
    </row>
    <row r="7" spans="1:3" x14ac:dyDescent="0.35">
      <c r="A7" s="58" t="s">
        <v>5</v>
      </c>
      <c r="B7" s="62">
        <v>12.44</v>
      </c>
      <c r="C7" s="63">
        <v>12.37</v>
      </c>
    </row>
    <row r="8" spans="1:3" x14ac:dyDescent="0.35">
      <c r="A8" s="58" t="s">
        <v>6</v>
      </c>
      <c r="B8" s="62">
        <v>3.55</v>
      </c>
      <c r="C8" s="63">
        <v>3.78</v>
      </c>
    </row>
    <row r="9" spans="1:3" x14ac:dyDescent="0.35">
      <c r="A9" s="58" t="s">
        <v>7</v>
      </c>
      <c r="B9" s="62">
        <v>4.1100000000000003</v>
      </c>
      <c r="C9" s="63">
        <v>4.33</v>
      </c>
    </row>
    <row r="10" spans="1:3" x14ac:dyDescent="0.35">
      <c r="A10" s="58" t="s">
        <v>8</v>
      </c>
      <c r="B10" s="62">
        <v>10.54</v>
      </c>
      <c r="C10" s="63">
        <v>9.99</v>
      </c>
    </row>
    <row r="11" spans="1:3" ht="15" thickBot="1" x14ac:dyDescent="0.4">
      <c r="A11" s="59" t="s">
        <v>9</v>
      </c>
      <c r="B11" s="5">
        <v>6.87</v>
      </c>
      <c r="C11" s="3">
        <v>6.94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Volume</vt:lpstr>
      <vt:lpstr>Tarif</vt:lpstr>
      <vt:lpstr>Recap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Michel</cp:lastModifiedBy>
  <dcterms:created xsi:type="dcterms:W3CDTF">2018-07-18T17:53:12Z</dcterms:created>
  <dcterms:modified xsi:type="dcterms:W3CDTF">2018-07-23T19:37:42Z</dcterms:modified>
</cp:coreProperties>
</file>