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7770"/>
  </bookViews>
  <sheets>
    <sheet name="calcul heures voyage" sheetId="1" r:id="rId1"/>
    <sheet name="plage horaire de travail" sheetId="2" r:id="rId2"/>
    <sheet name="jours férié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3" l="1"/>
  <c r="E11" i="3" l="1"/>
  <c r="F11" i="3" s="1"/>
  <c r="E10" i="3"/>
  <c r="F10" i="3" s="1"/>
  <c r="E5" i="3"/>
  <c r="F5" i="3" s="1"/>
  <c r="E9" i="3"/>
  <c r="F9" i="3" s="1"/>
  <c r="E2" i="3"/>
  <c r="F2" i="3" s="1"/>
  <c r="E4" i="3"/>
  <c r="F4" i="3" s="1"/>
  <c r="E8" i="3"/>
  <c r="F8" i="3" s="1"/>
  <c r="E12" i="3"/>
  <c r="F12" i="3" s="1"/>
  <c r="E7" i="3" l="1"/>
  <c r="F7" i="3" s="1"/>
  <c r="E3" i="3"/>
  <c r="F3" i="3" s="1"/>
  <c r="E6" i="3"/>
  <c r="F6" i="3" s="1"/>
</calcChain>
</file>

<file path=xl/sharedStrings.xml><?xml version="1.0" encoding="utf-8"?>
<sst xmlns="http://schemas.openxmlformats.org/spreadsheetml/2006/main" count="47" uniqueCount="28">
  <si>
    <t>cadre</t>
  </si>
  <si>
    <t>non cadre</t>
  </si>
  <si>
    <t>matricule</t>
  </si>
  <si>
    <t>nom</t>
  </si>
  <si>
    <t>prénom</t>
  </si>
  <si>
    <t>Truc</t>
  </si>
  <si>
    <t>Muche</t>
  </si>
  <si>
    <t>???</t>
  </si>
  <si>
    <t xml:space="preserve">Pâques = </t>
  </si>
  <si>
    <t>DATE_JF</t>
  </si>
  <si>
    <t>JF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</si>
  <si>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</si>
  <si>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</si>
  <si>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</si>
  <si>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</si>
  <si>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</si>
  <si>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</si>
  <si>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</si>
  <si>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</si>
  <si>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</si>
  <si>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</si>
  <si>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</si>
  <si>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DATE_JF_SEMAINE</t>
  </si>
  <si>
    <t>statut</t>
  </si>
  <si>
    <t>durée du voyage</t>
  </si>
  <si>
    <t>résultat attendu</t>
  </si>
  <si>
    <t>durée voyage hors horaire de travail</t>
  </si>
  <si>
    <t>date et heure début du voyage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</si>
</sst>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ddd\ dd/mm/yyyy"/>
    <numFmt numFmtId="166" formatCode="ddd\ dd/mm/yyyy\ hh:mm"/>
  </numFmts>
  <fonts count="5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20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wrapText="1"/>
    </xf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165" fontId="2" fillId="3" borderId="0" xfId="0" applyNumberFormat="1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166" fontId="0" fillId="0" borderId="0" xfId="0" applyNumberFormat="1" applyAlignment="1">
      <alignment horizontal="center" wrapText="1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ont>
        <color theme="4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336550</xdr:colOff>
      <xdr:row>3</xdr:row>
      <xdr:rowOff>50800</xdr:rowOff>
    </xdr:from>
    <xdr:to>
      <xdr:col>8</xdr:col>
      <xdr:colOff>228600</xdr:colOff>
      <xdr:row>4</xdr:row>
      <xdr:rowOff>177800</xdr:rowOff>
    </xdr:to>
    <xdr:sp macro="" textlink="">
      <xdr:nvSpPr>
        <xdr:cNvPr id="2" name="ZoneTexte 1"/>
        <xdr:cNvSpPr txBox="1"/>
      </xdr:nvSpPr>
      <xdr:spPr>
        <a:xfrm>
          <a:off x="4146550" y="603250"/>
          <a:ext cx="2178050" cy="31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uniquement du lundi au vendredi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/>
  </sheetViews>
  <sheetFormatPr baseColWidth="10" defaultRowHeight="14.5" x14ac:dyDescent="0.35"/>
  <cols>
    <col min="5" max="5" width="23.90625" style="11" customWidth="1"/>
    <col min="6" max="8" width="23.90625" style="3" customWidth="1"/>
  </cols>
  <sheetData>
    <row r="1" spans="1:8" s="2" customFormat="1" ht="29" x14ac:dyDescent="0.35">
      <c r="A1" s="2" t="s">
        <v>2</v>
      </c>
      <c r="B1" s="2" t="s">
        <v>3</v>
      </c>
      <c r="C1" s="2" t="s">
        <v>4</v>
      </c>
      <c r="D1" s="2" t="s">
        <v>23</v>
      </c>
      <c r="E1" s="10" t="s">
        <v>27</v>
      </c>
      <c r="F1" s="4" t="s">
        <v>24</v>
      </c>
      <c r="G1" s="4" t="s">
        <v>26</v>
      </c>
      <c r="H1" s="4" t="s">
        <v>25</v>
      </c>
    </row>
    <row r="2" spans="1:8" x14ac:dyDescent="0.35">
      <c r="A2">
        <v>123456</v>
      </c>
      <c r="B2" t="s">
        <v>5</v>
      </c>
      <c r="C2" t="s">
        <v>6</v>
      </c>
      <c r="D2" t="s">
        <v>0</v>
      </c>
      <c r="E2" s="11">
        <v>41759.958333333336</v>
      </c>
      <c r="F2" s="3">
        <v>0.54166666666666663</v>
      </c>
      <c r="G2" s="3" t="s">
        <v>7</v>
      </c>
      <c r="H2" s="3">
        <v>0.54166666666666663</v>
      </c>
    </row>
    <row r="3" spans="1:8" x14ac:dyDescent="0.35">
      <c r="A3">
        <v>123456</v>
      </c>
      <c r="B3" t="s">
        <v>5</v>
      </c>
      <c r="C3" t="s">
        <v>6</v>
      </c>
      <c r="D3" t="s">
        <v>0</v>
      </c>
      <c r="E3" s="11">
        <v>41759.625</v>
      </c>
      <c r="F3" s="3">
        <v>0.54166666666666663</v>
      </c>
      <c r="H3" s="3">
        <v>0.41666666666666669</v>
      </c>
    </row>
    <row r="4" spans="1:8" x14ac:dyDescent="0.35">
      <c r="A4">
        <v>123456</v>
      </c>
      <c r="B4" t="s">
        <v>5</v>
      </c>
      <c r="C4" t="s">
        <v>6</v>
      </c>
      <c r="D4" t="s">
        <v>0</v>
      </c>
      <c r="E4" s="11">
        <v>41759.291666666664</v>
      </c>
      <c r="F4" s="3">
        <v>0.54166666666666663</v>
      </c>
      <c r="H4" s="3">
        <v>0.125</v>
      </c>
    </row>
    <row r="5" spans="1:8" x14ac:dyDescent="0.35">
      <c r="A5">
        <v>123456</v>
      </c>
      <c r="B5" t="s">
        <v>5</v>
      </c>
      <c r="C5" t="s">
        <v>6</v>
      </c>
      <c r="D5" t="s">
        <v>0</v>
      </c>
      <c r="E5" s="11">
        <v>41760.625</v>
      </c>
      <c r="F5" s="3">
        <v>0.54166666666666663</v>
      </c>
      <c r="H5" s="3">
        <v>0.54166666666666663</v>
      </c>
    </row>
    <row r="6" spans="1:8" x14ac:dyDescent="0.35">
      <c r="A6">
        <v>123456</v>
      </c>
      <c r="B6" t="s">
        <v>5</v>
      </c>
      <c r="C6" t="s">
        <v>6</v>
      </c>
      <c r="D6" t="s">
        <v>0</v>
      </c>
      <c r="E6" s="11">
        <v>41759.041666666664</v>
      </c>
      <c r="F6" s="3">
        <v>0.54166666666666663</v>
      </c>
      <c r="H6" s="3">
        <v>0.29166666666666669</v>
      </c>
    </row>
    <row r="7" spans="1:8" x14ac:dyDescent="0.35">
      <c r="A7">
        <v>123456</v>
      </c>
      <c r="B7" t="s">
        <v>5</v>
      </c>
      <c r="C7" t="s">
        <v>6</v>
      </c>
      <c r="D7" t="s">
        <v>0</v>
      </c>
      <c r="E7" s="11">
        <v>41759.375</v>
      </c>
      <c r="F7" s="3">
        <v>0.20833333333333334</v>
      </c>
      <c r="H7" s="3">
        <v>0</v>
      </c>
    </row>
    <row r="8" spans="1:8" x14ac:dyDescent="0.35">
      <c r="A8">
        <v>123456</v>
      </c>
      <c r="B8" t="s">
        <v>5</v>
      </c>
      <c r="C8" t="s">
        <v>6</v>
      </c>
      <c r="D8" t="s">
        <v>0</v>
      </c>
      <c r="E8" s="11">
        <v>41758.729166666664</v>
      </c>
      <c r="F8" s="3">
        <v>0.54166666666666663</v>
      </c>
      <c r="H8" s="3">
        <v>0.5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/>
  </sheetViews>
  <sheetFormatPr baseColWidth="10" defaultRowHeight="14.5" x14ac:dyDescent="0.35"/>
  <sheetData>
    <row r="1" spans="1:3" x14ac:dyDescent="0.35">
      <c r="A1" t="s">
        <v>0</v>
      </c>
      <c r="B1" s="1">
        <v>0.33333333333333331</v>
      </c>
      <c r="C1" s="1">
        <v>0.75</v>
      </c>
    </row>
    <row r="2" spans="1:3" x14ac:dyDescent="0.35">
      <c r="A2" t="s">
        <v>1</v>
      </c>
      <c r="B2" s="1">
        <v>0.33333333333333331</v>
      </c>
      <c r="C2" s="1">
        <v>0.6875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/>
  </sheetViews>
  <sheetFormatPr baseColWidth="10" defaultRowHeight="14.5" x14ac:dyDescent="0.35"/>
  <cols>
    <col min="1" max="3" width="12.26953125" customWidth="1"/>
    <col min="4" max="6" width="19.1796875" customWidth="1"/>
  </cols>
  <sheetData>
    <row r="1" spans="1:6" x14ac:dyDescent="0.35">
      <c r="A1" s="5">
        <v>2014</v>
      </c>
      <c r="B1" s="6" t="s">
        <v>8</v>
      </c>
      <c r="C1" s="9">
        <f>ROUND(DATE(A1,4,MOD(234-11*MOD(A1,19),30))/7,0)*7-6</f>
        <v>41749</v>
      </c>
      <c r="D1" s="6" t="s">
        <v>10</v>
      </c>
      <c r="E1" s="6" t="s">
        <v>9</v>
      </c>
      <c r="F1" s="6" t="s">
        <v>22</v>
      </c>
    </row>
    <row r="2" spans="1:6" x14ac:dyDescent="0.35">
      <c r="A2" s="7"/>
      <c r="B2" s="7"/>
      <c r="C2" s="7"/>
      <c r="D2" s="7" t="s">
        <v>11</v>
      </c>
      <c r="E2" s="8">
        <f>DATE(A1,1,1)</f>
        <v>41640</v>
      </c>
      <c r="F2" s="8">
        <f>IF(WEEKDAY(E2,2)&lt;6,E2,)</f>
        <v>41640</v>
      </c>
    </row>
    <row r="3" spans="1:6" x14ac:dyDescent="0.35">
      <c r="A3" s="7"/>
      <c r="B3" s="7"/>
      <c r="C3" s="7"/>
      <c r="D3" s="7" t="s">
        <v>12</v>
      </c>
      <c r="E3" s="8">
        <f>C1+1</f>
        <v>41750</v>
      </c>
      <c r="F3" s="8">
        <f t="shared" ref="F3:F12" si="0">IF(WEEKDAY(E3,2)&lt;6,E3,)</f>
        <v>41750</v>
      </c>
    </row>
    <row r="4" spans="1:6" x14ac:dyDescent="0.35">
      <c r="A4" s="7"/>
      <c r="B4" s="7"/>
      <c r="C4" s="7"/>
      <c r="D4" s="7" t="s">
        <v>13</v>
      </c>
      <c r="E4" s="8">
        <f>DATE(A1,5,1)</f>
        <v>41760</v>
      </c>
      <c r="F4" s="8">
        <f t="shared" si="0"/>
        <v>41760</v>
      </c>
    </row>
    <row r="5" spans="1:6" x14ac:dyDescent="0.35">
      <c r="A5" s="7"/>
      <c r="B5" s="7"/>
      <c r="C5" s="7"/>
      <c r="D5" s="7" t="s">
        <v>14</v>
      </c>
      <c r="E5" s="8">
        <f>DATE(A1,5,8)</f>
        <v>41767</v>
      </c>
      <c r="F5" s="8">
        <f t="shared" si="0"/>
        <v>41767</v>
      </c>
    </row>
    <row r="6" spans="1:6" x14ac:dyDescent="0.35">
      <c r="A6" s="7"/>
      <c r="B6" s="7"/>
      <c r="C6" s="7"/>
      <c r="D6" s="7" t="s">
        <v>15</v>
      </c>
      <c r="E6" s="8">
        <f>C1+39</f>
        <v>41788</v>
      </c>
      <c r="F6" s="8">
        <f t="shared" si="0"/>
        <v>41788</v>
      </c>
    </row>
    <row r="7" spans="1:6" x14ac:dyDescent="0.35">
      <c r="A7" s="7"/>
      <c r="B7" s="7"/>
      <c r="C7" s="7"/>
      <c r="D7" s="7" t="s">
        <v>16</v>
      </c>
      <c r="E7" s="8">
        <f>C1+50</f>
        <v>41799</v>
      </c>
      <c r="F7" s="8">
        <f t="shared" si="0"/>
        <v>41799</v>
      </c>
    </row>
    <row r="8" spans="1:6" x14ac:dyDescent="0.35">
      <c r="A8" s="7"/>
      <c r="B8" s="7"/>
      <c r="C8" s="7"/>
      <c r="D8" s="7" t="s">
        <v>17</v>
      </c>
      <c r="E8" s="8">
        <f>DATE(A1,7,14)</f>
        <v>41834</v>
      </c>
      <c r="F8" s="8">
        <f t="shared" si="0"/>
        <v>41834</v>
      </c>
    </row>
    <row r="9" spans="1:6" x14ac:dyDescent="0.35">
      <c r="A9" s="7"/>
      <c r="B9" s="7"/>
      <c r="C9" s="7"/>
      <c r="D9" s="7" t="s">
        <v>18</v>
      </c>
      <c r="E9" s="8">
        <f>DATE(A1,8,15)</f>
        <v>41866</v>
      </c>
      <c r="F9" s="8">
        <f t="shared" si="0"/>
        <v>41866</v>
      </c>
    </row>
    <row r="10" spans="1:6" x14ac:dyDescent="0.35">
      <c r="A10" s="7"/>
      <c r="B10" s="7"/>
      <c r="C10" s="7"/>
      <c r="D10" s="7" t="s">
        <v>19</v>
      </c>
      <c r="E10" s="8">
        <f>DATE(A1,11,1)</f>
        <v>41944</v>
      </c>
      <c r="F10" s="8">
        <f t="shared" si="0"/>
        <v>0</v>
      </c>
    </row>
    <row r="11" spans="1:6" x14ac:dyDescent="0.35">
      <c r="A11" s="7"/>
      <c r="B11" s="7"/>
      <c r="C11" s="7"/>
      <c r="D11" s="7" t="s">
        <v>20</v>
      </c>
      <c r="E11" s="8">
        <f>DATE(A1,11,11)</f>
        <v>41954</v>
      </c>
      <c r="F11" s="8">
        <f t="shared" si="0"/>
        <v>41954</v>
      </c>
    </row>
    <row r="12" spans="1:6" x14ac:dyDescent="0.35">
      <c r="A12" s="7"/>
      <c r="B12" s="7"/>
      <c r="C12" s="7"/>
      <c r="D12" s="7" t="s">
        <v>21</v>
      </c>
      <c r="E12" s="8">
        <f>DATE(A1,12,25)</f>
        <v>41998</v>
      </c>
      <c r="F12" s="8">
        <f t="shared" si="0"/>
        <v>41998</v>
      </c>
    </row>
  </sheetData>
  <conditionalFormatting sqref="E2:E12 F1:F12"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heures voyage</vt:lpstr>
      <vt:lpstr>plage horaire de travail</vt:lpstr>
      <vt:lpstr>jours fériés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2014-11-08T08:43:40Z</dcterms:created>
  <dcterms:modified xsi:type="dcterms:W3CDTF">2014-11-08T11:30:25Z</dcterms:modified>
</cp:coreProperties>
</file>