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23" activeTab="1"/>
  </bookViews>
  <sheets>
    <sheet name="Calendrier" sheetId="1" r:id="rId1"/>
    <sheet name="Synthèse" sheetId="2" r:id="rId2"/>
    <sheet name="Janvier" sheetId="3" r:id="rId3"/>
    <sheet name="Février" sheetId="4" r:id="rId4"/>
    <sheet name="Mars" sheetId="5" r:id="rId5"/>
    <sheet name="Avril" sheetId="6" r:id="rId6"/>
    <sheet name="Mai" sheetId="7" r:id="rId7"/>
    <sheet name="Juin" sheetId="8" r:id="rId8"/>
    <sheet name="Juillet" sheetId="9" r:id="rId9"/>
    <sheet name="Août" sheetId="10" r:id="rId10"/>
    <sheet name="Septembre" sheetId="11" r:id="rId11"/>
    <sheet name="Octobre" sheetId="12" r:id="rId12"/>
    <sheet name="Novembre" sheetId="13" r:id="rId13"/>
    <sheet name="Décembre" sheetId="14" r:id="rId14"/>
  </sheets>
  <definedNames>
    <definedName name="Paques" localSheetId="0">Calendrier!$G$8</definedName>
    <definedName name="Saisir_Année" localSheetId="0">Calendrier!$G$1</definedName>
  </definedNames>
  <calcPr calcId="152511"/>
</workbook>
</file>

<file path=xl/calcChain.xml><?xml version="1.0" encoding="utf-8"?>
<calcChain xmlns="http://schemas.openxmlformats.org/spreadsheetml/2006/main">
  <c r="J5" i="5" l="1"/>
  <c r="J6" i="5"/>
  <c r="J7" i="5"/>
  <c r="J8" i="5"/>
  <c r="J9" i="5"/>
  <c r="J10" i="5"/>
  <c r="J11" i="5"/>
  <c r="J12" i="5"/>
  <c r="J13" i="5"/>
  <c r="J5" i="6"/>
  <c r="J6" i="6"/>
  <c r="J7" i="6"/>
  <c r="J8" i="6"/>
  <c r="J9" i="6"/>
  <c r="J10" i="6"/>
  <c r="J11" i="6"/>
  <c r="J12" i="6"/>
  <c r="J13" i="6"/>
  <c r="J5" i="7"/>
  <c r="J6" i="7"/>
  <c r="J7" i="7"/>
  <c r="J8" i="7"/>
  <c r="J9" i="7"/>
  <c r="J10" i="7"/>
  <c r="J11" i="7"/>
  <c r="J12" i="7"/>
  <c r="J13" i="7"/>
  <c r="J5" i="8"/>
  <c r="J6" i="8"/>
  <c r="J7" i="8"/>
  <c r="J8" i="8"/>
  <c r="J9" i="8"/>
  <c r="J10" i="8"/>
  <c r="J11" i="8"/>
  <c r="J12" i="8"/>
  <c r="J13" i="8"/>
  <c r="J5" i="9"/>
  <c r="J6" i="9"/>
  <c r="J7" i="9"/>
  <c r="J8" i="9"/>
  <c r="J9" i="9"/>
  <c r="J10" i="9"/>
  <c r="J11" i="9"/>
  <c r="J12" i="9"/>
  <c r="J13" i="9"/>
  <c r="J5" i="10"/>
  <c r="J6" i="10"/>
  <c r="J7" i="10"/>
  <c r="J8" i="10"/>
  <c r="J9" i="10"/>
  <c r="J10" i="10"/>
  <c r="J11" i="10"/>
  <c r="J12" i="10"/>
  <c r="J13" i="10"/>
  <c r="J5" i="11"/>
  <c r="J6" i="11"/>
  <c r="J7" i="11"/>
  <c r="J8" i="11"/>
  <c r="J9" i="11"/>
  <c r="J10" i="11"/>
  <c r="J11" i="11"/>
  <c r="J12" i="11"/>
  <c r="J13" i="11"/>
  <c r="J5" i="12"/>
  <c r="J6" i="12"/>
  <c r="J7" i="12"/>
  <c r="J8" i="12"/>
  <c r="J9" i="12"/>
  <c r="J10" i="12"/>
  <c r="J11" i="12"/>
  <c r="J12" i="12"/>
  <c r="J13" i="12"/>
  <c r="J5" i="13"/>
  <c r="J6" i="13"/>
  <c r="J7" i="13"/>
  <c r="J8" i="13"/>
  <c r="J9" i="13"/>
  <c r="J10" i="13"/>
  <c r="J11" i="13"/>
  <c r="J12" i="13"/>
  <c r="J13" i="13"/>
  <c r="J5" i="14"/>
  <c r="J6" i="14"/>
  <c r="J7" i="14"/>
  <c r="J8" i="14"/>
  <c r="J9" i="14"/>
  <c r="J10" i="14"/>
  <c r="J11" i="14"/>
  <c r="J12" i="14"/>
  <c r="J13" i="14"/>
  <c r="J5" i="4"/>
  <c r="J6" i="4"/>
  <c r="J7" i="4"/>
  <c r="J8" i="4"/>
  <c r="J9" i="4"/>
  <c r="J10" i="4"/>
  <c r="J11" i="4"/>
  <c r="J12" i="4"/>
  <c r="J13" i="4"/>
  <c r="J4" i="5"/>
  <c r="J4" i="6"/>
  <c r="J4" i="7"/>
  <c r="J4" i="8"/>
  <c r="J4" i="9"/>
  <c r="J4" i="10"/>
  <c r="J4" i="11"/>
  <c r="J4" i="12"/>
  <c r="J4" i="13"/>
  <c r="J4" i="14"/>
  <c r="J4" i="4"/>
  <c r="J5" i="3"/>
  <c r="J6" i="3"/>
  <c r="J7" i="3"/>
  <c r="J8" i="3"/>
  <c r="J9" i="3"/>
  <c r="J10" i="3"/>
  <c r="J11" i="3"/>
  <c r="J12" i="3"/>
  <c r="J13" i="3"/>
  <c r="J4" i="3"/>
  <c r="F35" i="14" l="1"/>
  <c r="E35" i="14"/>
  <c r="F34" i="14"/>
  <c r="E34" i="14"/>
  <c r="F33" i="14"/>
  <c r="E33" i="14"/>
  <c r="F32" i="14"/>
  <c r="E32" i="14"/>
  <c r="F31" i="14"/>
  <c r="E31" i="14"/>
  <c r="F30" i="14"/>
  <c r="E30" i="14"/>
  <c r="F29" i="14"/>
  <c r="E29" i="14"/>
  <c r="F28" i="14"/>
  <c r="E28" i="14"/>
  <c r="F27" i="14"/>
  <c r="E27" i="14"/>
  <c r="F26" i="14"/>
  <c r="M3" i="2" s="1"/>
  <c r="E26" i="14"/>
  <c r="F25" i="14"/>
  <c r="E25" i="14"/>
  <c r="F24" i="14"/>
  <c r="E24" i="14"/>
  <c r="F23" i="14"/>
  <c r="E23" i="14"/>
  <c r="F22" i="14"/>
  <c r="E22" i="14"/>
  <c r="F21" i="14"/>
  <c r="E21" i="14"/>
  <c r="F20" i="14"/>
  <c r="E20" i="14"/>
  <c r="F19" i="14"/>
  <c r="E19" i="14"/>
  <c r="F18" i="14"/>
  <c r="E18" i="14"/>
  <c r="F17" i="14"/>
  <c r="E17" i="14"/>
  <c r="F16" i="14"/>
  <c r="E16" i="14"/>
  <c r="F15" i="14"/>
  <c r="E15" i="14"/>
  <c r="F14" i="14"/>
  <c r="E14" i="14"/>
  <c r="K13" i="14"/>
  <c r="F13" i="14"/>
  <c r="E13" i="14"/>
  <c r="K12" i="14"/>
  <c r="F12" i="14"/>
  <c r="E12" i="14"/>
  <c r="K11" i="14"/>
  <c r="F11" i="14"/>
  <c r="E11" i="14"/>
  <c r="K10" i="14"/>
  <c r="F10" i="14"/>
  <c r="E10" i="14"/>
  <c r="K9" i="14"/>
  <c r="F9" i="14"/>
  <c r="E9" i="14"/>
  <c r="K8" i="14"/>
  <c r="F8" i="14"/>
  <c r="E8" i="14"/>
  <c r="K7" i="14"/>
  <c r="F7" i="14"/>
  <c r="E7" i="14"/>
  <c r="K6" i="14"/>
  <c r="F6" i="14"/>
  <c r="E6" i="14"/>
  <c r="K5" i="14"/>
  <c r="F5" i="14"/>
  <c r="E5" i="14"/>
  <c r="K4" i="14"/>
  <c r="F35" i="13"/>
  <c r="F34" i="13"/>
  <c r="E34" i="13"/>
  <c r="F33" i="13"/>
  <c r="E33" i="13"/>
  <c r="F32" i="13"/>
  <c r="E32" i="13"/>
  <c r="F31" i="13"/>
  <c r="E31" i="13"/>
  <c r="F30" i="13"/>
  <c r="E30" i="13"/>
  <c r="F29" i="13"/>
  <c r="E29" i="13"/>
  <c r="F28" i="13"/>
  <c r="E28" i="13"/>
  <c r="F27" i="13"/>
  <c r="E27" i="13"/>
  <c r="F26" i="13"/>
  <c r="E26" i="13"/>
  <c r="F25" i="13"/>
  <c r="E25" i="13"/>
  <c r="F24" i="13"/>
  <c r="E24" i="13"/>
  <c r="F23" i="13"/>
  <c r="E23" i="13"/>
  <c r="F22" i="13"/>
  <c r="E22" i="13"/>
  <c r="F21" i="13"/>
  <c r="E21" i="13"/>
  <c r="F20" i="13"/>
  <c r="E20" i="13"/>
  <c r="F19" i="13"/>
  <c r="E19" i="13"/>
  <c r="F18" i="13"/>
  <c r="E18" i="13"/>
  <c r="F17" i="13"/>
  <c r="E17" i="13"/>
  <c r="F16" i="13"/>
  <c r="E16" i="13"/>
  <c r="F15" i="13"/>
  <c r="E15" i="13"/>
  <c r="F14" i="13"/>
  <c r="E14" i="13"/>
  <c r="K13" i="13"/>
  <c r="F13" i="13"/>
  <c r="E13" i="13"/>
  <c r="K12" i="13"/>
  <c r="F12" i="13"/>
  <c r="E12" i="13"/>
  <c r="K11" i="13"/>
  <c r="F11" i="13"/>
  <c r="E11" i="13"/>
  <c r="K10" i="13"/>
  <c r="F10" i="13"/>
  <c r="E10" i="13"/>
  <c r="K9" i="13"/>
  <c r="F9" i="13"/>
  <c r="E9" i="13"/>
  <c r="K8" i="13"/>
  <c r="F8" i="13"/>
  <c r="E8" i="13"/>
  <c r="K7" i="13"/>
  <c r="F7" i="13"/>
  <c r="E7" i="13"/>
  <c r="K6" i="13"/>
  <c r="F6" i="13"/>
  <c r="E6" i="13"/>
  <c r="K5" i="13"/>
  <c r="F5" i="13"/>
  <c r="E5" i="13"/>
  <c r="K4" i="13"/>
  <c r="F35" i="12"/>
  <c r="E35" i="12"/>
  <c r="F34" i="12"/>
  <c r="E34" i="12"/>
  <c r="F33" i="12"/>
  <c r="E33" i="12"/>
  <c r="F32" i="12"/>
  <c r="E32" i="12"/>
  <c r="F31" i="12"/>
  <c r="E31" i="12"/>
  <c r="F30" i="12"/>
  <c r="E30" i="12"/>
  <c r="F29" i="12"/>
  <c r="E29" i="12"/>
  <c r="F28" i="12"/>
  <c r="E28" i="12"/>
  <c r="F27" i="12"/>
  <c r="E27" i="12"/>
  <c r="F26" i="12"/>
  <c r="E26" i="12"/>
  <c r="F25" i="12"/>
  <c r="E25" i="12"/>
  <c r="F24" i="12"/>
  <c r="E24" i="12"/>
  <c r="F23" i="12"/>
  <c r="E23" i="12"/>
  <c r="F22" i="12"/>
  <c r="E22" i="12"/>
  <c r="F21" i="12"/>
  <c r="E21" i="12"/>
  <c r="F20" i="12"/>
  <c r="E20" i="12"/>
  <c r="F19" i="12"/>
  <c r="E19" i="12"/>
  <c r="F18" i="12"/>
  <c r="E18" i="12"/>
  <c r="F17" i="12"/>
  <c r="E17" i="12"/>
  <c r="F16" i="12"/>
  <c r="E16" i="12"/>
  <c r="F15" i="12"/>
  <c r="E15" i="12"/>
  <c r="F14" i="12"/>
  <c r="E14" i="12"/>
  <c r="K13" i="12"/>
  <c r="F13" i="12"/>
  <c r="E13" i="12"/>
  <c r="K12" i="12"/>
  <c r="F12" i="12"/>
  <c r="E12" i="12"/>
  <c r="K11" i="12"/>
  <c r="F11" i="12"/>
  <c r="E11" i="12"/>
  <c r="K10" i="12"/>
  <c r="F10" i="12"/>
  <c r="E10" i="12"/>
  <c r="K9" i="12"/>
  <c r="F9" i="12"/>
  <c r="E9" i="12"/>
  <c r="K8" i="12"/>
  <c r="F8" i="12"/>
  <c r="E8" i="12"/>
  <c r="K7" i="12"/>
  <c r="F7" i="12"/>
  <c r="E7" i="12"/>
  <c r="K2" i="2" s="1"/>
  <c r="K6" i="12"/>
  <c r="F6" i="12"/>
  <c r="E6" i="12"/>
  <c r="K5" i="12"/>
  <c r="F5" i="12"/>
  <c r="E5" i="12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K4" i="12"/>
  <c r="F35" i="11"/>
  <c r="F34" i="11"/>
  <c r="E34" i="11"/>
  <c r="J2" i="2" s="1"/>
  <c r="F33" i="11"/>
  <c r="E33" i="11"/>
  <c r="F32" i="11"/>
  <c r="E32" i="11"/>
  <c r="F31" i="11"/>
  <c r="E31" i="11"/>
  <c r="F30" i="11"/>
  <c r="E30" i="11"/>
  <c r="F29" i="11"/>
  <c r="E29" i="11"/>
  <c r="F28" i="11"/>
  <c r="E28" i="11"/>
  <c r="F27" i="11"/>
  <c r="E27" i="11"/>
  <c r="F26" i="11"/>
  <c r="E26" i="11"/>
  <c r="F25" i="11"/>
  <c r="E25" i="11"/>
  <c r="F24" i="11"/>
  <c r="E24" i="11"/>
  <c r="F23" i="11"/>
  <c r="E23" i="11"/>
  <c r="F22" i="11"/>
  <c r="E22" i="11"/>
  <c r="F21" i="11"/>
  <c r="E21" i="11"/>
  <c r="F20" i="11"/>
  <c r="E20" i="11"/>
  <c r="F19" i="11"/>
  <c r="E19" i="11"/>
  <c r="F18" i="11"/>
  <c r="E18" i="11"/>
  <c r="F17" i="11"/>
  <c r="E17" i="11"/>
  <c r="F16" i="11"/>
  <c r="E16" i="11"/>
  <c r="F15" i="11"/>
  <c r="E15" i="11"/>
  <c r="F14" i="11"/>
  <c r="E14" i="11"/>
  <c r="K13" i="11"/>
  <c r="F13" i="11"/>
  <c r="E13" i="11"/>
  <c r="K12" i="11"/>
  <c r="F12" i="11"/>
  <c r="E12" i="11"/>
  <c r="K11" i="11"/>
  <c r="F11" i="11"/>
  <c r="E11" i="11"/>
  <c r="K10" i="11"/>
  <c r="F10" i="11"/>
  <c r="E10" i="11"/>
  <c r="K9" i="11"/>
  <c r="F9" i="11"/>
  <c r="E9" i="11"/>
  <c r="K8" i="11"/>
  <c r="F8" i="11"/>
  <c r="E8" i="11"/>
  <c r="K7" i="11"/>
  <c r="F7" i="11"/>
  <c r="E7" i="11"/>
  <c r="K6" i="11"/>
  <c r="F6" i="11"/>
  <c r="E6" i="11"/>
  <c r="K5" i="11"/>
  <c r="F5" i="11"/>
  <c r="E5" i="11"/>
  <c r="K4" i="11"/>
  <c r="F35" i="10"/>
  <c r="E35" i="10"/>
  <c r="F34" i="10"/>
  <c r="E34" i="10"/>
  <c r="F33" i="10"/>
  <c r="E33" i="10"/>
  <c r="F32" i="10"/>
  <c r="E32" i="10"/>
  <c r="F31" i="10"/>
  <c r="E31" i="10"/>
  <c r="F30" i="10"/>
  <c r="E30" i="10"/>
  <c r="F29" i="10"/>
  <c r="E29" i="10"/>
  <c r="F28" i="10"/>
  <c r="E28" i="10"/>
  <c r="F27" i="10"/>
  <c r="E27" i="10"/>
  <c r="F26" i="10"/>
  <c r="I3" i="2" s="1"/>
  <c r="E26" i="10"/>
  <c r="F25" i="10"/>
  <c r="E25" i="10"/>
  <c r="F24" i="10"/>
  <c r="E24" i="10"/>
  <c r="F23" i="10"/>
  <c r="E23" i="10"/>
  <c r="F22" i="10"/>
  <c r="E22" i="10"/>
  <c r="F21" i="10"/>
  <c r="E21" i="10"/>
  <c r="F20" i="10"/>
  <c r="E20" i="10"/>
  <c r="F19" i="10"/>
  <c r="E19" i="10"/>
  <c r="F18" i="10"/>
  <c r="E18" i="10"/>
  <c r="F17" i="10"/>
  <c r="E17" i="10"/>
  <c r="F16" i="10"/>
  <c r="E16" i="10"/>
  <c r="F15" i="10"/>
  <c r="E15" i="10"/>
  <c r="F14" i="10"/>
  <c r="E14" i="10"/>
  <c r="K13" i="10"/>
  <c r="F13" i="10"/>
  <c r="E13" i="10"/>
  <c r="K12" i="10"/>
  <c r="F12" i="10"/>
  <c r="E12" i="10"/>
  <c r="K11" i="10"/>
  <c r="F11" i="10"/>
  <c r="E11" i="10"/>
  <c r="K10" i="10"/>
  <c r="F10" i="10"/>
  <c r="E10" i="10"/>
  <c r="K9" i="10"/>
  <c r="F9" i="10"/>
  <c r="E9" i="10"/>
  <c r="K8" i="10"/>
  <c r="F8" i="10"/>
  <c r="E8" i="10"/>
  <c r="K7" i="10"/>
  <c r="F7" i="10"/>
  <c r="E7" i="10"/>
  <c r="K6" i="10"/>
  <c r="F6" i="10"/>
  <c r="E6" i="10"/>
  <c r="K5" i="10"/>
  <c r="F5" i="10"/>
  <c r="E5" i="10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K4" i="10"/>
  <c r="F35" i="9"/>
  <c r="E35" i="9"/>
  <c r="F34" i="9"/>
  <c r="E34" i="9"/>
  <c r="F33" i="9"/>
  <c r="E33" i="9"/>
  <c r="F32" i="9"/>
  <c r="E32" i="9"/>
  <c r="F31" i="9"/>
  <c r="E31" i="9"/>
  <c r="F30" i="9"/>
  <c r="E30" i="9"/>
  <c r="F29" i="9"/>
  <c r="E29" i="9"/>
  <c r="F28" i="9"/>
  <c r="E28" i="9"/>
  <c r="F27" i="9"/>
  <c r="E27" i="9"/>
  <c r="F26" i="9"/>
  <c r="E26" i="9"/>
  <c r="F25" i="9"/>
  <c r="E25" i="9"/>
  <c r="F24" i="9"/>
  <c r="E24" i="9"/>
  <c r="F23" i="9"/>
  <c r="E23" i="9"/>
  <c r="F22" i="9"/>
  <c r="E22" i="9"/>
  <c r="F21" i="9"/>
  <c r="E21" i="9"/>
  <c r="F20" i="9"/>
  <c r="E20" i="9"/>
  <c r="F19" i="9"/>
  <c r="E19" i="9"/>
  <c r="F18" i="9"/>
  <c r="E18" i="9"/>
  <c r="F17" i="9"/>
  <c r="E17" i="9"/>
  <c r="F16" i="9"/>
  <c r="E16" i="9"/>
  <c r="F15" i="9"/>
  <c r="E15" i="9"/>
  <c r="F14" i="9"/>
  <c r="E14" i="9"/>
  <c r="K13" i="9"/>
  <c r="F13" i="9"/>
  <c r="E13" i="9"/>
  <c r="K12" i="9"/>
  <c r="F12" i="9"/>
  <c r="E12" i="9"/>
  <c r="K11" i="9"/>
  <c r="F11" i="9"/>
  <c r="E11" i="9"/>
  <c r="K10" i="9"/>
  <c r="F10" i="9"/>
  <c r="E10" i="9"/>
  <c r="K9" i="9"/>
  <c r="F9" i="9"/>
  <c r="E9" i="9"/>
  <c r="K8" i="9"/>
  <c r="F8" i="9"/>
  <c r="E8" i="9"/>
  <c r="H2" i="2" s="1"/>
  <c r="K7" i="9"/>
  <c r="F7" i="9"/>
  <c r="E7" i="9"/>
  <c r="K6" i="9"/>
  <c r="F6" i="9"/>
  <c r="E6" i="9"/>
  <c r="K5" i="9"/>
  <c r="F5" i="9"/>
  <c r="E5" i="9"/>
  <c r="K4" i="9"/>
  <c r="F35" i="8"/>
  <c r="F34" i="8"/>
  <c r="E34" i="8"/>
  <c r="F33" i="8"/>
  <c r="E33" i="8"/>
  <c r="F32" i="8"/>
  <c r="E32" i="8"/>
  <c r="F31" i="8"/>
  <c r="E31" i="8"/>
  <c r="F30" i="8"/>
  <c r="E30" i="8"/>
  <c r="F29" i="8"/>
  <c r="E29" i="8"/>
  <c r="F28" i="8"/>
  <c r="E28" i="8"/>
  <c r="F27" i="8"/>
  <c r="E27" i="8"/>
  <c r="F26" i="8"/>
  <c r="E26" i="8"/>
  <c r="F25" i="8"/>
  <c r="E25" i="8"/>
  <c r="F24" i="8"/>
  <c r="E24" i="8"/>
  <c r="F23" i="8"/>
  <c r="E23" i="8"/>
  <c r="F22" i="8"/>
  <c r="E22" i="8"/>
  <c r="F21" i="8"/>
  <c r="E21" i="8"/>
  <c r="F20" i="8"/>
  <c r="E20" i="8"/>
  <c r="F19" i="8"/>
  <c r="E19" i="8"/>
  <c r="F18" i="8"/>
  <c r="E18" i="8"/>
  <c r="F17" i="8"/>
  <c r="E17" i="8"/>
  <c r="F16" i="8"/>
  <c r="E16" i="8"/>
  <c r="F15" i="8"/>
  <c r="E15" i="8"/>
  <c r="F14" i="8"/>
  <c r="E14" i="8"/>
  <c r="K13" i="8"/>
  <c r="F13" i="8"/>
  <c r="E13" i="8"/>
  <c r="K12" i="8"/>
  <c r="F12" i="8"/>
  <c r="E12" i="8"/>
  <c r="K11" i="8"/>
  <c r="F11" i="8"/>
  <c r="E11" i="8"/>
  <c r="K10" i="8"/>
  <c r="F10" i="8"/>
  <c r="E10" i="8"/>
  <c r="K9" i="8"/>
  <c r="F9" i="8"/>
  <c r="E9" i="8"/>
  <c r="K8" i="8"/>
  <c r="F8" i="8"/>
  <c r="E8" i="8"/>
  <c r="K7" i="8"/>
  <c r="F7" i="8"/>
  <c r="E7" i="8"/>
  <c r="G2" i="2" s="1"/>
  <c r="K6" i="8"/>
  <c r="F6" i="8"/>
  <c r="E6" i="8"/>
  <c r="K5" i="8"/>
  <c r="F5" i="8"/>
  <c r="E5" i="8"/>
  <c r="K4" i="8"/>
  <c r="F35" i="7"/>
  <c r="E35" i="7"/>
  <c r="F34" i="7"/>
  <c r="E34" i="7"/>
  <c r="F33" i="7"/>
  <c r="E33" i="7"/>
  <c r="F32" i="7"/>
  <c r="E32" i="7"/>
  <c r="F31" i="7"/>
  <c r="E31" i="7"/>
  <c r="F30" i="7"/>
  <c r="E30" i="7"/>
  <c r="F29" i="7"/>
  <c r="E29" i="7"/>
  <c r="F28" i="7"/>
  <c r="E28" i="7"/>
  <c r="F27" i="7"/>
  <c r="E27" i="7"/>
  <c r="F26" i="7"/>
  <c r="E26" i="7"/>
  <c r="F25" i="7"/>
  <c r="E25" i="7"/>
  <c r="F24" i="7"/>
  <c r="E24" i="7"/>
  <c r="F23" i="7"/>
  <c r="E23" i="7"/>
  <c r="F22" i="7"/>
  <c r="E22" i="7"/>
  <c r="F21" i="7"/>
  <c r="E21" i="7"/>
  <c r="F20" i="7"/>
  <c r="E20" i="7"/>
  <c r="F19" i="7"/>
  <c r="E19" i="7"/>
  <c r="F18" i="7"/>
  <c r="E18" i="7"/>
  <c r="F17" i="7"/>
  <c r="E17" i="7"/>
  <c r="F16" i="7"/>
  <c r="E16" i="7"/>
  <c r="F15" i="7"/>
  <c r="E15" i="7"/>
  <c r="F14" i="7"/>
  <c r="E14" i="7"/>
  <c r="K13" i="7"/>
  <c r="F13" i="7"/>
  <c r="E13" i="7"/>
  <c r="K12" i="7"/>
  <c r="F12" i="7"/>
  <c r="E12" i="7"/>
  <c r="K11" i="7"/>
  <c r="F11" i="7"/>
  <c r="E11" i="7"/>
  <c r="K10" i="7"/>
  <c r="F10" i="7"/>
  <c r="E10" i="7"/>
  <c r="K9" i="7"/>
  <c r="F9" i="7"/>
  <c r="E9" i="7"/>
  <c r="K8" i="7"/>
  <c r="F8" i="7"/>
  <c r="E8" i="7"/>
  <c r="K7" i="7"/>
  <c r="F7" i="7"/>
  <c r="F3" i="2" s="1"/>
  <c r="E7" i="7"/>
  <c r="K6" i="7"/>
  <c r="F6" i="7"/>
  <c r="E6" i="7"/>
  <c r="K5" i="7"/>
  <c r="F5" i="7"/>
  <c r="E5" i="7"/>
  <c r="F2" i="2" s="1"/>
  <c r="K4" i="7"/>
  <c r="F35" i="6"/>
  <c r="F34" i="6"/>
  <c r="E34" i="6"/>
  <c r="F33" i="6"/>
  <c r="E33" i="6"/>
  <c r="F32" i="6"/>
  <c r="E32" i="6"/>
  <c r="F31" i="6"/>
  <c r="E31" i="6"/>
  <c r="F30" i="6"/>
  <c r="E30" i="6"/>
  <c r="F29" i="6"/>
  <c r="E29" i="6"/>
  <c r="F28" i="6"/>
  <c r="E28" i="6"/>
  <c r="F27" i="6"/>
  <c r="E27" i="6"/>
  <c r="F26" i="6"/>
  <c r="E26" i="6"/>
  <c r="F25" i="6"/>
  <c r="E25" i="6"/>
  <c r="F24" i="6"/>
  <c r="E24" i="6"/>
  <c r="F23" i="6"/>
  <c r="E23" i="6"/>
  <c r="F22" i="6"/>
  <c r="E22" i="6"/>
  <c r="F21" i="6"/>
  <c r="E21" i="6"/>
  <c r="F20" i="6"/>
  <c r="E20" i="6"/>
  <c r="F19" i="6"/>
  <c r="E19" i="6"/>
  <c r="F18" i="6"/>
  <c r="E18" i="6"/>
  <c r="F17" i="6"/>
  <c r="E17" i="6"/>
  <c r="F16" i="6"/>
  <c r="E16" i="6"/>
  <c r="E2" i="2" s="1"/>
  <c r="F15" i="6"/>
  <c r="E15" i="6"/>
  <c r="F14" i="6"/>
  <c r="E14" i="6"/>
  <c r="K13" i="6"/>
  <c r="F13" i="6"/>
  <c r="E13" i="6"/>
  <c r="K12" i="6"/>
  <c r="F12" i="6"/>
  <c r="E12" i="6"/>
  <c r="K11" i="6"/>
  <c r="F11" i="6"/>
  <c r="E11" i="6"/>
  <c r="K10" i="6"/>
  <c r="F10" i="6"/>
  <c r="E10" i="6"/>
  <c r="K9" i="6"/>
  <c r="F9" i="6"/>
  <c r="E9" i="6"/>
  <c r="K8" i="6"/>
  <c r="F8" i="6"/>
  <c r="E8" i="6"/>
  <c r="K7" i="6"/>
  <c r="F7" i="6"/>
  <c r="E7" i="6"/>
  <c r="K6" i="6"/>
  <c r="F6" i="6"/>
  <c r="E6" i="6"/>
  <c r="K5" i="6"/>
  <c r="F5" i="6"/>
  <c r="E5" i="6"/>
  <c r="K4" i="6"/>
  <c r="F35" i="5"/>
  <c r="E35" i="5"/>
  <c r="F34" i="5"/>
  <c r="E34" i="5"/>
  <c r="F33" i="5"/>
  <c r="E33" i="5"/>
  <c r="F32" i="5"/>
  <c r="E32" i="5"/>
  <c r="F31" i="5"/>
  <c r="E31" i="5"/>
  <c r="F30" i="5"/>
  <c r="E30" i="5"/>
  <c r="F29" i="5"/>
  <c r="E29" i="5"/>
  <c r="F28" i="5"/>
  <c r="E28" i="5"/>
  <c r="F27" i="5"/>
  <c r="E27" i="5"/>
  <c r="F26" i="5"/>
  <c r="E26" i="5"/>
  <c r="F25" i="5"/>
  <c r="E25" i="5"/>
  <c r="F24" i="5"/>
  <c r="E24" i="5"/>
  <c r="F23" i="5"/>
  <c r="E23" i="5"/>
  <c r="F22" i="5"/>
  <c r="E22" i="5"/>
  <c r="F21" i="5"/>
  <c r="E21" i="5"/>
  <c r="F20" i="5"/>
  <c r="E20" i="5"/>
  <c r="F19" i="5"/>
  <c r="E19" i="5"/>
  <c r="F18" i="5"/>
  <c r="E18" i="5"/>
  <c r="F17" i="5"/>
  <c r="E17" i="5"/>
  <c r="F16" i="5"/>
  <c r="E16" i="5"/>
  <c r="F15" i="5"/>
  <c r="E15" i="5"/>
  <c r="F14" i="5"/>
  <c r="E14" i="5"/>
  <c r="K13" i="5"/>
  <c r="F13" i="5"/>
  <c r="E13" i="5"/>
  <c r="K12" i="5"/>
  <c r="F12" i="5"/>
  <c r="E12" i="5"/>
  <c r="K11" i="5"/>
  <c r="F11" i="5"/>
  <c r="E11" i="5"/>
  <c r="K10" i="5"/>
  <c r="F10" i="5"/>
  <c r="E10" i="5"/>
  <c r="K9" i="5"/>
  <c r="F9" i="5"/>
  <c r="E9" i="5"/>
  <c r="K8" i="5"/>
  <c r="F8" i="5"/>
  <c r="E8" i="5"/>
  <c r="K7" i="5"/>
  <c r="F7" i="5"/>
  <c r="E7" i="5"/>
  <c r="K6" i="5"/>
  <c r="F6" i="5"/>
  <c r="E6" i="5"/>
  <c r="K5" i="5"/>
  <c r="F5" i="5"/>
  <c r="D3" i="2" s="1"/>
  <c r="E5" i="5"/>
  <c r="K4" i="5"/>
  <c r="F35" i="4"/>
  <c r="F34" i="4"/>
  <c r="F33" i="4"/>
  <c r="E33" i="4"/>
  <c r="F32" i="4"/>
  <c r="E32" i="4"/>
  <c r="F31" i="4"/>
  <c r="E31" i="4"/>
  <c r="F30" i="4"/>
  <c r="E30" i="4"/>
  <c r="F29" i="4"/>
  <c r="E29" i="4"/>
  <c r="F28" i="4"/>
  <c r="E28" i="4"/>
  <c r="F27" i="4"/>
  <c r="E27" i="4"/>
  <c r="F26" i="4"/>
  <c r="E26" i="4"/>
  <c r="F25" i="4"/>
  <c r="E25" i="4"/>
  <c r="F24" i="4"/>
  <c r="E24" i="4"/>
  <c r="F23" i="4"/>
  <c r="E23" i="4"/>
  <c r="F22" i="4"/>
  <c r="E22" i="4"/>
  <c r="F21" i="4"/>
  <c r="E21" i="4"/>
  <c r="F20" i="4"/>
  <c r="E20" i="4"/>
  <c r="F19" i="4"/>
  <c r="E19" i="4"/>
  <c r="F18" i="4"/>
  <c r="E18" i="4"/>
  <c r="F17" i="4"/>
  <c r="E17" i="4"/>
  <c r="F16" i="4"/>
  <c r="E16" i="4"/>
  <c r="F15" i="4"/>
  <c r="E15" i="4"/>
  <c r="F14" i="4"/>
  <c r="E14" i="4"/>
  <c r="K13" i="4"/>
  <c r="F13" i="4"/>
  <c r="E13" i="4"/>
  <c r="K12" i="4"/>
  <c r="H16" i="2" s="1"/>
  <c r="F12" i="4"/>
  <c r="E12" i="4"/>
  <c r="K11" i="4"/>
  <c r="F11" i="4"/>
  <c r="E11" i="4"/>
  <c r="K10" i="4"/>
  <c r="F10" i="4"/>
  <c r="E10" i="4"/>
  <c r="K9" i="4"/>
  <c r="F9" i="4"/>
  <c r="E9" i="4"/>
  <c r="K8" i="4"/>
  <c r="H12" i="2" s="1"/>
  <c r="F8" i="4"/>
  <c r="E8" i="4"/>
  <c r="K7" i="4"/>
  <c r="F7" i="4"/>
  <c r="E7" i="4"/>
  <c r="K6" i="4"/>
  <c r="F6" i="4"/>
  <c r="E6" i="4"/>
  <c r="K5" i="4"/>
  <c r="F5" i="4"/>
  <c r="E5" i="4"/>
  <c r="C2" i="2" s="1"/>
  <c r="K4" i="4"/>
  <c r="H8" i="2" s="1"/>
  <c r="F35" i="3"/>
  <c r="E35" i="3"/>
  <c r="F34" i="3"/>
  <c r="E34" i="3"/>
  <c r="F33" i="3"/>
  <c r="E33" i="3"/>
  <c r="F32" i="3"/>
  <c r="E32" i="3"/>
  <c r="F31" i="3"/>
  <c r="E31" i="3"/>
  <c r="F30" i="3"/>
  <c r="E30" i="3"/>
  <c r="F29" i="3"/>
  <c r="E29" i="3"/>
  <c r="F28" i="3"/>
  <c r="E28" i="3"/>
  <c r="F27" i="3"/>
  <c r="E27" i="3"/>
  <c r="F26" i="3"/>
  <c r="E26" i="3"/>
  <c r="F25" i="3"/>
  <c r="E25" i="3"/>
  <c r="F24" i="3"/>
  <c r="E24" i="3"/>
  <c r="F23" i="3"/>
  <c r="E23" i="3"/>
  <c r="F22" i="3"/>
  <c r="E22" i="3"/>
  <c r="F21" i="3"/>
  <c r="E21" i="3"/>
  <c r="F20" i="3"/>
  <c r="E20" i="3"/>
  <c r="F19" i="3"/>
  <c r="E19" i="3"/>
  <c r="F18" i="3"/>
  <c r="E18" i="3"/>
  <c r="F17" i="3"/>
  <c r="E17" i="3"/>
  <c r="F16" i="3"/>
  <c r="E16" i="3"/>
  <c r="F15" i="3"/>
  <c r="E15" i="3"/>
  <c r="F14" i="3"/>
  <c r="E14" i="3"/>
  <c r="K13" i="3"/>
  <c r="H17" i="2" s="1"/>
  <c r="F13" i="3"/>
  <c r="E13" i="3"/>
  <c r="K12" i="3"/>
  <c r="F12" i="3"/>
  <c r="E12" i="3"/>
  <c r="K11" i="3"/>
  <c r="F11" i="3"/>
  <c r="E11" i="3"/>
  <c r="K10" i="3"/>
  <c r="F10" i="3"/>
  <c r="E10" i="3"/>
  <c r="K9" i="3"/>
  <c r="F9" i="3"/>
  <c r="E9" i="3"/>
  <c r="K8" i="3"/>
  <c r="F8" i="3"/>
  <c r="E8" i="3"/>
  <c r="K7" i="3"/>
  <c r="F7" i="3"/>
  <c r="E7" i="3"/>
  <c r="B2" i="2" s="1"/>
  <c r="K6" i="3"/>
  <c r="H10" i="2"/>
  <c r="F6" i="3"/>
  <c r="B3" i="2" s="1"/>
  <c r="E6" i="3"/>
  <c r="K5" i="3"/>
  <c r="F5" i="3"/>
  <c r="E5" i="3"/>
  <c r="K4" i="3"/>
  <c r="F17" i="2"/>
  <c r="F16" i="2"/>
  <c r="F15" i="2"/>
  <c r="H14" i="2"/>
  <c r="F14" i="2"/>
  <c r="F13" i="2"/>
  <c r="F12" i="2"/>
  <c r="F11" i="2"/>
  <c r="F10" i="2"/>
  <c r="F9" i="2"/>
  <c r="F8" i="2"/>
  <c r="L3" i="2"/>
  <c r="J3" i="2"/>
  <c r="E3" i="2"/>
  <c r="M2" i="2"/>
  <c r="I2" i="2"/>
  <c r="D2" i="2"/>
  <c r="L1" i="2"/>
  <c r="F1" i="2"/>
  <c r="D14" i="1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D13" i="1"/>
  <c r="A5" i="13" s="1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D12" i="1"/>
  <c r="K1" i="2" s="1"/>
  <c r="D11" i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G10" i="1"/>
  <c r="D10" i="1"/>
  <c r="I1" i="2" s="1"/>
  <c r="D9" i="1"/>
  <c r="A5" i="9" s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G8" i="1"/>
  <c r="D8" i="1"/>
  <c r="G1" i="2" s="1"/>
  <c r="D7" i="1"/>
  <c r="A5" i="7" s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G6" i="1"/>
  <c r="D6" i="1"/>
  <c r="E1" i="2" s="1"/>
  <c r="D5" i="1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G4" i="1"/>
  <c r="D4" i="1"/>
  <c r="D3" i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C3" i="1"/>
  <c r="G2" i="1"/>
  <c r="G1" i="1"/>
  <c r="G11" i="1" s="1"/>
  <c r="G13" i="1" l="1"/>
  <c r="G9" i="1"/>
  <c r="J1" i="2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C1" i="2"/>
  <c r="G14" i="1"/>
  <c r="G12" i="1"/>
  <c r="B1" i="2"/>
  <c r="H1" i="2"/>
  <c r="M1" i="2"/>
  <c r="H9" i="2"/>
  <c r="H11" i="2"/>
  <c r="H13" i="2"/>
  <c r="H15" i="2"/>
  <c r="C3" i="2"/>
  <c r="H6" i="2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G3" i="2"/>
  <c r="L2" i="2"/>
  <c r="H5" i="2" s="1"/>
  <c r="D1" i="2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H3" i="2"/>
  <c r="K3" i="2"/>
  <c r="G3" i="1"/>
  <c r="G5" i="1"/>
  <c r="G7" i="1"/>
</calcChain>
</file>

<file path=xl/sharedStrings.xml><?xml version="1.0" encoding="utf-8"?>
<sst xmlns="http://schemas.openxmlformats.org/spreadsheetml/2006/main" count="165" uniqueCount="31">
  <si>
    <t>Jours Fériés</t>
  </si>
  <si>
    <t>Début</t>
  </si>
  <si>
    <t>Fin</t>
  </si>
  <si>
    <t>Date  début</t>
  </si>
  <si>
    <t xml:space="preserve">Jour de l'an </t>
  </si>
  <si>
    <t>Année</t>
  </si>
  <si>
    <t xml:space="preserve">Fête du Travail </t>
  </si>
  <si>
    <t xml:space="preserve">Victoire 39/45 </t>
  </si>
  <si>
    <t xml:space="preserve">Fête Nationale </t>
  </si>
  <si>
    <t xml:space="preserve">Assomption </t>
  </si>
  <si>
    <t xml:space="preserve">Toussaint </t>
  </si>
  <si>
    <t>Pâques</t>
  </si>
  <si>
    <t xml:space="preserve">Lundi de Pâques </t>
  </si>
  <si>
    <t xml:space="preserve">Armistice 14/18 </t>
  </si>
  <si>
    <t xml:space="preserve">Noël </t>
  </si>
  <si>
    <t xml:space="preserve">Ascension </t>
  </si>
  <si>
    <t xml:space="preserve">Pentecôte </t>
  </si>
  <si>
    <t xml:space="preserve">Lundi de Pentecôte </t>
  </si>
  <si>
    <t>Boites d'intérim</t>
  </si>
  <si>
    <t>Distance</t>
  </si>
  <si>
    <t>Vide</t>
  </si>
  <si>
    <t>Heures</t>
  </si>
  <si>
    <t>KM</t>
  </si>
  <si>
    <t>Total Heures</t>
  </si>
  <si>
    <t>Total KM</t>
  </si>
  <si>
    <t>Pause</t>
  </si>
  <si>
    <t>Total</t>
  </si>
  <si>
    <t>Société</t>
  </si>
  <si>
    <t>BUSYBEE</t>
  </si>
  <si>
    <t>vide</t>
  </si>
  <si>
    <t>B20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</si>
</sst>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F800]dddd\,\ mmmm\ dd\,\ yyyy"/>
    <numFmt numFmtId="165" formatCode="dd/mm"/>
    <numFmt numFmtId="166" formatCode="dddd\ dd"/>
    <numFmt numFmtId="167" formatCode="h:mm;@"/>
    <numFmt numFmtId="168" formatCode="mmmm\-yy"/>
    <numFmt numFmtId="171" formatCode="[hh]:mm"/>
  </numFmts>
  <fonts count="3" x14ac:knownFonts="1">
    <font>
      <sz val="11"/>
      <color rgb="FF000000"/>
      <name val="Calibri"/>
      <charset val="1"/>
    </font>
    <font>
      <b/>
      <sz val="11"/>
      <color rgb="FF000000"/>
      <name val="Calibri"/>
      <charset val="1"/>
    </font>
    <font>
      <b/>
      <u/>
      <sz val="11"/>
      <color rgb="FFFFFF00"/>
      <name val="Calibri"/>
      <charset val="1"/>
    </font>
  </fonts>
  <fills count="7">
    <fill>
      <patternFill patternType="none"/>
    </fill>
    <fill>
      <patternFill patternType="gray125"/>
    </fill>
    <fill>
      <patternFill patternType="solid">
        <fgColor rgb="FF00B050"/>
        <bgColor rgb="FF000000"/>
      </patternFill>
    </fill>
    <fill>
      <patternFill patternType="solid">
        <fgColor rgb="FFC6E0B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DA65"/>
        <bgColor rgb="FF000000"/>
      </patternFill>
    </fill>
    <fill>
      <patternFill patternType="solid">
        <fgColor rgb="FFFFE697"/>
        <bgColor rgb="FF000000"/>
      </patternFill>
    </fill>
  </fills>
  <borders count="30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NumberFormat="1" applyFont="1" applyBorder="1" applyAlignment="1"/>
    <xf numFmtId="16" fontId="0" fillId="0" borderId="0" xfId="0" applyNumberFormat="1" applyFont="1" applyBorder="1" applyAlignment="1"/>
    <xf numFmtId="164" fontId="0" fillId="0" borderId="0" xfId="0" applyNumberFormat="1" applyFont="1" applyBorder="1" applyAlignment="1"/>
    <xf numFmtId="0" fontId="0" fillId="0" borderId="0" xfId="0" applyNumberFormat="1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left"/>
    </xf>
    <xf numFmtId="0" fontId="0" fillId="0" borderId="0" xfId="0" applyNumberFormat="1" applyFont="1" applyBorder="1" applyAlignment="1">
      <alignment horizontal="left" vertical="center"/>
    </xf>
    <xf numFmtId="166" fontId="0" fillId="0" borderId="0" xfId="0" applyNumberFormat="1" applyFont="1" applyBorder="1" applyAlignment="1">
      <alignment horizontal="left"/>
    </xf>
    <xf numFmtId="166" fontId="0" fillId="0" borderId="0" xfId="0" applyNumberFormat="1" applyFont="1" applyBorder="1" applyAlignment="1">
      <alignment horizontal="left" vertical="center"/>
    </xf>
    <xf numFmtId="0" fontId="1" fillId="2" borderId="0" xfId="0" applyNumberFormat="1" applyFont="1" applyFill="1" applyBorder="1" applyAlignment="1"/>
    <xf numFmtId="0" fontId="0" fillId="3" borderId="0" xfId="0" applyNumberFormat="1" applyFont="1" applyFill="1" applyBorder="1" applyAlignment="1">
      <alignment horizontal="center" vertical="center"/>
    </xf>
    <xf numFmtId="165" fontId="0" fillId="3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vertical="center"/>
    </xf>
    <xf numFmtId="164" fontId="0" fillId="3" borderId="0" xfId="0" applyNumberFormat="1" applyFont="1" applyFill="1" applyBorder="1" applyAlignment="1">
      <alignment vertical="center"/>
    </xf>
    <xf numFmtId="166" fontId="0" fillId="3" borderId="1" xfId="0" applyNumberFormat="1" applyFont="1" applyFill="1" applyBorder="1" applyAlignment="1">
      <alignment horizontal="left" vertical="center"/>
    </xf>
    <xf numFmtId="166" fontId="0" fillId="3" borderId="2" xfId="0" applyNumberFormat="1" applyFont="1" applyFill="1" applyBorder="1" applyAlignment="1">
      <alignment horizontal="left" vertical="center"/>
    </xf>
    <xf numFmtId="166" fontId="0" fillId="3" borderId="3" xfId="0" applyNumberFormat="1" applyFont="1" applyFill="1" applyBorder="1" applyAlignment="1">
      <alignment horizontal="left" vertical="center"/>
    </xf>
    <xf numFmtId="166" fontId="0" fillId="3" borderId="4" xfId="0" applyNumberFormat="1" applyFont="1" applyFill="1" applyBorder="1" applyAlignment="1">
      <alignment horizontal="left" vertical="center"/>
    </xf>
    <xf numFmtId="166" fontId="0" fillId="3" borderId="5" xfId="0" applyNumberFormat="1" applyFont="1" applyFill="1" applyBorder="1" applyAlignment="1">
      <alignment horizontal="left" vertical="center"/>
    </xf>
    <xf numFmtId="166" fontId="0" fillId="3" borderId="6" xfId="0" applyNumberFormat="1" applyFont="1" applyFill="1" applyBorder="1" applyAlignment="1">
      <alignment horizontal="left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166" fontId="0" fillId="3" borderId="1" xfId="0" applyNumberFormat="1" applyFont="1" applyFill="1" applyBorder="1" applyAlignment="1">
      <alignment horizontal="left"/>
    </xf>
    <xf numFmtId="166" fontId="0" fillId="3" borderId="2" xfId="0" applyNumberFormat="1" applyFont="1" applyFill="1" applyBorder="1" applyAlignment="1">
      <alignment horizontal="left"/>
    </xf>
    <xf numFmtId="166" fontId="0" fillId="3" borderId="3" xfId="0" applyNumberFormat="1" applyFont="1" applyFill="1" applyBorder="1" applyAlignment="1">
      <alignment horizontal="left"/>
    </xf>
    <xf numFmtId="0" fontId="1" fillId="2" borderId="7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1" fillId="2" borderId="9" xfId="0" applyNumberFormat="1" applyFont="1" applyFill="1" applyBorder="1" applyAlignment="1">
      <alignment horizontal="center"/>
    </xf>
    <xf numFmtId="167" fontId="0" fillId="3" borderId="10" xfId="0" applyNumberFormat="1" applyFont="1" applyFill="1" applyBorder="1" applyAlignment="1">
      <alignment horizontal="center" vertical="center"/>
    </xf>
    <xf numFmtId="167" fontId="0" fillId="3" borderId="11" xfId="0" applyNumberFormat="1" applyFont="1" applyFill="1" applyBorder="1" applyAlignment="1">
      <alignment horizontal="center" vertical="center"/>
    </xf>
    <xf numFmtId="167" fontId="0" fillId="3" borderId="12" xfId="0" applyNumberFormat="1" applyFont="1" applyFill="1" applyBorder="1" applyAlignment="1">
      <alignment horizontal="center" vertical="center"/>
    </xf>
    <xf numFmtId="167" fontId="0" fillId="3" borderId="13" xfId="0" applyNumberFormat="1" applyFont="1" applyFill="1" applyBorder="1" applyAlignment="1">
      <alignment horizontal="center" vertical="center"/>
    </xf>
    <xf numFmtId="167" fontId="0" fillId="3" borderId="14" xfId="0" applyNumberFormat="1" applyFont="1" applyFill="1" applyBorder="1" applyAlignment="1">
      <alignment horizontal="center" vertical="center"/>
    </xf>
    <xf numFmtId="167" fontId="0" fillId="3" borderId="15" xfId="0" applyNumberFormat="1" applyFont="1" applyFill="1" applyBorder="1" applyAlignment="1">
      <alignment horizontal="center" vertical="center"/>
    </xf>
    <xf numFmtId="167" fontId="0" fillId="3" borderId="16" xfId="0" applyNumberFormat="1" applyFont="1" applyFill="1" applyBorder="1" applyAlignment="1">
      <alignment horizontal="center" vertical="center"/>
    </xf>
    <xf numFmtId="167" fontId="0" fillId="3" borderId="17" xfId="0" applyNumberFormat="1" applyFont="1" applyFill="1" applyBorder="1" applyAlignment="1">
      <alignment horizontal="center" vertical="center"/>
    </xf>
    <xf numFmtId="167" fontId="0" fillId="3" borderId="18" xfId="0" applyNumberFormat="1" applyFont="1" applyFill="1" applyBorder="1" applyAlignment="1">
      <alignment horizontal="center" vertical="center"/>
    </xf>
    <xf numFmtId="167" fontId="0" fillId="0" borderId="0" xfId="0" applyNumberFormat="1" applyFont="1" applyBorder="1" applyAlignment="1">
      <alignment horizontal="center" vertical="center"/>
    </xf>
    <xf numFmtId="167" fontId="0" fillId="3" borderId="10" xfId="0" applyNumberFormat="1" applyFont="1" applyFill="1" applyBorder="1" applyAlignment="1">
      <alignment horizontal="center"/>
    </xf>
    <xf numFmtId="167" fontId="0" fillId="3" borderId="11" xfId="0" applyNumberFormat="1" applyFont="1" applyFill="1" applyBorder="1" applyAlignment="1">
      <alignment horizontal="center"/>
    </xf>
    <xf numFmtId="167" fontId="0" fillId="3" borderId="12" xfId="0" applyNumberFormat="1" applyFont="1" applyFill="1" applyBorder="1" applyAlignment="1">
      <alignment horizontal="center"/>
    </xf>
    <xf numFmtId="167" fontId="0" fillId="3" borderId="13" xfId="0" applyNumberFormat="1" applyFont="1" applyFill="1" applyBorder="1" applyAlignment="1">
      <alignment horizontal="center"/>
    </xf>
    <xf numFmtId="167" fontId="0" fillId="3" borderId="14" xfId="0" applyNumberFormat="1" applyFont="1" applyFill="1" applyBorder="1" applyAlignment="1">
      <alignment horizontal="center"/>
    </xf>
    <xf numFmtId="167" fontId="0" fillId="3" borderId="17" xfId="0" applyNumberFormat="1" applyFont="1" applyFill="1" applyBorder="1" applyAlignment="1">
      <alignment horizontal="center"/>
    </xf>
    <xf numFmtId="167" fontId="0" fillId="3" borderId="15" xfId="0" applyNumberFormat="1" applyFont="1" applyFill="1" applyBorder="1" applyAlignment="1">
      <alignment horizontal="center"/>
    </xf>
    <xf numFmtId="167" fontId="0" fillId="3" borderId="16" xfId="0" applyNumberFormat="1" applyFont="1" applyFill="1" applyBorder="1" applyAlignment="1">
      <alignment horizontal="center"/>
    </xf>
    <xf numFmtId="167" fontId="0" fillId="3" borderId="18" xfId="0" applyNumberFormat="1" applyFont="1" applyFill="1" applyBorder="1" applyAlignment="1">
      <alignment horizontal="center"/>
    </xf>
    <xf numFmtId="167" fontId="0" fillId="3" borderId="19" xfId="0" applyNumberFormat="1" applyFont="1" applyFill="1" applyBorder="1" applyAlignment="1">
      <alignment horizontal="center" vertical="center"/>
    </xf>
    <xf numFmtId="167" fontId="0" fillId="3" borderId="20" xfId="0" applyNumberFormat="1" applyFont="1" applyFill="1" applyBorder="1" applyAlignment="1">
      <alignment horizontal="center" vertical="center"/>
    </xf>
    <xf numFmtId="167" fontId="0" fillId="3" borderId="21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 applyAlignment="1"/>
    <xf numFmtId="0" fontId="0" fillId="4" borderId="0" xfId="0" applyNumberFormat="1" applyFont="1" applyFill="1" applyBorder="1" applyAlignment="1">
      <alignment horizontal="center" vertical="center"/>
    </xf>
    <xf numFmtId="0" fontId="1" fillId="5" borderId="22" xfId="0" applyNumberFormat="1" applyFont="1" applyFill="1" applyBorder="1" applyAlignment="1">
      <alignment horizontal="center" vertical="center"/>
    </xf>
    <xf numFmtId="0" fontId="0" fillId="6" borderId="1" xfId="0" applyNumberFormat="1" applyFont="1" applyFill="1" applyBorder="1" applyAlignment="1"/>
    <xf numFmtId="0" fontId="0" fillId="6" borderId="5" xfId="0" applyNumberFormat="1" applyFont="1" applyFill="1" applyBorder="1" applyAlignment="1"/>
    <xf numFmtId="0" fontId="0" fillId="6" borderId="2" xfId="0" applyNumberFormat="1" applyFont="1" applyFill="1" applyBorder="1" applyAlignment="1"/>
    <xf numFmtId="0" fontId="0" fillId="6" borderId="6" xfId="0" applyNumberFormat="1" applyFont="1" applyFill="1" applyBorder="1" applyAlignment="1"/>
    <xf numFmtId="0" fontId="0" fillId="6" borderId="3" xfId="0" applyNumberFormat="1" applyFont="1" applyFill="1" applyBorder="1" applyAlignment="1"/>
    <xf numFmtId="0" fontId="1" fillId="2" borderId="23" xfId="0" applyNumberFormat="1" applyFont="1" applyFill="1" applyBorder="1" applyAlignment="1">
      <alignment horizontal="center" vertical="center"/>
    </xf>
    <xf numFmtId="168" fontId="1" fillId="2" borderId="22" xfId="0" applyNumberFormat="1" applyFont="1" applyFill="1" applyBorder="1" applyAlignment="1">
      <alignment horizontal="center" vertical="center"/>
    </xf>
    <xf numFmtId="1" fontId="1" fillId="3" borderId="0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1" fontId="0" fillId="6" borderId="2" xfId="0" applyNumberFormat="1" applyFont="1" applyFill="1" applyBorder="1" applyAlignment="1">
      <alignment horizontal="center" vertical="center"/>
    </xf>
    <xf numFmtId="1" fontId="0" fillId="6" borderId="4" xfId="0" applyNumberFormat="1" applyFont="1" applyFill="1" applyBorder="1" applyAlignment="1">
      <alignment horizontal="center" vertical="center"/>
    </xf>
    <xf numFmtId="0" fontId="0" fillId="6" borderId="1" xfId="0" applyNumberFormat="1" applyFont="1" applyFill="1" applyBorder="1" applyAlignment="1">
      <alignment horizontal="center" vertical="center"/>
    </xf>
    <xf numFmtId="1" fontId="0" fillId="6" borderId="5" xfId="0" applyNumberFormat="1" applyFont="1" applyFill="1" applyBorder="1" applyAlignment="1">
      <alignment horizontal="center" vertical="center"/>
    </xf>
    <xf numFmtId="0" fontId="0" fillId="6" borderId="2" xfId="0" applyNumberFormat="1" applyFont="1" applyFill="1" applyBorder="1" applyAlignment="1">
      <alignment horizontal="center" vertical="center"/>
    </xf>
    <xf numFmtId="1" fontId="0" fillId="6" borderId="6" xfId="0" applyNumberFormat="1" applyFont="1" applyFill="1" applyBorder="1" applyAlignment="1">
      <alignment horizontal="center" vertical="center"/>
    </xf>
    <xf numFmtId="0" fontId="0" fillId="6" borderId="3" xfId="0" applyNumberFormat="1" applyFont="1" applyFill="1" applyBorder="1" applyAlignment="1">
      <alignment horizontal="center" vertical="center"/>
    </xf>
    <xf numFmtId="1" fontId="0" fillId="6" borderId="24" xfId="0" applyNumberFormat="1" applyFont="1" applyFill="1" applyBorder="1" applyAlignment="1">
      <alignment horizontal="center" vertical="center"/>
    </xf>
    <xf numFmtId="0" fontId="1" fillId="5" borderId="25" xfId="0" applyNumberFormat="1" applyFont="1" applyFill="1" applyBorder="1" applyAlignment="1">
      <alignment horizontal="center" vertical="center"/>
    </xf>
    <xf numFmtId="167" fontId="0" fillId="0" borderId="0" xfId="0" applyNumberFormat="1" applyFont="1" applyBorder="1" applyAlignment="1"/>
    <xf numFmtId="49" fontId="0" fillId="0" borderId="0" xfId="0" applyNumberFormat="1" applyFont="1" applyBorder="1" applyAlignment="1"/>
    <xf numFmtId="0" fontId="0" fillId="3" borderId="0" xfId="0" applyNumberFormat="1" applyFont="1" applyFill="1" applyBorder="1" applyAlignment="1" applyProtection="1">
      <alignment horizontal="center" vertical="center"/>
      <protection locked="0"/>
    </xf>
    <xf numFmtId="167" fontId="0" fillId="3" borderId="14" xfId="0" applyNumberFormat="1" applyFont="1" applyFill="1" applyBorder="1" applyAlignment="1">
      <alignment horizontal="center" vertical="center"/>
    </xf>
    <xf numFmtId="167" fontId="0" fillId="3" borderId="14" xfId="0" applyNumberFormat="1" applyFont="1" applyFill="1" applyBorder="1" applyAlignment="1">
      <alignment horizontal="center" vertical="center"/>
    </xf>
    <xf numFmtId="167" fontId="0" fillId="3" borderId="14" xfId="0" applyNumberFormat="1" applyFont="1" applyFill="1" applyBorder="1" applyAlignment="1">
      <alignment horizontal="center" vertical="center"/>
    </xf>
    <xf numFmtId="0" fontId="0" fillId="6" borderId="2" xfId="0" applyNumberFormat="1" applyFont="1" applyFill="1" applyBorder="1" applyAlignment="1"/>
    <xf numFmtId="0" fontId="0" fillId="6" borderId="1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horizontal="center"/>
    </xf>
    <xf numFmtId="171" fontId="1" fillId="3" borderId="0" xfId="0" applyNumberFormat="1" applyFont="1" applyFill="1" applyBorder="1" applyAlignment="1">
      <alignment horizontal="center" vertical="center"/>
    </xf>
    <xf numFmtId="1" fontId="0" fillId="3" borderId="27" xfId="0" applyNumberFormat="1" applyFont="1" applyFill="1" applyBorder="1" applyAlignment="1">
      <alignment horizontal="center" vertical="center"/>
    </xf>
    <xf numFmtId="1" fontId="0" fillId="3" borderId="28" xfId="0" applyNumberFormat="1" applyFont="1" applyFill="1" applyBorder="1" applyAlignment="1">
      <alignment horizontal="center" vertical="center"/>
    </xf>
    <xf numFmtId="1" fontId="0" fillId="3" borderId="29" xfId="0" applyNumberFormat="1" applyFont="1" applyFill="1" applyBorder="1" applyAlignment="1">
      <alignment horizontal="center" vertical="center"/>
    </xf>
    <xf numFmtId="171" fontId="1" fillId="3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  <dxf>
      <fill>
        <patternFill>
          <bgColor rgb="FF8EACD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85725</xdr:rowOff>
    </xdr:from>
    <xdr:to>
      <xdr:col>2</xdr:col>
      <xdr:colOff>638175</xdr:colOff>
      <xdr:row>2</xdr:row>
      <xdr:rowOff>85725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38100</xdr:rowOff>
    </xdr:from>
    <xdr:to>
      <xdr:col>3</xdr:col>
      <xdr:colOff>0</xdr:colOff>
      <xdr:row>2</xdr:row>
      <xdr:rowOff>38100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85725</xdr:rowOff>
    </xdr:from>
    <xdr:to>
      <xdr:col>2</xdr:col>
      <xdr:colOff>704850</xdr:colOff>
      <xdr:row>2</xdr:row>
      <xdr:rowOff>85725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85725</xdr:rowOff>
    </xdr:from>
    <xdr:to>
      <xdr:col>2</xdr:col>
      <xdr:colOff>723900</xdr:colOff>
      <xdr:row>2</xdr:row>
      <xdr:rowOff>85725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76200</xdr:rowOff>
    </xdr:from>
    <xdr:to>
      <xdr:col>2</xdr:col>
      <xdr:colOff>685800</xdr:colOff>
      <xdr:row>2</xdr:row>
      <xdr:rowOff>76200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95250</xdr:rowOff>
    </xdr:from>
    <xdr:to>
      <xdr:col>2</xdr:col>
      <xdr:colOff>695325</xdr:colOff>
      <xdr:row>2</xdr:row>
      <xdr:rowOff>95250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95250</xdr:rowOff>
    </xdr:from>
    <xdr:to>
      <xdr:col>2</xdr:col>
      <xdr:colOff>609600</xdr:colOff>
      <xdr:row>2</xdr:row>
      <xdr:rowOff>95250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85725</xdr:rowOff>
    </xdr:from>
    <xdr:to>
      <xdr:col>3</xdr:col>
      <xdr:colOff>0</xdr:colOff>
      <xdr:row>2</xdr:row>
      <xdr:rowOff>85725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95250</xdr:rowOff>
    </xdr:from>
    <xdr:to>
      <xdr:col>3</xdr:col>
      <xdr:colOff>66675</xdr:colOff>
      <xdr:row>2</xdr:row>
      <xdr:rowOff>95250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95250</xdr:rowOff>
    </xdr:from>
    <xdr:to>
      <xdr:col>2</xdr:col>
      <xdr:colOff>723900</xdr:colOff>
      <xdr:row>2</xdr:row>
      <xdr:rowOff>95250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57150</xdr:rowOff>
    </xdr:from>
    <xdr:to>
      <xdr:col>3</xdr:col>
      <xdr:colOff>9525</xdr:colOff>
      <xdr:row>2</xdr:row>
      <xdr:rowOff>57150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0</xdr:row>
      <xdr:rowOff>85725</xdr:rowOff>
    </xdr:from>
    <xdr:to>
      <xdr:col>3</xdr:col>
      <xdr:colOff>66675</xdr:colOff>
      <xdr:row>2</xdr:row>
      <xdr:rowOff>85725</xdr:rowOff>
    </xdr:to>
    <xdr:sp macro="" textlink="">
      <xdr:nvSpPr>
        <xdr:cNvPr id="2" name="TextBox 1"/>
        <xdr:cNvSpPr txBox="1"/>
      </xdr:nvSpPr>
      <xdr:spPr>
        <a:xfrm>
          <a:off x="0" y="0"/>
          <a:ext cx="1905000" cy="1905000"/>
        </a:xfrm>
        <a:prstGeom prst="rect">
          <a:avLst/>
        </a:prstGeom>
        <a:solidFill>
          <a:srgbClr val="00B050"/>
        </a:solidFill>
        <a:ln>
          <a:solidFill>
            <a:srgbClr val="FFFFFF"/>
          </a:solidFill>
        </a:ln>
      </xdr:spPr>
      <xdr:txBody>
        <a:bodyPr vertOverflow="clip" horzOverflow="clip" wrap="square" rtlCol="0" anchor="ctr"/>
        <a:lstStyle/>
        <a:p>
          <a:pPr lvl="0" algn="ctr"/>
          <a:r>
            <a:rPr sz="1800"/>
            <a:t>Synthèse</a:t>
          </a:r>
          <a:endParaRPr>
            <a:solidFill>
              <a:srgbClr val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showGridLines="0" workbookViewId="0"/>
  </sheetViews>
  <sheetFormatPr baseColWidth="10" defaultColWidth="8.7265625" defaultRowHeight="14.5" x14ac:dyDescent="0.35"/>
  <cols>
    <col min="1" max="1" width="23.1796875" customWidth="1"/>
    <col min="4" max="4" width="11.54296875" customWidth="1"/>
    <col min="6" max="6" width="15.54296875" customWidth="1"/>
    <col min="7" max="7" width="24.7265625" customWidth="1"/>
  </cols>
  <sheetData>
    <row r="1" spans="1:7" x14ac:dyDescent="0.35">
      <c r="E1" s="2"/>
      <c r="F1" s="64" t="s">
        <v>0</v>
      </c>
      <c r="G1" s="64">
        <f>B3</f>
        <v>2017</v>
      </c>
    </row>
    <row r="2" spans="1:7" x14ac:dyDescent="0.35">
      <c r="B2" s="64" t="s">
        <v>1</v>
      </c>
      <c r="C2" s="64" t="s">
        <v>2</v>
      </c>
      <c r="D2" s="11" t="s">
        <v>3</v>
      </c>
      <c r="F2" s="14" t="s">
        <v>4</v>
      </c>
      <c r="G2" s="15">
        <f>DATE(Saisir_Année,1,1)</f>
        <v>42736</v>
      </c>
    </row>
    <row r="3" spans="1:7" x14ac:dyDescent="0.35">
      <c r="A3" s="64" t="s">
        <v>5</v>
      </c>
      <c r="B3" s="76">
        <v>2017</v>
      </c>
      <c r="C3" s="12">
        <f>B3</f>
        <v>2017</v>
      </c>
      <c r="D3" s="13">
        <f>DATE(B3,1,1)</f>
        <v>42736</v>
      </c>
      <c r="E3" s="2"/>
      <c r="F3" s="14" t="s">
        <v>6</v>
      </c>
      <c r="G3" s="15">
        <f>DATE(Saisir_Année,5,1)</f>
        <v>42856</v>
      </c>
    </row>
    <row r="4" spans="1:7" x14ac:dyDescent="0.35">
      <c r="D4" s="13">
        <f>DATE(B3,2,1)</f>
        <v>42767</v>
      </c>
      <c r="F4" s="14" t="s">
        <v>7</v>
      </c>
      <c r="G4" s="15">
        <f>DATE(Saisir_Année,5,8)</f>
        <v>42863</v>
      </c>
    </row>
    <row r="5" spans="1:7" x14ac:dyDescent="0.35">
      <c r="D5" s="13">
        <f>DATE(B3,3,1)</f>
        <v>42795</v>
      </c>
      <c r="E5" s="2"/>
      <c r="F5" s="14" t="s">
        <v>8</v>
      </c>
      <c r="G5" s="15">
        <f>DATE(Saisir_Année,7,14)</f>
        <v>42930</v>
      </c>
    </row>
    <row r="6" spans="1:7" x14ac:dyDescent="0.35">
      <c r="D6" s="13">
        <f>DATE(B3,4,1)</f>
        <v>42826</v>
      </c>
      <c r="F6" s="14" t="s">
        <v>9</v>
      </c>
      <c r="G6" s="15">
        <f>DATE(Saisir_Année,8,15)</f>
        <v>42962</v>
      </c>
    </row>
    <row r="7" spans="1:7" x14ac:dyDescent="0.35">
      <c r="D7" s="13">
        <f>DATE(B3,5,1)</f>
        <v>42856</v>
      </c>
      <c r="E7" s="2"/>
      <c r="F7" s="14" t="s">
        <v>10</v>
      </c>
      <c r="G7" s="15">
        <f>DATE(Saisir_Année,11,1)</f>
        <v>43040</v>
      </c>
    </row>
    <row r="8" spans="1:7" x14ac:dyDescent="0.35">
      <c r="D8" s="13">
        <f>DATE(B3,6,1)</f>
        <v>42887</v>
      </c>
      <c r="F8" s="14" t="s">
        <v>11</v>
      </c>
      <c r="G8" s="15">
        <f>ROUND(DATE(Saisir_Année,4,MOD(234-11*MOD(Saisir_Année,19),30))/7,0)*7-6</f>
        <v>42841</v>
      </c>
    </row>
    <row r="9" spans="1:7" x14ac:dyDescent="0.35">
      <c r="D9" s="13">
        <f>DATE(B3,7,1)</f>
        <v>42917</v>
      </c>
      <c r="E9" s="2"/>
      <c r="F9" s="14" t="s">
        <v>12</v>
      </c>
      <c r="G9" s="15">
        <f>Paques+1</f>
        <v>42842</v>
      </c>
    </row>
    <row r="10" spans="1:7" x14ac:dyDescent="0.35">
      <c r="D10" s="13">
        <f>DATE(B3,8,1)</f>
        <v>42948</v>
      </c>
      <c r="F10" s="14" t="s">
        <v>13</v>
      </c>
      <c r="G10" s="15">
        <f>DATE(Saisir_Année,11,11)</f>
        <v>43050</v>
      </c>
    </row>
    <row r="11" spans="1:7" x14ac:dyDescent="0.35">
      <c r="D11" s="13">
        <f>DATE(B3,9,1)</f>
        <v>42979</v>
      </c>
      <c r="E11" s="2"/>
      <c r="F11" s="14" t="s">
        <v>14</v>
      </c>
      <c r="G11" s="15">
        <f>DATE(Saisir_Année,12,25)</f>
        <v>43094</v>
      </c>
    </row>
    <row r="12" spans="1:7" x14ac:dyDescent="0.35">
      <c r="D12" s="13">
        <f>DATE(B3,10,1)</f>
        <v>43009</v>
      </c>
      <c r="F12" s="14" t="s">
        <v>15</v>
      </c>
      <c r="G12" s="15">
        <f>Paques+39</f>
        <v>42880</v>
      </c>
    </row>
    <row r="13" spans="1:7" x14ac:dyDescent="0.35">
      <c r="D13" s="13">
        <f>DATE(B3,11,1)</f>
        <v>43040</v>
      </c>
      <c r="F13" s="14" t="s">
        <v>16</v>
      </c>
      <c r="G13" s="15">
        <f>Paques+49</f>
        <v>42890</v>
      </c>
    </row>
    <row r="14" spans="1:7" x14ac:dyDescent="0.35">
      <c r="D14" s="13">
        <f>DATE(B3,12,1)</f>
        <v>43070</v>
      </c>
      <c r="F14" s="14" t="s">
        <v>17</v>
      </c>
      <c r="G14" s="15">
        <f>Paques+50</f>
        <v>42891</v>
      </c>
    </row>
    <row r="15" spans="1:7" x14ac:dyDescent="0.35">
      <c r="D15" s="5"/>
    </row>
    <row r="16" spans="1:7" x14ac:dyDescent="0.35">
      <c r="D16" s="5"/>
    </row>
    <row r="17" spans="1:4" x14ac:dyDescent="0.35">
      <c r="A17" s="64" t="s">
        <v>18</v>
      </c>
      <c r="C17" s="82" t="s">
        <v>19</v>
      </c>
      <c r="D17" s="82"/>
    </row>
    <row r="18" spans="1:4" x14ac:dyDescent="0.35">
      <c r="A18" s="12" t="s">
        <v>28</v>
      </c>
      <c r="C18" s="12" t="s">
        <v>30</v>
      </c>
      <c r="D18" s="12">
        <v>15</v>
      </c>
    </row>
    <row r="19" spans="1:4" x14ac:dyDescent="0.35">
      <c r="A19" s="12" t="s">
        <v>29</v>
      </c>
      <c r="C19" s="12"/>
      <c r="D19" s="12"/>
    </row>
    <row r="20" spans="1:4" x14ac:dyDescent="0.35">
      <c r="A20" s="12" t="s">
        <v>29</v>
      </c>
      <c r="C20" s="12"/>
      <c r="D20" s="12"/>
    </row>
    <row r="21" spans="1:4" x14ac:dyDescent="0.35">
      <c r="A21" s="12" t="s">
        <v>29</v>
      </c>
      <c r="C21" s="12"/>
      <c r="D21" s="12"/>
    </row>
    <row r="22" spans="1:4" x14ac:dyDescent="0.35">
      <c r="A22" s="12" t="s">
        <v>29</v>
      </c>
      <c r="C22" s="12"/>
      <c r="D22" s="12"/>
    </row>
    <row r="23" spans="1:4" x14ac:dyDescent="0.35">
      <c r="A23" s="12" t="s">
        <v>29</v>
      </c>
      <c r="C23" s="12"/>
      <c r="D23" s="12"/>
    </row>
    <row r="24" spans="1:4" x14ac:dyDescent="0.35">
      <c r="A24" s="12" t="s">
        <v>20</v>
      </c>
      <c r="C24" s="12"/>
      <c r="D24" s="12"/>
    </row>
    <row r="25" spans="1:4" x14ac:dyDescent="0.35">
      <c r="A25" s="12" t="s">
        <v>20</v>
      </c>
      <c r="C25" s="12"/>
      <c r="D25" s="12"/>
    </row>
    <row r="26" spans="1:4" x14ac:dyDescent="0.35">
      <c r="A26" s="12" t="s">
        <v>20</v>
      </c>
      <c r="C26" s="12"/>
      <c r="D26" s="12"/>
    </row>
    <row r="27" spans="1:4" x14ac:dyDescent="0.35">
      <c r="A27" s="12" t="s">
        <v>20</v>
      </c>
      <c r="C27" s="12"/>
      <c r="D27" s="12"/>
    </row>
    <row r="28" spans="1:4" x14ac:dyDescent="0.35">
      <c r="A28" s="3"/>
    </row>
    <row r="29" spans="1:4" x14ac:dyDescent="0.35">
      <c r="A29" s="3"/>
    </row>
    <row r="30" spans="1:4" x14ac:dyDescent="0.35">
      <c r="A30" s="3"/>
    </row>
  </sheetData>
  <sortState ref="C18:D27">
    <sortCondition ref="C18"/>
  </sortState>
  <mergeCells count="1">
    <mergeCell ref="C17:D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workbookViewId="0"/>
  </sheetViews>
  <sheetFormatPr baseColWidth="10" defaultColWidth="8.7265625" defaultRowHeight="14.5" x14ac:dyDescent="0.35"/>
  <cols>
    <col min="1" max="9" width="11.54296875" customWidth="1"/>
    <col min="10" max="10" width="13.453125" customWidth="1"/>
    <col min="11" max="11" width="11.54296875" customWidth="1"/>
    <col min="12" max="12" width="12.81640625" customWidth="1"/>
    <col min="13" max="13" width="12.7265625" customWidth="1"/>
    <col min="14" max="14" width="11" customWidth="1"/>
  </cols>
  <sheetData>
    <row r="1" spans="1:13" x14ac:dyDescent="0.35">
      <c r="B1" s="62">
        <f>Calendrier!D3</f>
        <v>42736</v>
      </c>
      <c r="C1" s="62">
        <f>Calendrier!D4</f>
        <v>42767</v>
      </c>
      <c r="D1" s="62">
        <f>Calendrier!D5</f>
        <v>42795</v>
      </c>
      <c r="E1" s="62">
        <f>Calendrier!D6</f>
        <v>42826</v>
      </c>
      <c r="F1" s="62">
        <f>Calendrier!D7</f>
        <v>42856</v>
      </c>
      <c r="G1" s="62">
        <f>Calendrier!D8</f>
        <v>42887</v>
      </c>
      <c r="H1" s="62">
        <f>Calendrier!D9</f>
        <v>42917</v>
      </c>
      <c r="I1" s="62">
        <f>Calendrier!D10</f>
        <v>42948</v>
      </c>
      <c r="J1" s="62">
        <f>Calendrier!D11</f>
        <v>42979</v>
      </c>
      <c r="K1" s="62">
        <f>Calendrier!D12</f>
        <v>43009</v>
      </c>
      <c r="L1" s="62">
        <f>Calendrier!D13</f>
        <v>43040</v>
      </c>
      <c r="M1" s="62">
        <f>Calendrier!D14</f>
        <v>43070</v>
      </c>
    </row>
    <row r="2" spans="1:13" x14ac:dyDescent="0.35">
      <c r="A2" s="61" t="s">
        <v>21</v>
      </c>
      <c r="B2" s="88">
        <f>SUM(Janvier!E5:E35)</f>
        <v>7.312499999996362</v>
      </c>
      <c r="C2" s="88">
        <f>SUM(Février!E5:E35)</f>
        <v>0</v>
      </c>
      <c r="D2" s="88">
        <f>SUM(Mars!E5:E35)</f>
        <v>0</v>
      </c>
      <c r="E2" s="88">
        <f>SUM(Avril!E5:E35)</f>
        <v>0</v>
      </c>
      <c r="F2" s="88">
        <f>SUM(Mai!E5:E35)</f>
        <v>0</v>
      </c>
      <c r="G2" s="88">
        <f>SUM(Juin!E5:E35)</f>
        <v>0</v>
      </c>
      <c r="H2" s="88">
        <f>SUM(Juillet!E5:E35)</f>
        <v>0</v>
      </c>
      <c r="I2" s="88">
        <f>SUM(Août!E5:E35)</f>
        <v>0</v>
      </c>
      <c r="J2" s="88">
        <f>SUM(Septembre!E5:E35)</f>
        <v>0</v>
      </c>
      <c r="K2" s="88">
        <f>SUM(Octobre!E5:E35)</f>
        <v>0</v>
      </c>
      <c r="L2" s="88">
        <f>SUM(Novembre!E5:E35)</f>
        <v>0</v>
      </c>
      <c r="M2" s="88">
        <f>SUM(Décembre!E5:E35)</f>
        <v>0</v>
      </c>
    </row>
    <row r="3" spans="1:13" x14ac:dyDescent="0.35">
      <c r="A3" s="61" t="s">
        <v>22</v>
      </c>
      <c r="B3" s="85">
        <f>SUM(Janvier!F5:F35)</f>
        <v>345</v>
      </c>
      <c r="C3" s="86">
        <f>SUM(Février!F5:F35)</f>
        <v>0</v>
      </c>
      <c r="D3" s="86">
        <f>SUM(Mars!F5:F35)</f>
        <v>0</v>
      </c>
      <c r="E3" s="86">
        <f>SUM(Avril!F5:F35)</f>
        <v>0</v>
      </c>
      <c r="F3" s="86">
        <f>SUM(Mai!F5:F35)</f>
        <v>0</v>
      </c>
      <c r="G3" s="86">
        <f>SUM(Juin!F5:F35)</f>
        <v>0</v>
      </c>
      <c r="H3" s="86">
        <f>SUM(Juillet!F5:F35)</f>
        <v>0</v>
      </c>
      <c r="I3" s="86">
        <f>SUM(Août!F5:F35)</f>
        <v>0</v>
      </c>
      <c r="J3" s="86">
        <f>SUM(Septembre!F5:F35)</f>
        <v>0</v>
      </c>
      <c r="K3" s="86">
        <f>SUM(Octobre!F5:F35)</f>
        <v>0</v>
      </c>
      <c r="L3" s="86">
        <f>SUM(Novembre!F5:F35)</f>
        <v>0</v>
      </c>
      <c r="M3" s="87">
        <f>SUM(Décembre!F5:F35)</f>
        <v>0</v>
      </c>
    </row>
    <row r="5" spans="1:13" x14ac:dyDescent="0.35">
      <c r="F5" s="83" t="s">
        <v>23</v>
      </c>
      <c r="G5" s="83"/>
      <c r="H5" s="84">
        <f>SUM(B2:M2)</f>
        <v>7.312499999996362</v>
      </c>
    </row>
    <row r="6" spans="1:13" x14ac:dyDescent="0.35">
      <c r="F6" s="83" t="s">
        <v>24</v>
      </c>
      <c r="G6" s="83"/>
      <c r="H6" s="63">
        <f>SUM(B3:M3)</f>
        <v>345</v>
      </c>
    </row>
    <row r="8" spans="1:13" x14ac:dyDescent="0.35">
      <c r="F8" s="83" t="str">
        <f>Calendrier!A18</f>
        <v>BUSYBEE</v>
      </c>
      <c r="G8" s="83"/>
      <c r="H8" s="84">
        <f>Janvier!J4+Février!J4+Mars!J4+Avril!J4+Mai!J4+Juin!J4+Juillet!J4+Août!J4+Septembre!J4+Octobre!J4+Novembre!J4+Décembre!J4</f>
        <v>7.312499999996362</v>
      </c>
    </row>
    <row r="9" spans="1:13" x14ac:dyDescent="0.35">
      <c r="A9" s="75"/>
      <c r="F9" s="83" t="str">
        <f>Calendrier!A19</f>
        <v>vide</v>
      </c>
      <c r="G9" s="83"/>
      <c r="H9" s="84">
        <f>Janvier!J5+Février!J5+Mars!J5+Avril!J5+Mai!J5+Juin!J5+Juillet!J5+Août!J5+Septembre!J5+Octobre!J5+Novembre!J5+Décembre!J5</f>
        <v>0</v>
      </c>
    </row>
    <row r="10" spans="1:13" x14ac:dyDescent="0.35">
      <c r="A10" s="75"/>
      <c r="F10" s="83" t="str">
        <f>Calendrier!A20</f>
        <v>vide</v>
      </c>
      <c r="G10" s="83"/>
      <c r="H10" s="84">
        <f>Janvier!J6+Février!J6+Mars!J6+Avril!J6+Mai!J6+Juin!J6+Juillet!J6+Août!J6+Septembre!J6+Octobre!J6+Novembre!J6+Décembre!J6</f>
        <v>0</v>
      </c>
    </row>
    <row r="11" spans="1:13" x14ac:dyDescent="0.35">
      <c r="A11" s="75"/>
      <c r="B11" s="1"/>
      <c r="F11" s="83" t="str">
        <f>Calendrier!A21</f>
        <v>vide</v>
      </c>
      <c r="G11" s="83"/>
      <c r="H11" s="84">
        <f>Janvier!J7+Février!J7+Mars!J7+Avril!J7+Mai!J7+Juin!J7+Juillet!J7+Août!J7+Septembre!J7+Octobre!J7+Novembre!J7+Décembre!J7</f>
        <v>0</v>
      </c>
    </row>
    <row r="12" spans="1:13" x14ac:dyDescent="0.35">
      <c r="A12" s="75"/>
      <c r="F12" s="83" t="str">
        <f>Calendrier!A22</f>
        <v>vide</v>
      </c>
      <c r="G12" s="83"/>
      <c r="H12" s="84">
        <f>Janvier!J8+Février!J8+Mars!J8+Avril!J8+Mai!J8+Juin!J8+Juillet!J8+Août!J8+Septembre!J8+Octobre!J8+Novembre!J8+Décembre!J8</f>
        <v>0</v>
      </c>
    </row>
    <row r="13" spans="1:13" x14ac:dyDescent="0.35">
      <c r="A13" s="75"/>
      <c r="F13" s="83" t="str">
        <f>Calendrier!A23</f>
        <v>vide</v>
      </c>
      <c r="G13" s="83"/>
      <c r="H13" s="84">
        <f>Janvier!J9+Février!J9+Mars!J9+Avril!J9+Mai!J9+Juin!J9+Juillet!J9+Août!J9+Septembre!J9+Octobre!J9+Novembre!J9+Décembre!J9</f>
        <v>0</v>
      </c>
    </row>
    <row r="14" spans="1:13" x14ac:dyDescent="0.35">
      <c r="A14" s="75"/>
      <c r="F14" s="83" t="str">
        <f>Calendrier!A24</f>
        <v>Vide</v>
      </c>
      <c r="G14" s="83"/>
      <c r="H14" s="84">
        <f>Janvier!J10+Février!J10+Mars!J10+Avril!J10+Mai!J10+Juin!J10+Juillet!J10+Août!J10+Septembre!J10+Octobre!J10+Novembre!J10+Décembre!J10</f>
        <v>0</v>
      </c>
    </row>
    <row r="15" spans="1:13" x14ac:dyDescent="0.35">
      <c r="A15" s="75"/>
      <c r="F15" s="83" t="str">
        <f>Calendrier!A25</f>
        <v>Vide</v>
      </c>
      <c r="G15" s="83"/>
      <c r="H15" s="84">
        <f>Janvier!J11+Février!J11+Mars!J11+Avril!J11+Mai!J11+Juin!J11+Juillet!J11+Août!J11+Septembre!J11+Octobre!J11+Novembre!J11+Décembre!J11</f>
        <v>0</v>
      </c>
    </row>
    <row r="16" spans="1:13" x14ac:dyDescent="0.35">
      <c r="A16" s="75"/>
      <c r="F16" s="83" t="str">
        <f>Calendrier!A26</f>
        <v>Vide</v>
      </c>
      <c r="G16" s="83"/>
      <c r="H16" s="84">
        <f>Janvier!J12+Février!J12+Mars!J12+Avril!J12+Mai!J12+Juin!J12+Juillet!J12+Août!J12+Septembre!J12+Octobre!J12+Novembre!J12+Décembre!J12</f>
        <v>0</v>
      </c>
    </row>
    <row r="17" spans="1:8" x14ac:dyDescent="0.35">
      <c r="A17" s="75"/>
      <c r="F17" s="83" t="str">
        <f>Calendrier!A27</f>
        <v>Vide</v>
      </c>
      <c r="G17" s="83"/>
      <c r="H17" s="84">
        <f>Janvier!J13+Février!J13+Mars!J13+Avril!J13+Mai!J13+Juin!J13+Juillet!J13+Août!J13+Septembre!J13+Octobre!J13+Novembre!J13+Décembre!J13</f>
        <v>0</v>
      </c>
    </row>
    <row r="18" spans="1:8" x14ac:dyDescent="0.35">
      <c r="A18" s="75"/>
    </row>
  </sheetData>
  <mergeCells count="12">
    <mergeCell ref="F16:G16"/>
    <mergeCell ref="F17:G17"/>
    <mergeCell ref="F11:G11"/>
    <mergeCell ref="F12:G12"/>
    <mergeCell ref="F13:G13"/>
    <mergeCell ref="F14:G14"/>
    <mergeCell ref="F15:G15"/>
    <mergeCell ref="F5:G5"/>
    <mergeCell ref="F6:G6"/>
    <mergeCell ref="F8:G8"/>
    <mergeCell ref="F9:G9"/>
    <mergeCell ref="F10:G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7"/>
  <sheetViews>
    <sheetView showGridLines="0" workbookViewId="0">
      <selection activeCell="N15" sqref="N15"/>
    </sheetView>
  </sheetViews>
  <sheetFormatPr baseColWidth="10" defaultColWidth="12.26953125" defaultRowHeight="14.5" x14ac:dyDescent="0.35"/>
  <cols>
    <col min="1" max="1" width="11.453125" style="10" bestFit="1" customWidth="1"/>
    <col min="2" max="2" width="6" style="4" bestFit="1" customWidth="1"/>
    <col min="3" max="3" width="5.36328125" style="4" bestFit="1" customWidth="1"/>
    <col min="4" max="4" width="5.81640625" style="4" bestFit="1" customWidth="1"/>
    <col min="5" max="5" width="5.36328125" style="4" bestFit="1" customWidth="1"/>
    <col min="6" max="6" width="3.6328125" style="53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73" t="s">
        <v>22</v>
      </c>
      <c r="G4" s="55" t="s">
        <v>18</v>
      </c>
      <c r="H4" s="55" t="s">
        <v>27</v>
      </c>
      <c r="J4" s="74">
        <f>SUMPRODUCT(($E$5:$E$35)*($G$5:$G$35=K4))</f>
        <v>7.312499999996362</v>
      </c>
      <c r="K4" t="str">
        <f>Calendrier!A18</f>
        <v>BUSYBEE</v>
      </c>
    </row>
    <row r="5" spans="1:11" x14ac:dyDescent="0.35">
      <c r="A5" s="19">
        <f>Calendrier!D3</f>
        <v>42736</v>
      </c>
      <c r="B5" s="31">
        <v>0.20833333333212067</v>
      </c>
      <c r="C5" s="32">
        <v>0.79166666666787933</v>
      </c>
      <c r="D5" s="32">
        <v>4.1666666667879326E-2</v>
      </c>
      <c r="E5" s="50">
        <f t="shared" ref="E5:E35" si="0">MOD(C5-B5-D5,1)</f>
        <v>0.54166666666787933</v>
      </c>
      <c r="F5" s="72">
        <f>IF(ISNA(VLOOKUP(H5,Calendrier!$C$18:$D$27,2,0)),"",VLOOKUP(H5,Calendrier!$C$18:$D$27,2,0))</f>
        <v>15</v>
      </c>
      <c r="G5" s="56" t="s">
        <v>28</v>
      </c>
      <c r="H5" s="67" t="s">
        <v>30</v>
      </c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20">
        <f t="shared" ref="A6:A35" si="2">A5+1</f>
        <v>42737</v>
      </c>
      <c r="B6" s="34">
        <v>0.35416666666787933</v>
      </c>
      <c r="C6" s="35">
        <v>0.64583333333212067</v>
      </c>
      <c r="D6" s="35"/>
      <c r="E6" s="51">
        <f t="shared" si="0"/>
        <v>0.29166666666424135</v>
      </c>
      <c r="F6" s="65">
        <f>IF(ISNA(VLOOKUP(H6,Calendrier!$C$18:$D$27,2,0)),"",VLOOKUP(H6,Calendrier!$C$18:$D$27,2,0))</f>
        <v>15</v>
      </c>
      <c r="G6" s="58" t="s">
        <v>28</v>
      </c>
      <c r="H6" s="81" t="s">
        <v>30</v>
      </c>
      <c r="J6" s="74">
        <f t="shared" si="1"/>
        <v>0</v>
      </c>
      <c r="K6" t="str">
        <f>Calendrier!A20</f>
        <v>vide</v>
      </c>
    </row>
    <row r="7" spans="1:11" x14ac:dyDescent="0.35">
      <c r="A7" s="20">
        <f t="shared" si="2"/>
        <v>42738</v>
      </c>
      <c r="B7" s="34">
        <v>0.35416666666787933</v>
      </c>
      <c r="C7" s="35">
        <v>0.625</v>
      </c>
      <c r="D7" s="35"/>
      <c r="E7" s="51">
        <f t="shared" si="0"/>
        <v>0.27083333333212067</v>
      </c>
      <c r="F7" s="65">
        <f>IF(ISNA(VLOOKUP(H7,Calendrier!$C$18:$D$27,2,0)),"",VLOOKUP(H7,Calendrier!$C$18:$D$27,2,0))</f>
        <v>15</v>
      </c>
      <c r="G7" s="80" t="s">
        <v>28</v>
      </c>
      <c r="H7" s="81" t="s">
        <v>30</v>
      </c>
      <c r="J7" s="74">
        <f t="shared" si="1"/>
        <v>0</v>
      </c>
      <c r="K7" t="str">
        <f>Calendrier!A21</f>
        <v>vide</v>
      </c>
    </row>
    <row r="8" spans="1:11" x14ac:dyDescent="0.35">
      <c r="A8" s="20">
        <f t="shared" si="2"/>
        <v>42739</v>
      </c>
      <c r="B8" s="34">
        <v>0.625</v>
      </c>
      <c r="C8" s="77">
        <v>0</v>
      </c>
      <c r="D8" s="35"/>
      <c r="E8" s="51">
        <f t="shared" si="0"/>
        <v>0.375</v>
      </c>
      <c r="F8" s="65">
        <f>IF(ISNA(VLOOKUP(H8,Calendrier!$C$18:$D$27,2,0)),"",VLOOKUP(H8,Calendrier!$C$18:$D$27,2,0))</f>
        <v>15</v>
      </c>
      <c r="G8" s="80" t="s">
        <v>28</v>
      </c>
      <c r="H8" s="81" t="s">
        <v>30</v>
      </c>
      <c r="J8" s="74">
        <f t="shared" si="1"/>
        <v>0</v>
      </c>
      <c r="K8" t="str">
        <f>Calendrier!A22</f>
        <v>vide</v>
      </c>
    </row>
    <row r="9" spans="1:11" x14ac:dyDescent="0.35">
      <c r="A9" s="20">
        <f t="shared" si="2"/>
        <v>42740</v>
      </c>
      <c r="B9" s="34"/>
      <c r="C9" s="35"/>
      <c r="D9" s="35"/>
      <c r="E9" s="51">
        <f t="shared" si="0"/>
        <v>0</v>
      </c>
      <c r="F9" s="65" t="str">
        <f>IF(ISNA(VLOOKUP(H9,Calendrier!$C$18:$D$27,2,0)),"",VLOOKUP(H9,Calendrier!$C$18:$D$27,2,0))</f>
        <v/>
      </c>
      <c r="G9" s="80"/>
      <c r="H9" s="81"/>
      <c r="J9" s="74">
        <f t="shared" si="1"/>
        <v>0</v>
      </c>
      <c r="K9" s="75" t="str">
        <f>Calendrier!A23</f>
        <v>vide</v>
      </c>
    </row>
    <row r="10" spans="1:11" x14ac:dyDescent="0.35">
      <c r="A10" s="20">
        <f t="shared" si="2"/>
        <v>42741</v>
      </c>
      <c r="B10" s="34">
        <v>0.22916666666787933</v>
      </c>
      <c r="C10" s="35">
        <v>0.52083333333212067</v>
      </c>
      <c r="D10" s="35"/>
      <c r="E10" s="51">
        <f t="shared" si="0"/>
        <v>0.29166666666424135</v>
      </c>
      <c r="F10" s="65">
        <f>IF(ISNA(VLOOKUP(H10,Calendrier!$C$18:$D$27,2,0)),"",VLOOKUP(H10,Calendrier!$C$18:$D$27,2,0))</f>
        <v>15</v>
      </c>
      <c r="G10" s="80" t="s">
        <v>28</v>
      </c>
      <c r="H10" s="81" t="s">
        <v>30</v>
      </c>
      <c r="J10" s="74">
        <f t="shared" si="1"/>
        <v>0</v>
      </c>
      <c r="K10" s="75" t="str">
        <f>Calendrier!A24</f>
        <v>Vide</v>
      </c>
    </row>
    <row r="11" spans="1:11" x14ac:dyDescent="0.35">
      <c r="A11" s="20">
        <f t="shared" si="2"/>
        <v>42742</v>
      </c>
      <c r="B11" s="34">
        <v>0.20833333333212067</v>
      </c>
      <c r="C11" s="35">
        <v>0.52083333333212067</v>
      </c>
      <c r="D11" s="35"/>
      <c r="E11" s="51">
        <f t="shared" si="0"/>
        <v>0.3125</v>
      </c>
      <c r="F11" s="65">
        <f>IF(ISNA(VLOOKUP(H11,Calendrier!$C$18:$D$27,2,0)),"",VLOOKUP(H11,Calendrier!$C$18:$D$27,2,0))</f>
        <v>15</v>
      </c>
      <c r="G11" s="80" t="s">
        <v>28</v>
      </c>
      <c r="H11" s="81" t="s">
        <v>30</v>
      </c>
      <c r="J11" s="74">
        <f t="shared" si="1"/>
        <v>0</v>
      </c>
      <c r="K11" s="75" t="str">
        <f>Calendrier!A25</f>
        <v>Vide</v>
      </c>
    </row>
    <row r="12" spans="1:11" x14ac:dyDescent="0.35">
      <c r="A12" s="20">
        <f t="shared" si="2"/>
        <v>42743</v>
      </c>
      <c r="B12" s="34">
        <v>0.60416666666787933</v>
      </c>
      <c r="C12" s="35">
        <v>0.91666666666787933</v>
      </c>
      <c r="D12" s="35"/>
      <c r="E12" s="51">
        <f t="shared" si="0"/>
        <v>0.3125</v>
      </c>
      <c r="F12" s="65">
        <f>IF(ISNA(VLOOKUP(H12,Calendrier!$C$18:$D$27,2,0)),"",VLOOKUP(H12,Calendrier!$C$18:$D$27,2,0))</f>
        <v>15</v>
      </c>
      <c r="G12" s="80" t="s">
        <v>28</v>
      </c>
      <c r="H12" s="81" t="s">
        <v>30</v>
      </c>
      <c r="J12" s="74">
        <f t="shared" si="1"/>
        <v>0</v>
      </c>
      <c r="K12" s="75" t="str">
        <f>Calendrier!A26</f>
        <v>Vide</v>
      </c>
    </row>
    <row r="13" spans="1:11" x14ac:dyDescent="0.35">
      <c r="A13" s="20">
        <f t="shared" si="2"/>
        <v>42744</v>
      </c>
      <c r="B13" s="34">
        <v>0.625</v>
      </c>
      <c r="C13" s="35">
        <v>0.91666666666787933</v>
      </c>
      <c r="D13" s="35"/>
      <c r="E13" s="51">
        <f t="shared" si="0"/>
        <v>0.29166666666787933</v>
      </c>
      <c r="F13" s="65">
        <f>IF(ISNA(VLOOKUP(H13,Calendrier!$C$18:$D$27,2,0)),"",VLOOKUP(H13,Calendrier!$C$18:$D$27,2,0))</f>
        <v>15</v>
      </c>
      <c r="G13" s="80" t="s">
        <v>28</v>
      </c>
      <c r="H13" s="81" t="s">
        <v>30</v>
      </c>
      <c r="J13" s="74">
        <f t="shared" si="1"/>
        <v>0</v>
      </c>
      <c r="K13" s="75" t="str">
        <f>Calendrier!A27</f>
        <v>Vide</v>
      </c>
    </row>
    <row r="14" spans="1:11" x14ac:dyDescent="0.35">
      <c r="A14" s="20">
        <f t="shared" si="2"/>
        <v>42745</v>
      </c>
      <c r="B14" s="34">
        <v>0.625</v>
      </c>
      <c r="C14" s="35">
        <v>0.91666666666787933</v>
      </c>
      <c r="D14" s="35"/>
      <c r="E14" s="51">
        <f t="shared" si="0"/>
        <v>0.29166666666787933</v>
      </c>
      <c r="F14" s="65">
        <f>IF(ISNA(VLOOKUP(H14,Calendrier!$C$18:$D$27,2,0)),"",VLOOKUP(H14,Calendrier!$C$18:$D$27,2,0))</f>
        <v>15</v>
      </c>
      <c r="G14" s="80" t="s">
        <v>28</v>
      </c>
      <c r="H14" s="81" t="s">
        <v>30</v>
      </c>
    </row>
    <row r="15" spans="1:11" x14ac:dyDescent="0.35">
      <c r="A15" s="20">
        <f t="shared" si="2"/>
        <v>42746</v>
      </c>
      <c r="B15" s="34"/>
      <c r="C15" s="35"/>
      <c r="D15" s="35"/>
      <c r="E15" s="51">
        <f t="shared" si="0"/>
        <v>0</v>
      </c>
      <c r="F15" s="65" t="str">
        <f>IF(ISNA(VLOOKUP(H15,Calendrier!$C$18:$D$27,2,0)),"",VLOOKUP(H15,Calendrier!$C$18:$D$27,2,0))</f>
        <v/>
      </c>
      <c r="G15" s="80"/>
      <c r="H15" s="81"/>
    </row>
    <row r="16" spans="1:11" x14ac:dyDescent="0.35">
      <c r="A16" s="20">
        <f t="shared" si="2"/>
        <v>42747</v>
      </c>
      <c r="B16" s="34">
        <v>0.375</v>
      </c>
      <c r="C16" s="35">
        <v>0.66666666666787933</v>
      </c>
      <c r="D16" s="35"/>
      <c r="E16" s="51">
        <f t="shared" si="0"/>
        <v>0.29166666666787933</v>
      </c>
      <c r="F16" s="65">
        <f>IF(ISNA(VLOOKUP(H16,Calendrier!$C$18:$D$27,2,0)),"",VLOOKUP(H16,Calendrier!$C$18:$D$27,2,0))</f>
        <v>15</v>
      </c>
      <c r="G16" s="80" t="s">
        <v>28</v>
      </c>
      <c r="H16" s="81" t="s">
        <v>30</v>
      </c>
    </row>
    <row r="17" spans="1:8" x14ac:dyDescent="0.35">
      <c r="A17" s="20">
        <f t="shared" si="2"/>
        <v>42748</v>
      </c>
      <c r="B17" s="34">
        <v>0.375</v>
      </c>
      <c r="C17" s="35">
        <v>0.66666666666787933</v>
      </c>
      <c r="D17" s="35"/>
      <c r="E17" s="51">
        <f t="shared" si="0"/>
        <v>0.29166666666787933</v>
      </c>
      <c r="F17" s="65">
        <f>IF(ISNA(VLOOKUP(H17,Calendrier!$C$18:$D$27,2,0)),"",VLOOKUP(H17,Calendrier!$C$18:$D$27,2,0))</f>
        <v>15</v>
      </c>
      <c r="G17" s="80" t="s">
        <v>28</v>
      </c>
      <c r="H17" s="81" t="s">
        <v>30</v>
      </c>
    </row>
    <row r="18" spans="1:8" x14ac:dyDescent="0.35">
      <c r="A18" s="20">
        <f t="shared" si="2"/>
        <v>42749</v>
      </c>
      <c r="B18" s="34">
        <v>0.375</v>
      </c>
      <c r="C18" s="35">
        <v>0.66666666666787933</v>
      </c>
      <c r="D18" s="35"/>
      <c r="E18" s="51">
        <f t="shared" si="0"/>
        <v>0.29166666666787933</v>
      </c>
      <c r="F18" s="65">
        <f>IF(ISNA(VLOOKUP(H18,Calendrier!$C$18:$D$27,2,0)),"",VLOOKUP(H18,Calendrier!$C$18:$D$27,2,0))</f>
        <v>15</v>
      </c>
      <c r="G18" s="80" t="s">
        <v>28</v>
      </c>
      <c r="H18" s="81" t="s">
        <v>30</v>
      </c>
    </row>
    <row r="19" spans="1:8" x14ac:dyDescent="0.35">
      <c r="A19" s="20">
        <f t="shared" si="2"/>
        <v>42750</v>
      </c>
      <c r="B19" s="34">
        <v>0.375</v>
      </c>
      <c r="C19" s="35">
        <v>0.66666666666787933</v>
      </c>
      <c r="D19" s="35"/>
      <c r="E19" s="51">
        <f t="shared" si="0"/>
        <v>0.29166666666787933</v>
      </c>
      <c r="F19" s="65">
        <f>IF(ISNA(VLOOKUP(H19,Calendrier!$C$18:$D$27,2,0)),"",VLOOKUP(H19,Calendrier!$C$18:$D$27,2,0))</f>
        <v>15</v>
      </c>
      <c r="G19" s="80" t="s">
        <v>28</v>
      </c>
      <c r="H19" s="81" t="s">
        <v>30</v>
      </c>
    </row>
    <row r="20" spans="1:8" x14ac:dyDescent="0.35">
      <c r="A20" s="20">
        <f t="shared" si="2"/>
        <v>42751</v>
      </c>
      <c r="B20" s="34"/>
      <c r="C20" s="35"/>
      <c r="D20" s="35"/>
      <c r="E20" s="51">
        <f t="shared" si="0"/>
        <v>0</v>
      </c>
      <c r="F20" s="65" t="str">
        <f>IF(ISNA(VLOOKUP(H20,Calendrier!$C$18:$D$27,2,0)),"",VLOOKUP(H20,Calendrier!$C$18:$D$27,2,0))</f>
        <v/>
      </c>
      <c r="G20" s="80"/>
      <c r="H20" s="81"/>
    </row>
    <row r="21" spans="1:8" x14ac:dyDescent="0.35">
      <c r="A21" s="20">
        <f t="shared" si="2"/>
        <v>42752</v>
      </c>
      <c r="B21" s="34">
        <v>0.35416666666787933</v>
      </c>
      <c r="C21" s="35">
        <v>0.70833333333212067</v>
      </c>
      <c r="D21" s="35"/>
      <c r="E21" s="51">
        <f t="shared" si="0"/>
        <v>0.35416666666424135</v>
      </c>
      <c r="F21" s="65">
        <f>IF(ISNA(VLOOKUP(H21,Calendrier!$C$18:$D$27,2,0)),"",VLOOKUP(H21,Calendrier!$C$18:$D$27,2,0))</f>
        <v>15</v>
      </c>
      <c r="G21" s="80" t="s">
        <v>28</v>
      </c>
      <c r="H21" s="81" t="s">
        <v>30</v>
      </c>
    </row>
    <row r="22" spans="1:8" x14ac:dyDescent="0.35">
      <c r="A22" s="20">
        <f t="shared" si="2"/>
        <v>42753</v>
      </c>
      <c r="B22" s="34">
        <v>0.35416666666787933</v>
      </c>
      <c r="C22" s="35">
        <v>0.70833333333212067</v>
      </c>
      <c r="D22" s="35"/>
      <c r="E22" s="51">
        <f t="shared" si="0"/>
        <v>0.35416666666424135</v>
      </c>
      <c r="F22" s="65">
        <f>IF(ISNA(VLOOKUP(H22,Calendrier!$C$18:$D$27,2,0)),"",VLOOKUP(H22,Calendrier!$C$18:$D$27,2,0))</f>
        <v>15</v>
      </c>
      <c r="G22" s="80" t="s">
        <v>28</v>
      </c>
      <c r="H22" s="81" t="s">
        <v>30</v>
      </c>
    </row>
    <row r="23" spans="1:8" x14ac:dyDescent="0.35">
      <c r="A23" s="20">
        <f t="shared" si="2"/>
        <v>42754</v>
      </c>
      <c r="B23" s="34">
        <v>0.35416666666787933</v>
      </c>
      <c r="C23" s="35">
        <v>0.70833333333212067</v>
      </c>
      <c r="D23" s="35"/>
      <c r="E23" s="51">
        <f t="shared" si="0"/>
        <v>0.35416666666424135</v>
      </c>
      <c r="F23" s="65">
        <f>IF(ISNA(VLOOKUP(H23,Calendrier!$C$18:$D$27,2,0)),"",VLOOKUP(H23,Calendrier!$C$18:$D$27,2,0))</f>
        <v>15</v>
      </c>
      <c r="G23" s="80" t="s">
        <v>28</v>
      </c>
      <c r="H23" s="81" t="s">
        <v>30</v>
      </c>
    </row>
    <row r="24" spans="1:8" x14ac:dyDescent="0.35">
      <c r="A24" s="20">
        <f t="shared" si="2"/>
        <v>42755</v>
      </c>
      <c r="B24" s="34">
        <v>0.29166666666787933</v>
      </c>
      <c r="C24" s="35">
        <v>0.66666666666787933</v>
      </c>
      <c r="D24" s="35"/>
      <c r="E24" s="51">
        <f t="shared" si="0"/>
        <v>0.375</v>
      </c>
      <c r="F24" s="65">
        <f>IF(ISNA(VLOOKUP(H24,Calendrier!$C$18:$D$27,2,0)),"",VLOOKUP(H24,Calendrier!$C$18:$D$27,2,0))</f>
        <v>15</v>
      </c>
      <c r="G24" s="80" t="s">
        <v>28</v>
      </c>
      <c r="H24" s="81" t="s">
        <v>30</v>
      </c>
    </row>
    <row r="25" spans="1:8" x14ac:dyDescent="0.35">
      <c r="A25" s="20">
        <f t="shared" si="2"/>
        <v>42756</v>
      </c>
      <c r="B25" s="34"/>
      <c r="C25" s="35"/>
      <c r="D25" s="35"/>
      <c r="E25" s="51">
        <f t="shared" si="0"/>
        <v>0</v>
      </c>
      <c r="F25" s="65" t="str">
        <f>IF(ISNA(VLOOKUP(H25,Calendrier!$C$18:$D$27,2,0)),"",VLOOKUP(H25,Calendrier!$C$18:$D$27,2,0))</f>
        <v/>
      </c>
      <c r="G25" s="80"/>
      <c r="H25" s="81"/>
    </row>
    <row r="26" spans="1:8" x14ac:dyDescent="0.35">
      <c r="A26" s="20">
        <f t="shared" si="2"/>
        <v>42757</v>
      </c>
      <c r="B26" s="34"/>
      <c r="C26" s="35"/>
      <c r="D26" s="35"/>
      <c r="E26" s="51">
        <f t="shared" si="0"/>
        <v>0</v>
      </c>
      <c r="F26" s="65" t="str">
        <f>IF(ISNA(VLOOKUP(H26,Calendrier!$C$18:$D$27,2,0)),"",VLOOKUP(H26,Calendrier!$C$18:$D$27,2,0))</f>
        <v/>
      </c>
      <c r="G26" s="80"/>
      <c r="H26" s="81"/>
    </row>
    <row r="27" spans="1:8" x14ac:dyDescent="0.35">
      <c r="A27" s="20">
        <f t="shared" si="2"/>
        <v>42758</v>
      </c>
      <c r="B27" s="34"/>
      <c r="C27" s="35"/>
      <c r="D27" s="35"/>
      <c r="E27" s="51">
        <f t="shared" si="0"/>
        <v>0</v>
      </c>
      <c r="F27" s="65" t="str">
        <f>IF(ISNA(VLOOKUP(H27,Calendrier!$C$18:$D$27,2,0)),"",VLOOKUP(H27,Calendrier!$C$18:$D$27,2,0))</f>
        <v/>
      </c>
      <c r="G27" s="80"/>
      <c r="H27" s="81"/>
    </row>
    <row r="28" spans="1:8" x14ac:dyDescent="0.35">
      <c r="A28" s="20">
        <f t="shared" si="2"/>
        <v>42759</v>
      </c>
      <c r="B28" s="34">
        <v>0.375</v>
      </c>
      <c r="C28" s="35">
        <v>0.64583333333212067</v>
      </c>
      <c r="D28" s="35"/>
      <c r="E28" s="51">
        <f t="shared" si="0"/>
        <v>0.27083333333212067</v>
      </c>
      <c r="F28" s="65">
        <f>IF(ISNA(VLOOKUP(H28,Calendrier!$C$18:$D$27,2,0)),"",VLOOKUP(H28,Calendrier!$C$18:$D$27,2,0))</f>
        <v>15</v>
      </c>
      <c r="G28" s="80" t="s">
        <v>28</v>
      </c>
      <c r="H28" s="81" t="s">
        <v>30</v>
      </c>
    </row>
    <row r="29" spans="1:8" x14ac:dyDescent="0.35">
      <c r="A29" s="20">
        <f t="shared" si="2"/>
        <v>42760</v>
      </c>
      <c r="B29" s="34">
        <v>0.35416666666787933</v>
      </c>
      <c r="C29" s="35">
        <v>0.60416666666787933</v>
      </c>
      <c r="D29" s="35"/>
      <c r="E29" s="51">
        <f t="shared" si="0"/>
        <v>0.25</v>
      </c>
      <c r="F29" s="65">
        <f>IF(ISNA(VLOOKUP(H29,Calendrier!$C$18:$D$27,2,0)),"",VLOOKUP(H29,Calendrier!$C$18:$D$27,2,0))</f>
        <v>15</v>
      </c>
      <c r="G29" s="80" t="s">
        <v>28</v>
      </c>
      <c r="H29" s="81" t="s">
        <v>30</v>
      </c>
    </row>
    <row r="30" spans="1:8" x14ac:dyDescent="0.35">
      <c r="A30" s="20">
        <f t="shared" si="2"/>
        <v>42761</v>
      </c>
      <c r="B30" s="34">
        <v>0.35416666666787933</v>
      </c>
      <c r="C30" s="35">
        <v>0.60416666666787933</v>
      </c>
      <c r="D30" s="35"/>
      <c r="E30" s="51">
        <f t="shared" si="0"/>
        <v>0.25</v>
      </c>
      <c r="F30" s="65">
        <f>IF(ISNA(VLOOKUP(H30,Calendrier!$C$18:$D$27,2,0)),"",VLOOKUP(H30,Calendrier!$C$18:$D$27,2,0))</f>
        <v>15</v>
      </c>
      <c r="G30" s="80" t="s">
        <v>28</v>
      </c>
      <c r="H30" s="81" t="s">
        <v>30</v>
      </c>
    </row>
    <row r="31" spans="1:8" x14ac:dyDescent="0.35">
      <c r="A31" s="20">
        <f t="shared" si="2"/>
        <v>42762</v>
      </c>
      <c r="B31" s="34"/>
      <c r="C31" s="35"/>
      <c r="D31" s="35"/>
      <c r="E31" s="51">
        <f t="shared" si="0"/>
        <v>0</v>
      </c>
      <c r="F31" s="65" t="str">
        <f>IF(ISNA(VLOOKUP(H31,Calendrier!$C$18:$D$27,2,0)),"",VLOOKUP(H31,Calendrier!$C$18:$D$27,2,0))</f>
        <v/>
      </c>
      <c r="G31" s="80"/>
      <c r="H31" s="81"/>
    </row>
    <row r="32" spans="1:8" x14ac:dyDescent="0.35">
      <c r="A32" s="20">
        <f t="shared" si="2"/>
        <v>42763</v>
      </c>
      <c r="B32" s="34">
        <v>0.64583333333212067</v>
      </c>
      <c r="C32" s="78">
        <v>0</v>
      </c>
      <c r="D32" s="35"/>
      <c r="E32" s="51">
        <f t="shared" si="0"/>
        <v>0.35416666666787933</v>
      </c>
      <c r="F32" s="65">
        <f>IF(ISNA(VLOOKUP(H32,Calendrier!$C$18:$D$27,2,0)),"",VLOOKUP(H32,Calendrier!$C$18:$D$27,2,0))</f>
        <v>15</v>
      </c>
      <c r="G32" s="80" t="s">
        <v>28</v>
      </c>
      <c r="H32" s="81" t="s">
        <v>30</v>
      </c>
    </row>
    <row r="33" spans="1:8" x14ac:dyDescent="0.35">
      <c r="A33" s="20">
        <f t="shared" si="2"/>
        <v>42764</v>
      </c>
      <c r="B33" s="34">
        <v>42736.666666666664</v>
      </c>
      <c r="C33" s="79">
        <v>0</v>
      </c>
      <c r="D33" s="35"/>
      <c r="E33" s="51">
        <f t="shared" si="0"/>
        <v>0.33333333333575865</v>
      </c>
      <c r="F33" s="65">
        <f>IF(ISNA(VLOOKUP(H33,Calendrier!$C$18:$D$27,2,0)),"",VLOOKUP(H33,Calendrier!$C$18:$D$27,2,0))</f>
        <v>15</v>
      </c>
      <c r="G33" s="80" t="s">
        <v>28</v>
      </c>
      <c r="H33" s="81" t="s">
        <v>30</v>
      </c>
    </row>
    <row r="34" spans="1:8" x14ac:dyDescent="0.35">
      <c r="A34" s="20">
        <f t="shared" si="2"/>
        <v>42765</v>
      </c>
      <c r="B34" s="34"/>
      <c r="C34" s="35"/>
      <c r="D34" s="35"/>
      <c r="E34" s="51">
        <f t="shared" si="0"/>
        <v>0</v>
      </c>
      <c r="F34" s="65" t="str">
        <f>IF(ISNA(VLOOKUP(H34,Calendrier!$C$18:$D$27,2,0)),"",VLOOKUP(H34,Calendrier!$C$18:$D$27,2,0))</f>
        <v/>
      </c>
      <c r="G34" s="80"/>
      <c r="H34" s="81"/>
    </row>
    <row r="35" spans="1:8" x14ac:dyDescent="0.35">
      <c r="A35" s="21">
        <f t="shared" si="2"/>
        <v>42766</v>
      </c>
      <c r="B35" s="36">
        <v>0.375</v>
      </c>
      <c r="C35" s="37">
        <v>0.64583333333212067</v>
      </c>
      <c r="D35" s="37"/>
      <c r="E35" s="52">
        <f t="shared" si="0"/>
        <v>0.27083333333212067</v>
      </c>
      <c r="F35" s="60">
        <f>IF(ISNA(VLOOKUP(H35,Calendrier!$C$18:$D$27,2,0)),"",VLOOKUP(H35,Calendrier!$C$18:$D$27,2,0))</f>
        <v>15</v>
      </c>
      <c r="G35" s="80" t="s">
        <v>28</v>
      </c>
      <c r="H35" s="81" t="s">
        <v>30</v>
      </c>
    </row>
    <row r="37" spans="1:8" x14ac:dyDescent="0.35">
      <c r="E37" s="40"/>
      <c r="F37" s="54"/>
    </row>
  </sheetData>
  <conditionalFormatting sqref="A5:E35">
    <cfRule type="expression" dxfId="11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V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style="4" bestFit="1" customWidth="1"/>
    <col min="7" max="7" width="14.08984375" style="4" bestFit="1" customWidth="1"/>
    <col min="8" max="8" width="6.81640625" style="4" bestFit="1" customWidth="1"/>
    <col min="9" max="9" width="12.26953125" style="4"/>
    <col min="10" max="10" width="7.08984375" style="4" hidden="1" customWidth="1"/>
    <col min="11" max="11" width="8.1796875" style="4" hidden="1" customWidth="1"/>
    <col min="12" max="256" width="12.26953125" style="4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s="4" t="str">
        <f>Calendrier!A18</f>
        <v>BUSYBEE</v>
      </c>
    </row>
    <row r="5" spans="1:11" x14ac:dyDescent="0.35">
      <c r="A5" s="16">
        <f>Calendrier!D4</f>
        <v>42767</v>
      </c>
      <c r="B5" s="31"/>
      <c r="C5" s="32"/>
      <c r="D5" s="32"/>
      <c r="E5" s="33">
        <f t="shared" ref="E5:E33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s="4" t="str">
        <f>Calendrier!A19</f>
        <v>vide</v>
      </c>
    </row>
    <row r="6" spans="1:11" x14ac:dyDescent="0.35">
      <c r="A6" s="17">
        <f t="shared" ref="A6:A33" si="2">A5+1</f>
        <v>42768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s="4" t="str">
        <f>Calendrier!A20</f>
        <v>vide</v>
      </c>
    </row>
    <row r="7" spans="1:11" x14ac:dyDescent="0.35">
      <c r="A7" s="17">
        <f t="shared" si="2"/>
        <v>42769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s="4" t="str">
        <f>Calendrier!A21</f>
        <v>vide</v>
      </c>
    </row>
    <row r="8" spans="1:11" x14ac:dyDescent="0.35">
      <c r="A8" s="17">
        <f t="shared" si="2"/>
        <v>42770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s="4" t="str">
        <f>Calendrier!A22</f>
        <v>vide</v>
      </c>
    </row>
    <row r="9" spans="1:11" x14ac:dyDescent="0.35">
      <c r="A9" s="17">
        <f t="shared" si="2"/>
        <v>42771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42772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42773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42774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42775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42776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42777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42778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42779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42780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42781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42782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42783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42784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42785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42786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42787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42788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42789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42790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42791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42792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42793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42794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8">
        <f t="shared" si="2"/>
        <v>42795</v>
      </c>
      <c r="B33" s="36"/>
      <c r="C33" s="37"/>
      <c r="D33" s="37"/>
      <c r="E33" s="39">
        <f t="shared" si="0"/>
        <v>0</v>
      </c>
      <c r="F33" s="70" t="str">
        <f>IF(ISNA(VLOOKUP(H33,Calendrier!$C$18:$D$27,2,0)),"",VLOOKUP(H33,Calendrier!$C$18:$D$27,2,0))</f>
        <v/>
      </c>
      <c r="G33" s="71"/>
      <c r="H33" s="69"/>
    </row>
    <row r="34" spans="1:8" x14ac:dyDescent="0.35">
      <c r="A34" s="10"/>
      <c r="B34" s="40"/>
      <c r="C34" s="40"/>
      <c r="D34" s="40"/>
      <c r="E34" s="40"/>
      <c r="F34" s="4" t="str">
        <f>IF(ISNA(VLOOKUP(H34,Calendrier!$C$18:$D$27,2,0)),"",VLOOKUP(H34,Calendrier!$C$18:$D$27,2,0))</f>
        <v/>
      </c>
      <c r="H34" s="58"/>
    </row>
    <row r="35" spans="1:8" x14ac:dyDescent="0.35">
      <c r="A35" s="10"/>
      <c r="B35" s="40"/>
      <c r="C35" s="40"/>
      <c r="D35" s="40"/>
      <c r="E35" s="40"/>
      <c r="F35" s="4" t="str">
        <f>IF(ISNA(VLOOKUP(H35,Calendrier!$C$18:$D$27,2,0)),"",VLOOKUP(H35,Calendrier!$C$18:$D$27,2,0))</f>
        <v/>
      </c>
      <c r="H35" s="60"/>
    </row>
  </sheetData>
  <conditionalFormatting sqref="A5:E33">
    <cfRule type="expression" dxfId="10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V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7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style="4" bestFit="1" customWidth="1"/>
    <col min="7" max="7" width="14.08984375" style="4" bestFit="1" customWidth="1"/>
    <col min="8" max="8" width="6.81640625" style="4" bestFit="1" customWidth="1"/>
    <col min="9" max="9" width="12.26953125" style="4"/>
    <col min="10" max="10" width="7.08984375" style="4" hidden="1" customWidth="1"/>
    <col min="11" max="11" width="8.1796875" style="4" hidden="1" customWidth="1"/>
    <col min="12" max="256" width="12.26953125" style="4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s="4" t="str">
        <f>Calendrier!A18</f>
        <v>BUSYBEE</v>
      </c>
    </row>
    <row r="5" spans="1:11" x14ac:dyDescent="0.35">
      <c r="A5" s="25">
        <f>Calendrier!D5</f>
        <v>42795</v>
      </c>
      <c r="B5" s="31"/>
      <c r="C5" s="32"/>
      <c r="D5" s="32"/>
      <c r="E5" s="3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s="4" t="str">
        <f>Calendrier!A19</f>
        <v>vide</v>
      </c>
    </row>
    <row r="6" spans="1:11" x14ac:dyDescent="0.35">
      <c r="A6" s="26">
        <f t="shared" ref="A6:A35" si="2">A5+1</f>
        <v>42796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s="4" t="str">
        <f>Calendrier!A20</f>
        <v>vide</v>
      </c>
    </row>
    <row r="7" spans="1:11" x14ac:dyDescent="0.35">
      <c r="A7" s="26">
        <f t="shared" si="2"/>
        <v>42797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s="4" t="str">
        <f>Calendrier!A21</f>
        <v>vide</v>
      </c>
    </row>
    <row r="8" spans="1:11" x14ac:dyDescent="0.35">
      <c r="A8" s="26">
        <f t="shared" si="2"/>
        <v>42798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s="4" t="str">
        <f>Calendrier!A22</f>
        <v>vide</v>
      </c>
    </row>
    <row r="9" spans="1:11" x14ac:dyDescent="0.35">
      <c r="A9" s="26">
        <f t="shared" si="2"/>
        <v>42799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26">
        <f t="shared" si="2"/>
        <v>42800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26">
        <f t="shared" si="2"/>
        <v>42801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26">
        <f t="shared" si="2"/>
        <v>42802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26">
        <f t="shared" si="2"/>
        <v>42803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26">
        <f t="shared" si="2"/>
        <v>42804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26">
        <f t="shared" si="2"/>
        <v>42805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26">
        <f t="shared" si="2"/>
        <v>42806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26">
        <f t="shared" si="2"/>
        <v>42807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26">
        <f t="shared" si="2"/>
        <v>42808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26">
        <f t="shared" si="2"/>
        <v>42809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26">
        <f t="shared" si="2"/>
        <v>42810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26">
        <f t="shared" si="2"/>
        <v>42811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26">
        <f t="shared" si="2"/>
        <v>42812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26">
        <f t="shared" si="2"/>
        <v>42813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26">
        <f t="shared" si="2"/>
        <v>42814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26">
        <f t="shared" si="2"/>
        <v>42815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26">
        <f t="shared" si="2"/>
        <v>42816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26">
        <f t="shared" si="2"/>
        <v>42817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26">
        <f t="shared" si="2"/>
        <v>42818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26">
        <f t="shared" si="2"/>
        <v>42819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26">
        <f t="shared" si="2"/>
        <v>42820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26">
        <f t="shared" si="2"/>
        <v>42821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26">
        <f t="shared" si="2"/>
        <v>42822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26">
        <f t="shared" si="2"/>
        <v>42823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26">
        <f t="shared" si="2"/>
        <v>42824</v>
      </c>
      <c r="B34" s="34"/>
      <c r="C34" s="35"/>
      <c r="D34" s="35"/>
      <c r="E34" s="38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27">
        <f t="shared" si="2"/>
        <v>42825</v>
      </c>
      <c r="B35" s="36"/>
      <c r="C35" s="37"/>
      <c r="D35" s="37"/>
      <c r="E35" s="3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9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7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25">
        <f>Calendrier!D6</f>
        <v>42826</v>
      </c>
      <c r="B5" s="31"/>
      <c r="C5" s="32"/>
      <c r="D5" s="32"/>
      <c r="E5" s="33">
        <f t="shared" ref="E5:E34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26">
        <f t="shared" ref="A6:A34" si="2">A5+1</f>
        <v>42827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26">
        <f t="shared" si="2"/>
        <v>42828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26">
        <f t="shared" si="2"/>
        <v>42829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26">
        <f t="shared" si="2"/>
        <v>42830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26">
        <f t="shared" si="2"/>
        <v>42831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26">
        <f t="shared" si="2"/>
        <v>42832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26">
        <f t="shared" si="2"/>
        <v>42833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26">
        <f t="shared" si="2"/>
        <v>42834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26">
        <f t="shared" si="2"/>
        <v>42835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26">
        <f t="shared" si="2"/>
        <v>42836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26">
        <f t="shared" si="2"/>
        <v>42837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26">
        <f t="shared" si="2"/>
        <v>42838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26">
        <f t="shared" si="2"/>
        <v>42839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26">
        <f t="shared" si="2"/>
        <v>42840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26">
        <f t="shared" si="2"/>
        <v>42841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26">
        <f t="shared" si="2"/>
        <v>42842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26">
        <f t="shared" si="2"/>
        <v>42843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26">
        <f t="shared" si="2"/>
        <v>42844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26">
        <f t="shared" si="2"/>
        <v>42845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26">
        <f t="shared" si="2"/>
        <v>42846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26">
        <f t="shared" si="2"/>
        <v>42847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26">
        <f t="shared" si="2"/>
        <v>42848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26">
        <f t="shared" si="2"/>
        <v>42849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26">
        <f t="shared" si="2"/>
        <v>42850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26">
        <f t="shared" si="2"/>
        <v>42851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26">
        <f t="shared" si="2"/>
        <v>42852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26">
        <f t="shared" si="2"/>
        <v>42853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26">
        <f t="shared" si="2"/>
        <v>42854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27">
        <f t="shared" si="2"/>
        <v>42855</v>
      </c>
      <c r="B34" s="36"/>
      <c r="C34" s="37"/>
      <c r="D34" s="37"/>
      <c r="E34" s="39">
        <f t="shared" si="0"/>
        <v>0</v>
      </c>
      <c r="F34" s="59" t="str">
        <f>IF(ISNA(VLOOKUP(H34,Calendrier!$C$18:$D$27,2,0)),"",VLOOKUP(H34,Calendrier!$C$18:$D$27,2,0))</f>
        <v/>
      </c>
      <c r="G34" s="60"/>
      <c r="H34" s="58"/>
    </row>
    <row r="35" spans="1:8" x14ac:dyDescent="0.35">
      <c r="F35" t="str">
        <f>IF(ISNA(VLOOKUP(H35,Calendrier!$C$18:$D$27,2,0)),"",VLOOKUP(H35,Calendrier!$C$18:$D$27,2,0))</f>
        <v/>
      </c>
      <c r="H35" s="60"/>
    </row>
  </sheetData>
  <conditionalFormatting sqref="A5:E34">
    <cfRule type="expression" dxfId="8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7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25">
        <f>Calendrier!D7</f>
        <v>42856</v>
      </c>
      <c r="B5" s="31"/>
      <c r="C5" s="32"/>
      <c r="D5" s="32"/>
      <c r="E5" s="3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26">
        <f t="shared" ref="A6:A35" si="2">A5+1</f>
        <v>42857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26">
        <f t="shared" si="2"/>
        <v>42858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26">
        <f t="shared" si="2"/>
        <v>42859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26">
        <f t="shared" si="2"/>
        <v>42860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26">
        <f t="shared" si="2"/>
        <v>42861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26">
        <f t="shared" si="2"/>
        <v>42862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26">
        <f t="shared" si="2"/>
        <v>42863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26">
        <f t="shared" si="2"/>
        <v>42864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26">
        <f t="shared" si="2"/>
        <v>42865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26">
        <f t="shared" si="2"/>
        <v>42866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26">
        <f t="shared" si="2"/>
        <v>42867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26">
        <f t="shared" si="2"/>
        <v>42868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26">
        <f t="shared" si="2"/>
        <v>42869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26">
        <f t="shared" si="2"/>
        <v>42870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26">
        <f t="shared" si="2"/>
        <v>42871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26">
        <f t="shared" si="2"/>
        <v>42872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26">
        <f t="shared" si="2"/>
        <v>42873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26">
        <f t="shared" si="2"/>
        <v>42874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26">
        <f t="shared" si="2"/>
        <v>42875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26">
        <f t="shared" si="2"/>
        <v>42876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26">
        <f t="shared" si="2"/>
        <v>42877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26">
        <f t="shared" si="2"/>
        <v>42878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26">
        <f t="shared" si="2"/>
        <v>42879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26">
        <f t="shared" si="2"/>
        <v>42880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26">
        <f t="shared" si="2"/>
        <v>42881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26">
        <f t="shared" si="2"/>
        <v>42882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26">
        <f t="shared" si="2"/>
        <v>42883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26">
        <f t="shared" si="2"/>
        <v>42884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26">
        <f t="shared" si="2"/>
        <v>42885</v>
      </c>
      <c r="B34" s="34"/>
      <c r="C34" s="35"/>
      <c r="D34" s="35"/>
      <c r="E34" s="38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27">
        <f t="shared" si="2"/>
        <v>42886</v>
      </c>
      <c r="B35" s="36"/>
      <c r="C35" s="37"/>
      <c r="D35" s="37"/>
      <c r="E35" s="3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7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7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25">
        <f>Calendrier!D8</f>
        <v>42887</v>
      </c>
      <c r="B5" s="31"/>
      <c r="C5" s="32"/>
      <c r="D5" s="32"/>
      <c r="E5" s="33">
        <f t="shared" ref="E5:E34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26">
        <f t="shared" ref="A6:A34" si="2">A5+1</f>
        <v>42888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26">
        <f t="shared" si="2"/>
        <v>42889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26">
        <f t="shared" si="2"/>
        <v>42890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26">
        <f t="shared" si="2"/>
        <v>42891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26">
        <f t="shared" si="2"/>
        <v>42892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26">
        <f t="shared" si="2"/>
        <v>42893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26">
        <f t="shared" si="2"/>
        <v>42894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26">
        <f t="shared" si="2"/>
        <v>42895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26">
        <f t="shared" si="2"/>
        <v>42896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26">
        <f t="shared" si="2"/>
        <v>42897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26">
        <f t="shared" si="2"/>
        <v>42898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26">
        <f t="shared" si="2"/>
        <v>42899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26">
        <f t="shared" si="2"/>
        <v>42900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26">
        <f t="shared" si="2"/>
        <v>42901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26">
        <f t="shared" si="2"/>
        <v>42902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26">
        <f t="shared" si="2"/>
        <v>42903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26">
        <f t="shared" si="2"/>
        <v>42904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26">
        <f t="shared" si="2"/>
        <v>42905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26">
        <f t="shared" si="2"/>
        <v>42906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26">
        <f t="shared" si="2"/>
        <v>42907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26">
        <f t="shared" si="2"/>
        <v>42908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26">
        <f t="shared" si="2"/>
        <v>42909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26">
        <f t="shared" si="2"/>
        <v>42910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26">
        <f t="shared" si="2"/>
        <v>42911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26">
        <f t="shared" si="2"/>
        <v>42912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26">
        <f t="shared" si="2"/>
        <v>42913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26">
        <f t="shared" si="2"/>
        <v>42914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26">
        <f t="shared" si="2"/>
        <v>42915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27">
        <f t="shared" si="2"/>
        <v>42916</v>
      </c>
      <c r="B34" s="36"/>
      <c r="C34" s="37"/>
      <c r="D34" s="37"/>
      <c r="E34" s="39">
        <f t="shared" si="0"/>
        <v>0</v>
      </c>
      <c r="F34" s="59" t="str">
        <f>IF(ISNA(VLOOKUP(H34,Calendrier!$C$18:$D$27,2,0)),"",VLOOKUP(H34,Calendrier!$C$18:$D$27,2,0))</f>
        <v/>
      </c>
      <c r="G34" s="60"/>
      <c r="H34" s="58"/>
    </row>
    <row r="35" spans="1:8" x14ac:dyDescent="0.35">
      <c r="A35" s="9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0"/>
    </row>
  </sheetData>
  <conditionalFormatting sqref="A5:E34">
    <cfRule type="expression" dxfId="6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IV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7" bestFit="1" customWidth="1"/>
    <col min="2" max="2" width="6" style="6" bestFit="1" customWidth="1"/>
    <col min="3" max="3" width="3.26953125" style="6" bestFit="1" customWidth="1"/>
    <col min="4" max="4" width="5.81640625" style="6" bestFit="1" customWidth="1"/>
    <col min="5" max="5" width="5.08984375" style="6" bestFit="1" customWidth="1"/>
    <col min="6" max="6" width="3.6328125" style="6" bestFit="1" customWidth="1"/>
    <col min="7" max="7" width="14.08984375" style="6" bestFit="1" customWidth="1"/>
    <col min="8" max="8" width="6.81640625" style="6" bestFit="1" customWidth="1"/>
    <col min="9" max="9" width="12.26953125" style="6"/>
    <col min="10" max="10" width="7.08984375" style="6" hidden="1" customWidth="1"/>
    <col min="11" max="11" width="8.1796875" style="6" hidden="1" customWidth="1"/>
    <col min="12" max="256" width="12.26953125" style="6"/>
  </cols>
  <sheetData>
    <row r="4" spans="1:11" x14ac:dyDescent="0.35">
      <c r="B4" s="28" t="s">
        <v>1</v>
      </c>
      <c r="C4" s="29" t="s">
        <v>2</v>
      </c>
      <c r="D4" s="29" t="s">
        <v>25</v>
      </c>
      <c r="E4" s="30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s="6" t="str">
        <f>Calendrier!A18</f>
        <v>BUSYBEE</v>
      </c>
    </row>
    <row r="5" spans="1:11" x14ac:dyDescent="0.35">
      <c r="A5" s="25">
        <f>Calendrier!D9</f>
        <v>42917</v>
      </c>
      <c r="B5" s="41"/>
      <c r="C5" s="42"/>
      <c r="D5" s="42"/>
      <c r="E5" s="4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s="6" t="str">
        <f>Calendrier!A19</f>
        <v>vide</v>
      </c>
    </row>
    <row r="6" spans="1:11" x14ac:dyDescent="0.35">
      <c r="A6" s="26">
        <f t="shared" ref="A6:A35" si="2">A5+1</f>
        <v>42918</v>
      </c>
      <c r="B6" s="44"/>
      <c r="C6" s="45"/>
      <c r="D6" s="45"/>
      <c r="E6" s="46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s="6" t="str">
        <f>Calendrier!A20</f>
        <v>vide</v>
      </c>
    </row>
    <row r="7" spans="1:11" x14ac:dyDescent="0.35">
      <c r="A7" s="26">
        <f t="shared" si="2"/>
        <v>42919</v>
      </c>
      <c r="B7" s="44"/>
      <c r="C7" s="45"/>
      <c r="D7" s="45"/>
      <c r="E7" s="46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s="6" t="str">
        <f>Calendrier!A21</f>
        <v>vide</v>
      </c>
    </row>
    <row r="8" spans="1:11" x14ac:dyDescent="0.35">
      <c r="A8" s="26">
        <f t="shared" si="2"/>
        <v>42920</v>
      </c>
      <c r="B8" s="44"/>
      <c r="C8" s="45"/>
      <c r="D8" s="45"/>
      <c r="E8" s="46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s="6" t="str">
        <f>Calendrier!A22</f>
        <v>vide</v>
      </c>
    </row>
    <row r="9" spans="1:11" x14ac:dyDescent="0.35">
      <c r="A9" s="26">
        <f t="shared" si="2"/>
        <v>42921</v>
      </c>
      <c r="B9" s="44"/>
      <c r="C9" s="45"/>
      <c r="D9" s="45"/>
      <c r="E9" s="46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26">
        <f t="shared" si="2"/>
        <v>42922</v>
      </c>
      <c r="B10" s="44"/>
      <c r="C10" s="45"/>
      <c r="D10" s="45"/>
      <c r="E10" s="46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26">
        <f t="shared" si="2"/>
        <v>42923</v>
      </c>
      <c r="B11" s="44"/>
      <c r="C11" s="45"/>
      <c r="D11" s="45"/>
      <c r="E11" s="46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26">
        <f t="shared" si="2"/>
        <v>42924</v>
      </c>
      <c r="B12" s="44"/>
      <c r="C12" s="45"/>
      <c r="D12" s="45"/>
      <c r="E12" s="46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26">
        <f t="shared" si="2"/>
        <v>42925</v>
      </c>
      <c r="B13" s="44"/>
      <c r="C13" s="45"/>
      <c r="D13" s="45"/>
      <c r="E13" s="46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26">
        <f t="shared" si="2"/>
        <v>42926</v>
      </c>
      <c r="B14" s="44"/>
      <c r="C14" s="45"/>
      <c r="D14" s="45"/>
      <c r="E14" s="46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26">
        <f t="shared" si="2"/>
        <v>42927</v>
      </c>
      <c r="B15" s="44"/>
      <c r="C15" s="45"/>
      <c r="D15" s="45"/>
      <c r="E15" s="46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26">
        <f t="shared" si="2"/>
        <v>42928</v>
      </c>
      <c r="B16" s="44"/>
      <c r="C16" s="45"/>
      <c r="D16" s="45"/>
      <c r="E16" s="46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26">
        <f t="shared" si="2"/>
        <v>42929</v>
      </c>
      <c r="B17" s="44"/>
      <c r="C17" s="45"/>
      <c r="D17" s="45"/>
      <c r="E17" s="46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26">
        <f t="shared" si="2"/>
        <v>42930</v>
      </c>
      <c r="B18" s="44"/>
      <c r="C18" s="45"/>
      <c r="D18" s="45"/>
      <c r="E18" s="46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26">
        <f t="shared" si="2"/>
        <v>42931</v>
      </c>
      <c r="B19" s="44"/>
      <c r="C19" s="45"/>
      <c r="D19" s="45"/>
      <c r="E19" s="46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26">
        <f t="shared" si="2"/>
        <v>42932</v>
      </c>
      <c r="B20" s="44"/>
      <c r="C20" s="45"/>
      <c r="D20" s="45"/>
      <c r="E20" s="46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26">
        <f t="shared" si="2"/>
        <v>42933</v>
      </c>
      <c r="B21" s="44"/>
      <c r="C21" s="45"/>
      <c r="D21" s="45"/>
      <c r="E21" s="46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26">
        <f t="shared" si="2"/>
        <v>42934</v>
      </c>
      <c r="B22" s="44"/>
      <c r="C22" s="45"/>
      <c r="D22" s="45"/>
      <c r="E22" s="46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26">
        <f t="shared" si="2"/>
        <v>42935</v>
      </c>
      <c r="B23" s="44"/>
      <c r="C23" s="45"/>
      <c r="D23" s="45"/>
      <c r="E23" s="46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26">
        <f t="shared" si="2"/>
        <v>42936</v>
      </c>
      <c r="B24" s="44"/>
      <c r="C24" s="45"/>
      <c r="D24" s="45"/>
      <c r="E24" s="46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26">
        <f t="shared" si="2"/>
        <v>42937</v>
      </c>
      <c r="B25" s="44"/>
      <c r="C25" s="45"/>
      <c r="D25" s="45"/>
      <c r="E25" s="46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26">
        <f t="shared" si="2"/>
        <v>42938</v>
      </c>
      <c r="B26" s="44"/>
      <c r="C26" s="45"/>
      <c r="D26" s="45"/>
      <c r="E26" s="46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26">
        <f t="shared" si="2"/>
        <v>42939</v>
      </c>
      <c r="B27" s="44"/>
      <c r="C27" s="45"/>
      <c r="D27" s="45"/>
      <c r="E27" s="46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26">
        <f t="shared" si="2"/>
        <v>42940</v>
      </c>
      <c r="B28" s="44"/>
      <c r="C28" s="45"/>
      <c r="D28" s="45"/>
      <c r="E28" s="46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26">
        <f t="shared" si="2"/>
        <v>42941</v>
      </c>
      <c r="B29" s="44"/>
      <c r="C29" s="45"/>
      <c r="D29" s="45"/>
      <c r="E29" s="46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26">
        <f t="shared" si="2"/>
        <v>42942</v>
      </c>
      <c r="B30" s="44"/>
      <c r="C30" s="45"/>
      <c r="D30" s="45"/>
      <c r="E30" s="46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26">
        <f t="shared" si="2"/>
        <v>42943</v>
      </c>
      <c r="B31" s="44"/>
      <c r="C31" s="45"/>
      <c r="D31" s="45"/>
      <c r="E31" s="46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26">
        <f t="shared" si="2"/>
        <v>42944</v>
      </c>
      <c r="B32" s="44"/>
      <c r="C32" s="45"/>
      <c r="D32" s="45"/>
      <c r="E32" s="46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26">
        <f t="shared" si="2"/>
        <v>42945</v>
      </c>
      <c r="B33" s="44"/>
      <c r="C33" s="45"/>
      <c r="D33" s="45"/>
      <c r="E33" s="46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26">
        <f t="shared" si="2"/>
        <v>42946</v>
      </c>
      <c r="B34" s="44"/>
      <c r="C34" s="45"/>
      <c r="D34" s="45"/>
      <c r="E34" s="46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27">
        <f t="shared" si="2"/>
        <v>42947</v>
      </c>
      <c r="B35" s="47"/>
      <c r="C35" s="48"/>
      <c r="D35" s="48"/>
      <c r="E35" s="4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5" priority="11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16">
        <f>Calendrier!D10</f>
        <v>42948</v>
      </c>
      <c r="B5" s="31"/>
      <c r="C5" s="32"/>
      <c r="D5" s="32"/>
      <c r="E5" s="3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17">
        <f t="shared" ref="A6:A35" si="2">A5+1</f>
        <v>42949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17">
        <f t="shared" si="2"/>
        <v>42950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17">
        <f t="shared" si="2"/>
        <v>42951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17">
        <f t="shared" si="2"/>
        <v>42952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42953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42954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42955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42956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42957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42958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42959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42960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42961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42962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42963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42964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42965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42966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42967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42968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42969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42970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42971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42972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42973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42974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42975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7">
        <f t="shared" si="2"/>
        <v>42976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17">
        <f t="shared" si="2"/>
        <v>42977</v>
      </c>
      <c r="B34" s="34"/>
      <c r="C34" s="35"/>
      <c r="D34" s="35"/>
      <c r="E34" s="38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18">
        <f t="shared" si="2"/>
        <v>42978</v>
      </c>
      <c r="B35" s="36"/>
      <c r="C35" s="37"/>
      <c r="D35" s="37"/>
      <c r="E35" s="3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4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16">
        <f>Calendrier!D11</f>
        <v>42979</v>
      </c>
      <c r="B5" s="31"/>
      <c r="C5" s="32"/>
      <c r="D5" s="32"/>
      <c r="E5" s="33">
        <f t="shared" ref="E5:E34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17">
        <f t="shared" ref="A6:A34" si="2">A5+1</f>
        <v>42980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17">
        <f t="shared" si="2"/>
        <v>42981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17">
        <f t="shared" si="2"/>
        <v>42982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17">
        <f t="shared" si="2"/>
        <v>42983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42984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42985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42986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42987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42988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42989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42990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42991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42992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42993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42994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42995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42996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42997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42998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42999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43000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43001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43002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43003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43004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43005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43006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7">
        <f t="shared" si="2"/>
        <v>43007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18">
        <f t="shared" si="2"/>
        <v>43008</v>
      </c>
      <c r="B34" s="36"/>
      <c r="C34" s="37"/>
      <c r="D34" s="37"/>
      <c r="E34" s="39">
        <f t="shared" si="0"/>
        <v>0</v>
      </c>
      <c r="F34" s="59" t="str">
        <f>IF(ISNA(VLOOKUP(H34,Calendrier!$C$18:$D$27,2,0)),"",VLOOKUP(H34,Calendrier!$C$18:$D$27,2,0))</f>
        <v/>
      </c>
      <c r="G34" s="60"/>
      <c r="H34" s="58"/>
    </row>
    <row r="35" spans="1:8" x14ac:dyDescent="0.35">
      <c r="A35" s="10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0"/>
    </row>
  </sheetData>
  <conditionalFormatting sqref="A5:E34">
    <cfRule type="expression" dxfId="3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16">
        <f>Calendrier!D12</f>
        <v>43009</v>
      </c>
      <c r="B5" s="31"/>
      <c r="C5" s="32"/>
      <c r="D5" s="32"/>
      <c r="E5" s="3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17">
        <f t="shared" ref="A6:A35" si="2">A5+1</f>
        <v>43010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17">
        <f t="shared" si="2"/>
        <v>43011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17">
        <f t="shared" si="2"/>
        <v>43012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17">
        <f t="shared" si="2"/>
        <v>43013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43014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43015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43016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43017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43018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43019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43020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43021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43022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43023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43024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43025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43026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43027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43028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43029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43030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43031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43032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43033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43034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43035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43036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7">
        <f t="shared" si="2"/>
        <v>43037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17">
        <f t="shared" si="2"/>
        <v>43038</v>
      </c>
      <c r="B34" s="34"/>
      <c r="C34" s="35"/>
      <c r="D34" s="35"/>
      <c r="E34" s="38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18">
        <f t="shared" si="2"/>
        <v>43039</v>
      </c>
      <c r="B35" s="36"/>
      <c r="C35" s="37"/>
      <c r="D35" s="37"/>
      <c r="E35" s="3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2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16">
        <f>Calendrier!D13</f>
        <v>43040</v>
      </c>
      <c r="B5" s="31"/>
      <c r="C5" s="32"/>
      <c r="D5" s="32"/>
      <c r="E5" s="33">
        <f t="shared" ref="E5:E34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17">
        <f t="shared" ref="A6:A34" si="2">A5+1</f>
        <v>43041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17">
        <f t="shared" si="2"/>
        <v>43042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17">
        <f t="shared" si="2"/>
        <v>43043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17">
        <f t="shared" si="2"/>
        <v>43044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43045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43046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43047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43048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43049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43050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43051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43052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43053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43054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43055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43056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43057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43058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43059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43060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43061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43062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43063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43064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43065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43066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43067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7">
        <f t="shared" si="2"/>
        <v>43068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18">
        <f t="shared" si="2"/>
        <v>43069</v>
      </c>
      <c r="B34" s="36"/>
      <c r="C34" s="37"/>
      <c r="D34" s="37"/>
      <c r="E34" s="39">
        <f t="shared" si="0"/>
        <v>0</v>
      </c>
      <c r="F34" s="59" t="str">
        <f>IF(ISNA(VLOOKUP(H34,Calendrier!$C$18:$D$27,2,0)),"",VLOOKUP(H34,Calendrier!$C$18:$D$27,2,0))</f>
        <v/>
      </c>
      <c r="G34" s="60"/>
      <c r="H34" s="58"/>
    </row>
    <row r="35" spans="1:8" x14ac:dyDescent="0.35">
      <c r="A35" s="10"/>
      <c r="B35" s="40"/>
      <c r="C35" s="40"/>
      <c r="D35" s="40"/>
      <c r="E35" s="40"/>
      <c r="F35" t="str">
        <f>IF(ISNA(VLOOKUP(H35,Calendrier!$C$18:$D$27,2,0)),"",VLOOKUP(H35,Calendrier!$C$18:$D$27,2,0))</f>
        <v/>
      </c>
      <c r="H35" s="60"/>
    </row>
  </sheetData>
  <conditionalFormatting sqref="A5:E34">
    <cfRule type="expression" dxfId="1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K35"/>
  <sheetViews>
    <sheetView workbookViewId="0">
      <selection activeCell="N15" sqref="N15"/>
    </sheetView>
  </sheetViews>
  <sheetFormatPr baseColWidth="10" defaultColWidth="12.26953125" defaultRowHeight="14.5" x14ac:dyDescent="0.35"/>
  <cols>
    <col min="1" max="1" width="11.453125" style="8" bestFit="1" customWidth="1"/>
    <col min="2" max="2" width="6" style="4" bestFit="1" customWidth="1"/>
    <col min="3" max="3" width="3.26953125" style="4" bestFit="1" customWidth="1"/>
    <col min="4" max="4" width="5.81640625" style="4" bestFit="1" customWidth="1"/>
    <col min="5" max="5" width="5.08984375" style="4" bestFit="1" customWidth="1"/>
    <col min="6" max="6" width="3.6328125" bestFit="1" customWidth="1"/>
    <col min="7" max="7" width="14.08984375" bestFit="1" customWidth="1"/>
    <col min="8" max="8" width="6.81640625" bestFit="1" customWidth="1"/>
    <col min="10" max="10" width="7.08984375" hidden="1" customWidth="1"/>
    <col min="11" max="11" width="8.1796875" hidden="1" customWidth="1"/>
  </cols>
  <sheetData>
    <row r="4" spans="1:11" x14ac:dyDescent="0.35">
      <c r="B4" s="22" t="s">
        <v>1</v>
      </c>
      <c r="C4" s="23" t="s">
        <v>2</v>
      </c>
      <c r="D4" s="23" t="s">
        <v>25</v>
      </c>
      <c r="E4" s="24" t="s">
        <v>26</v>
      </c>
      <c r="F4" s="55" t="s">
        <v>22</v>
      </c>
      <c r="G4" s="55" t="s">
        <v>18</v>
      </c>
      <c r="H4" s="55" t="s">
        <v>27</v>
      </c>
      <c r="J4" s="74">
        <f>SUMPRODUCT(($E$5:$E$35)*($G$5:$G$35=K4))</f>
        <v>0</v>
      </c>
      <c r="K4" t="str">
        <f>Calendrier!A18</f>
        <v>BUSYBEE</v>
      </c>
    </row>
    <row r="5" spans="1:11" x14ac:dyDescent="0.35">
      <c r="A5" s="16">
        <f>Calendrier!D14</f>
        <v>43070</v>
      </c>
      <c r="B5" s="31"/>
      <c r="C5" s="32"/>
      <c r="D5" s="32"/>
      <c r="E5" s="33">
        <f t="shared" ref="E5:E35" si="0">MOD(C5-B5-D5,1)</f>
        <v>0</v>
      </c>
      <c r="F5" s="66" t="str">
        <f>IF(ISNA(VLOOKUP(H5,Calendrier!$C$18:$D$27,2,0)),"",VLOOKUP(H5,Calendrier!$C$18:$D$27,2,0))</f>
        <v/>
      </c>
      <c r="G5" s="67"/>
      <c r="H5" s="67"/>
      <c r="J5" s="74">
        <f t="shared" ref="J5:J13" si="1">SUMPRODUCT(($E$5:$E$35)*($G$5:$G$35=K5))</f>
        <v>0</v>
      </c>
      <c r="K5" t="str">
        <f>Calendrier!A19</f>
        <v>vide</v>
      </c>
    </row>
    <row r="6" spans="1:11" x14ac:dyDescent="0.35">
      <c r="A6" s="17">
        <f t="shared" ref="A6:A35" si="2">A5+1</f>
        <v>43071</v>
      </c>
      <c r="B6" s="34"/>
      <c r="C6" s="35"/>
      <c r="D6" s="35"/>
      <c r="E6" s="38">
        <f t="shared" si="0"/>
        <v>0</v>
      </c>
      <c r="F6" s="68" t="str">
        <f>IF(ISNA(VLOOKUP(H6,Calendrier!$C$18:$D$27,2,0)),"",VLOOKUP(H6,Calendrier!$C$18:$D$27,2,0))</f>
        <v/>
      </c>
      <c r="G6" s="69"/>
      <c r="H6" s="69"/>
      <c r="J6" s="74">
        <f t="shared" si="1"/>
        <v>0</v>
      </c>
      <c r="K6" t="str">
        <f>Calendrier!A20</f>
        <v>vide</v>
      </c>
    </row>
    <row r="7" spans="1:11" x14ac:dyDescent="0.35">
      <c r="A7" s="17">
        <f t="shared" si="2"/>
        <v>43072</v>
      </c>
      <c r="B7" s="34"/>
      <c r="C7" s="35"/>
      <c r="D7" s="35"/>
      <c r="E7" s="38">
        <f t="shared" si="0"/>
        <v>0</v>
      </c>
      <c r="F7" s="68" t="str">
        <f>IF(ISNA(VLOOKUP(H7,Calendrier!$C$18:$D$27,2,0)),"",VLOOKUP(H7,Calendrier!$C$18:$D$27,2,0))</f>
        <v/>
      </c>
      <c r="G7" s="69"/>
      <c r="H7" s="69"/>
      <c r="J7" s="74">
        <f t="shared" si="1"/>
        <v>0</v>
      </c>
      <c r="K7" t="str">
        <f>Calendrier!A21</f>
        <v>vide</v>
      </c>
    </row>
    <row r="8" spans="1:11" x14ac:dyDescent="0.35">
      <c r="A8" s="17">
        <f t="shared" si="2"/>
        <v>43073</v>
      </c>
      <c r="B8" s="34"/>
      <c r="C8" s="35"/>
      <c r="D8" s="35"/>
      <c r="E8" s="38">
        <f t="shared" si="0"/>
        <v>0</v>
      </c>
      <c r="F8" s="68" t="str">
        <f>IF(ISNA(VLOOKUP(H8,Calendrier!$C$18:$D$27,2,0)),"",VLOOKUP(H8,Calendrier!$C$18:$D$27,2,0))</f>
        <v/>
      </c>
      <c r="G8" s="69"/>
      <c r="H8" s="69"/>
      <c r="J8" s="74">
        <f t="shared" si="1"/>
        <v>0</v>
      </c>
      <c r="K8" t="str">
        <f>Calendrier!A22</f>
        <v>vide</v>
      </c>
    </row>
    <row r="9" spans="1:11" x14ac:dyDescent="0.35">
      <c r="A9" s="17">
        <f t="shared" si="2"/>
        <v>43074</v>
      </c>
      <c r="B9" s="34"/>
      <c r="C9" s="35"/>
      <c r="D9" s="35"/>
      <c r="E9" s="38">
        <f t="shared" si="0"/>
        <v>0</v>
      </c>
      <c r="F9" s="68" t="str">
        <f>IF(ISNA(VLOOKUP(H9,Calendrier!$C$18:$D$27,2,0)),"",VLOOKUP(H9,Calendrier!$C$18:$D$27,2,0))</f>
        <v/>
      </c>
      <c r="G9" s="69"/>
      <c r="H9" s="69"/>
      <c r="J9" s="74">
        <f t="shared" si="1"/>
        <v>0</v>
      </c>
      <c r="K9" s="75" t="str">
        <f>Calendrier!A23</f>
        <v>vide</v>
      </c>
    </row>
    <row r="10" spans="1:11" x14ac:dyDescent="0.35">
      <c r="A10" s="17">
        <f t="shared" si="2"/>
        <v>43075</v>
      </c>
      <c r="B10" s="34"/>
      <c r="C10" s="35"/>
      <c r="D10" s="35"/>
      <c r="E10" s="38">
        <f t="shared" si="0"/>
        <v>0</v>
      </c>
      <c r="F10" s="68" t="str">
        <f>IF(ISNA(VLOOKUP(H10,Calendrier!$C$18:$D$27,2,0)),"",VLOOKUP(H10,Calendrier!$C$18:$D$27,2,0))</f>
        <v/>
      </c>
      <c r="G10" s="69"/>
      <c r="H10" s="69"/>
      <c r="J10" s="74">
        <f t="shared" si="1"/>
        <v>0</v>
      </c>
      <c r="K10" s="75" t="str">
        <f>Calendrier!A24</f>
        <v>Vide</v>
      </c>
    </row>
    <row r="11" spans="1:11" x14ac:dyDescent="0.35">
      <c r="A11" s="17">
        <f t="shared" si="2"/>
        <v>43076</v>
      </c>
      <c r="B11" s="34"/>
      <c r="C11" s="35"/>
      <c r="D11" s="35"/>
      <c r="E11" s="38">
        <f t="shared" si="0"/>
        <v>0</v>
      </c>
      <c r="F11" s="68" t="str">
        <f>IF(ISNA(VLOOKUP(H11,Calendrier!$C$18:$D$27,2,0)),"",VLOOKUP(H11,Calendrier!$C$18:$D$27,2,0))</f>
        <v/>
      </c>
      <c r="G11" s="69"/>
      <c r="H11" s="69"/>
      <c r="J11" s="74">
        <f t="shared" si="1"/>
        <v>0</v>
      </c>
      <c r="K11" s="75" t="str">
        <f>Calendrier!A25</f>
        <v>Vide</v>
      </c>
    </row>
    <row r="12" spans="1:11" x14ac:dyDescent="0.35">
      <c r="A12" s="17">
        <f t="shared" si="2"/>
        <v>43077</v>
      </c>
      <c r="B12" s="34"/>
      <c r="C12" s="35"/>
      <c r="D12" s="35"/>
      <c r="E12" s="38">
        <f t="shared" si="0"/>
        <v>0</v>
      </c>
      <c r="F12" s="68" t="str">
        <f>IF(ISNA(VLOOKUP(H12,Calendrier!$C$18:$D$27,2,0)),"",VLOOKUP(H12,Calendrier!$C$18:$D$27,2,0))</f>
        <v/>
      </c>
      <c r="G12" s="69"/>
      <c r="H12" s="69"/>
      <c r="J12" s="74">
        <f t="shared" si="1"/>
        <v>0</v>
      </c>
      <c r="K12" s="75" t="str">
        <f>Calendrier!A26</f>
        <v>Vide</v>
      </c>
    </row>
    <row r="13" spans="1:11" x14ac:dyDescent="0.35">
      <c r="A13" s="17">
        <f t="shared" si="2"/>
        <v>43078</v>
      </c>
      <c r="B13" s="34"/>
      <c r="C13" s="35"/>
      <c r="D13" s="35"/>
      <c r="E13" s="38">
        <f t="shared" si="0"/>
        <v>0</v>
      </c>
      <c r="F13" s="68" t="str">
        <f>IF(ISNA(VLOOKUP(H13,Calendrier!$C$18:$D$27,2,0)),"",VLOOKUP(H13,Calendrier!$C$18:$D$27,2,0))</f>
        <v/>
      </c>
      <c r="G13" s="69"/>
      <c r="H13" s="69"/>
      <c r="J13" s="74">
        <f t="shared" si="1"/>
        <v>0</v>
      </c>
      <c r="K13" s="75" t="str">
        <f>Calendrier!A27</f>
        <v>Vide</v>
      </c>
    </row>
    <row r="14" spans="1:11" x14ac:dyDescent="0.35">
      <c r="A14" s="17">
        <f t="shared" si="2"/>
        <v>43079</v>
      </c>
      <c r="B14" s="34"/>
      <c r="C14" s="35"/>
      <c r="D14" s="35"/>
      <c r="E14" s="38">
        <f t="shared" si="0"/>
        <v>0</v>
      </c>
      <c r="F14" s="68" t="str">
        <f>IF(ISNA(VLOOKUP(H14,Calendrier!$C$18:$D$27,2,0)),"",VLOOKUP(H14,Calendrier!$C$18:$D$27,2,0))</f>
        <v/>
      </c>
      <c r="G14" s="69"/>
      <c r="H14" s="69"/>
    </row>
    <row r="15" spans="1:11" x14ac:dyDescent="0.35">
      <c r="A15" s="17">
        <f t="shared" si="2"/>
        <v>43080</v>
      </c>
      <c r="B15" s="34"/>
      <c r="C15" s="35"/>
      <c r="D15" s="35"/>
      <c r="E15" s="38">
        <f t="shared" si="0"/>
        <v>0</v>
      </c>
      <c r="F15" s="68" t="str">
        <f>IF(ISNA(VLOOKUP(H15,Calendrier!$C$18:$D$27,2,0)),"",VLOOKUP(H15,Calendrier!$C$18:$D$27,2,0))</f>
        <v/>
      </c>
      <c r="G15" s="69"/>
      <c r="H15" s="69"/>
    </row>
    <row r="16" spans="1:11" x14ac:dyDescent="0.35">
      <c r="A16" s="17">
        <f t="shared" si="2"/>
        <v>43081</v>
      </c>
      <c r="B16" s="34"/>
      <c r="C16" s="35"/>
      <c r="D16" s="35"/>
      <c r="E16" s="38">
        <f t="shared" si="0"/>
        <v>0</v>
      </c>
      <c r="F16" s="68" t="str">
        <f>IF(ISNA(VLOOKUP(H16,Calendrier!$C$18:$D$27,2,0)),"",VLOOKUP(H16,Calendrier!$C$18:$D$27,2,0))</f>
        <v/>
      </c>
      <c r="G16" s="69"/>
      <c r="H16" s="69"/>
    </row>
    <row r="17" spans="1:8" x14ac:dyDescent="0.35">
      <c r="A17" s="17">
        <f t="shared" si="2"/>
        <v>43082</v>
      </c>
      <c r="B17" s="34"/>
      <c r="C17" s="35"/>
      <c r="D17" s="35"/>
      <c r="E17" s="38">
        <f t="shared" si="0"/>
        <v>0</v>
      </c>
      <c r="F17" s="68" t="str">
        <f>IF(ISNA(VLOOKUP(H17,Calendrier!$C$18:$D$27,2,0)),"",VLOOKUP(H17,Calendrier!$C$18:$D$27,2,0))</f>
        <v/>
      </c>
      <c r="G17" s="69"/>
      <c r="H17" s="69"/>
    </row>
    <row r="18" spans="1:8" x14ac:dyDescent="0.35">
      <c r="A18" s="17">
        <f t="shared" si="2"/>
        <v>43083</v>
      </c>
      <c r="B18" s="34"/>
      <c r="C18" s="35"/>
      <c r="D18" s="35"/>
      <c r="E18" s="38">
        <f t="shared" si="0"/>
        <v>0</v>
      </c>
      <c r="F18" s="68" t="str">
        <f>IF(ISNA(VLOOKUP(H18,Calendrier!$C$18:$D$27,2,0)),"",VLOOKUP(H18,Calendrier!$C$18:$D$27,2,0))</f>
        <v/>
      </c>
      <c r="G18" s="69"/>
      <c r="H18" s="69"/>
    </row>
    <row r="19" spans="1:8" x14ac:dyDescent="0.35">
      <c r="A19" s="17">
        <f t="shared" si="2"/>
        <v>43084</v>
      </c>
      <c r="B19" s="34"/>
      <c r="C19" s="35"/>
      <c r="D19" s="35"/>
      <c r="E19" s="38">
        <f t="shared" si="0"/>
        <v>0</v>
      </c>
      <c r="F19" s="68" t="str">
        <f>IF(ISNA(VLOOKUP(H19,Calendrier!$C$18:$D$27,2,0)),"",VLOOKUP(H19,Calendrier!$C$18:$D$27,2,0))</f>
        <v/>
      </c>
      <c r="G19" s="69"/>
      <c r="H19" s="69"/>
    </row>
    <row r="20" spans="1:8" x14ac:dyDescent="0.35">
      <c r="A20" s="17">
        <f t="shared" si="2"/>
        <v>43085</v>
      </c>
      <c r="B20" s="34"/>
      <c r="C20" s="35"/>
      <c r="D20" s="35"/>
      <c r="E20" s="38">
        <f t="shared" si="0"/>
        <v>0</v>
      </c>
      <c r="F20" s="68" t="str">
        <f>IF(ISNA(VLOOKUP(H20,Calendrier!$C$18:$D$27,2,0)),"",VLOOKUP(H20,Calendrier!$C$18:$D$27,2,0))</f>
        <v/>
      </c>
      <c r="G20" s="69"/>
      <c r="H20" s="69"/>
    </row>
    <row r="21" spans="1:8" x14ac:dyDescent="0.35">
      <c r="A21" s="17">
        <f t="shared" si="2"/>
        <v>43086</v>
      </c>
      <c r="B21" s="34"/>
      <c r="C21" s="35"/>
      <c r="D21" s="35"/>
      <c r="E21" s="38">
        <f t="shared" si="0"/>
        <v>0</v>
      </c>
      <c r="F21" s="68" t="str">
        <f>IF(ISNA(VLOOKUP(H21,Calendrier!$C$18:$D$27,2,0)),"",VLOOKUP(H21,Calendrier!$C$18:$D$27,2,0))</f>
        <v/>
      </c>
      <c r="G21" s="69"/>
      <c r="H21" s="69"/>
    </row>
    <row r="22" spans="1:8" x14ac:dyDescent="0.35">
      <c r="A22" s="17">
        <f t="shared" si="2"/>
        <v>43087</v>
      </c>
      <c r="B22" s="34"/>
      <c r="C22" s="35"/>
      <c r="D22" s="35"/>
      <c r="E22" s="38">
        <f t="shared" si="0"/>
        <v>0</v>
      </c>
      <c r="F22" s="68" t="str">
        <f>IF(ISNA(VLOOKUP(H22,Calendrier!$C$18:$D$27,2,0)),"",VLOOKUP(H22,Calendrier!$C$18:$D$27,2,0))</f>
        <v/>
      </c>
      <c r="G22" s="69"/>
      <c r="H22" s="69"/>
    </row>
    <row r="23" spans="1:8" x14ac:dyDescent="0.35">
      <c r="A23" s="17">
        <f t="shared" si="2"/>
        <v>43088</v>
      </c>
      <c r="B23" s="34"/>
      <c r="C23" s="35"/>
      <c r="D23" s="35"/>
      <c r="E23" s="38">
        <f t="shared" si="0"/>
        <v>0</v>
      </c>
      <c r="F23" s="68" t="str">
        <f>IF(ISNA(VLOOKUP(H23,Calendrier!$C$18:$D$27,2,0)),"",VLOOKUP(H23,Calendrier!$C$18:$D$27,2,0))</f>
        <v/>
      </c>
      <c r="G23" s="69"/>
      <c r="H23" s="69"/>
    </row>
    <row r="24" spans="1:8" x14ac:dyDescent="0.35">
      <c r="A24" s="17">
        <f t="shared" si="2"/>
        <v>43089</v>
      </c>
      <c r="B24" s="34"/>
      <c r="C24" s="35"/>
      <c r="D24" s="35"/>
      <c r="E24" s="38">
        <f t="shared" si="0"/>
        <v>0</v>
      </c>
      <c r="F24" s="68" t="str">
        <f>IF(ISNA(VLOOKUP(H24,Calendrier!$C$18:$D$27,2,0)),"",VLOOKUP(H24,Calendrier!$C$18:$D$27,2,0))</f>
        <v/>
      </c>
      <c r="G24" s="69"/>
      <c r="H24" s="69"/>
    </row>
    <row r="25" spans="1:8" x14ac:dyDescent="0.35">
      <c r="A25" s="17">
        <f t="shared" si="2"/>
        <v>43090</v>
      </c>
      <c r="B25" s="34"/>
      <c r="C25" s="35"/>
      <c r="D25" s="35"/>
      <c r="E25" s="38">
        <f t="shared" si="0"/>
        <v>0</v>
      </c>
      <c r="F25" s="68" t="str">
        <f>IF(ISNA(VLOOKUP(H25,Calendrier!$C$18:$D$27,2,0)),"",VLOOKUP(H25,Calendrier!$C$18:$D$27,2,0))</f>
        <v/>
      </c>
      <c r="G25" s="69"/>
      <c r="H25" s="69"/>
    </row>
    <row r="26" spans="1:8" x14ac:dyDescent="0.35">
      <c r="A26" s="17">
        <f t="shared" si="2"/>
        <v>43091</v>
      </c>
      <c r="B26" s="34"/>
      <c r="C26" s="35"/>
      <c r="D26" s="35"/>
      <c r="E26" s="38">
        <f t="shared" si="0"/>
        <v>0</v>
      </c>
      <c r="F26" s="68" t="str">
        <f>IF(ISNA(VLOOKUP(H26,Calendrier!$C$18:$D$27,2,0)),"",VLOOKUP(H26,Calendrier!$C$18:$D$27,2,0))</f>
        <v/>
      </c>
      <c r="G26" s="69"/>
      <c r="H26" s="69"/>
    </row>
    <row r="27" spans="1:8" x14ac:dyDescent="0.35">
      <c r="A27" s="17">
        <f t="shared" si="2"/>
        <v>43092</v>
      </c>
      <c r="B27" s="34"/>
      <c r="C27" s="35"/>
      <c r="D27" s="35"/>
      <c r="E27" s="38">
        <f t="shared" si="0"/>
        <v>0</v>
      </c>
      <c r="F27" s="68" t="str">
        <f>IF(ISNA(VLOOKUP(H27,Calendrier!$C$18:$D$27,2,0)),"",VLOOKUP(H27,Calendrier!$C$18:$D$27,2,0))</f>
        <v/>
      </c>
      <c r="G27" s="69"/>
      <c r="H27" s="69"/>
    </row>
    <row r="28" spans="1:8" x14ac:dyDescent="0.35">
      <c r="A28" s="17">
        <f t="shared" si="2"/>
        <v>43093</v>
      </c>
      <c r="B28" s="34"/>
      <c r="C28" s="35"/>
      <c r="D28" s="35"/>
      <c r="E28" s="38">
        <f t="shared" si="0"/>
        <v>0</v>
      </c>
      <c r="F28" s="68" t="str">
        <f>IF(ISNA(VLOOKUP(H28,Calendrier!$C$18:$D$27,2,0)),"",VLOOKUP(H28,Calendrier!$C$18:$D$27,2,0))</f>
        <v/>
      </c>
      <c r="G28" s="69"/>
      <c r="H28" s="69"/>
    </row>
    <row r="29" spans="1:8" x14ac:dyDescent="0.35">
      <c r="A29" s="17">
        <f t="shared" si="2"/>
        <v>43094</v>
      </c>
      <c r="B29" s="34"/>
      <c r="C29" s="35"/>
      <c r="D29" s="35"/>
      <c r="E29" s="38">
        <f t="shared" si="0"/>
        <v>0</v>
      </c>
      <c r="F29" s="68" t="str">
        <f>IF(ISNA(VLOOKUP(H29,Calendrier!$C$18:$D$27,2,0)),"",VLOOKUP(H29,Calendrier!$C$18:$D$27,2,0))</f>
        <v/>
      </c>
      <c r="G29" s="69"/>
      <c r="H29" s="69"/>
    </row>
    <row r="30" spans="1:8" x14ac:dyDescent="0.35">
      <c r="A30" s="17">
        <f t="shared" si="2"/>
        <v>43095</v>
      </c>
      <c r="B30" s="34"/>
      <c r="C30" s="35"/>
      <c r="D30" s="35"/>
      <c r="E30" s="38">
        <f t="shared" si="0"/>
        <v>0</v>
      </c>
      <c r="F30" s="68" t="str">
        <f>IF(ISNA(VLOOKUP(H30,Calendrier!$C$18:$D$27,2,0)),"",VLOOKUP(H30,Calendrier!$C$18:$D$27,2,0))</f>
        <v/>
      </c>
      <c r="G30" s="69"/>
      <c r="H30" s="69"/>
    </row>
    <row r="31" spans="1:8" x14ac:dyDescent="0.35">
      <c r="A31" s="17">
        <f t="shared" si="2"/>
        <v>43096</v>
      </c>
      <c r="B31" s="34"/>
      <c r="C31" s="35"/>
      <c r="D31" s="35"/>
      <c r="E31" s="38">
        <f t="shared" si="0"/>
        <v>0</v>
      </c>
      <c r="F31" s="68" t="str">
        <f>IF(ISNA(VLOOKUP(H31,Calendrier!$C$18:$D$27,2,0)),"",VLOOKUP(H31,Calendrier!$C$18:$D$27,2,0))</f>
        <v/>
      </c>
      <c r="G31" s="69"/>
      <c r="H31" s="69"/>
    </row>
    <row r="32" spans="1:8" x14ac:dyDescent="0.35">
      <c r="A32" s="17">
        <f t="shared" si="2"/>
        <v>43097</v>
      </c>
      <c r="B32" s="34"/>
      <c r="C32" s="35"/>
      <c r="D32" s="35"/>
      <c r="E32" s="38">
        <f t="shared" si="0"/>
        <v>0</v>
      </c>
      <c r="F32" s="68" t="str">
        <f>IF(ISNA(VLOOKUP(H32,Calendrier!$C$18:$D$27,2,0)),"",VLOOKUP(H32,Calendrier!$C$18:$D$27,2,0))</f>
        <v/>
      </c>
      <c r="G32" s="69"/>
      <c r="H32" s="69"/>
    </row>
    <row r="33" spans="1:8" x14ac:dyDescent="0.35">
      <c r="A33" s="17">
        <f t="shared" si="2"/>
        <v>43098</v>
      </c>
      <c r="B33" s="34"/>
      <c r="C33" s="35"/>
      <c r="D33" s="35"/>
      <c r="E33" s="38">
        <f t="shared" si="0"/>
        <v>0</v>
      </c>
      <c r="F33" s="68" t="str">
        <f>IF(ISNA(VLOOKUP(H33,Calendrier!$C$18:$D$27,2,0)),"",VLOOKUP(H33,Calendrier!$C$18:$D$27,2,0))</f>
        <v/>
      </c>
      <c r="G33" s="69"/>
      <c r="H33" s="69"/>
    </row>
    <row r="34" spans="1:8" x14ac:dyDescent="0.35">
      <c r="A34" s="17">
        <f t="shared" si="2"/>
        <v>43099</v>
      </c>
      <c r="B34" s="34"/>
      <c r="C34" s="35"/>
      <c r="D34" s="35"/>
      <c r="E34" s="38">
        <f t="shared" si="0"/>
        <v>0</v>
      </c>
      <c r="F34" s="57" t="str">
        <f>IF(ISNA(VLOOKUP(H34,Calendrier!$C$18:$D$27,2,0)),"",VLOOKUP(H34,Calendrier!$C$18:$D$27,2,0))</f>
        <v/>
      </c>
      <c r="G34" s="58"/>
      <c r="H34" s="58"/>
    </row>
    <row r="35" spans="1:8" x14ac:dyDescent="0.35">
      <c r="A35" s="18">
        <f t="shared" si="2"/>
        <v>43100</v>
      </c>
      <c r="B35" s="36"/>
      <c r="C35" s="37"/>
      <c r="D35" s="37"/>
      <c r="E35" s="39">
        <f t="shared" si="0"/>
        <v>0</v>
      </c>
      <c r="F35" s="59" t="str">
        <f>IF(ISNA(VLOOKUP(H35,Calendrier!$C$18:$D$27,2,0)),"",VLOOKUP(H35,Calendrier!$C$18:$D$27,2,0))</f>
        <v/>
      </c>
      <c r="G35" s="60"/>
      <c r="H35" s="60"/>
    </row>
  </sheetData>
  <conditionalFormatting sqref="A5:E35">
    <cfRule type="expression" dxfId="0" priority="2">
      <formula>OR(WEEKDAY($A5,2)=6,WEEKDAY($A5,2)=7)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Calendrier!$A$18:$A$27</xm:f>
          </x14:formula1>
          <xm:sqref>G5:G35</xm:sqref>
        </x14:dataValidation>
        <x14:dataValidation type="list" allowBlank="1" showInputMessage="1" showErrorMessage="1">
          <x14:formula1>
            <xm:f>Calendrier!$C$18:$C$27</xm:f>
          </x14:formula1>
          <xm:sqref>H5:H35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Calendrier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Calendrier!Paques</vt:lpstr>
      <vt:lpstr>Calendrier!Saisir_Année</vt:lpstr>
    </vt:vector>
  </TitlesOfParts>
  <Company>MS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Android phone</dc:creator>
  <cp:lastModifiedBy>Michel</cp:lastModifiedBy>
  <dcterms:modified xsi:type="dcterms:W3CDTF">2017-01-09T03:57:23Z</dcterms:modified>
</cp:coreProperties>
</file>