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3"/>
  </bookViews>
  <sheets>
    <sheet name="Jour fériés" sheetId="4" r:id="rId1"/>
    <sheet name="2017-2018" sheetId="2" r:id="rId2"/>
    <sheet name="2018-2019" sheetId="7" r:id="rId3"/>
    <sheet name="Feuil2" sheetId="8" r:id="rId4"/>
    <sheet name="Contrat" sheetId="6" r:id="rId5"/>
  </sheets>
  <functionGroups builtInGroupCount="18"/>
  <definedNames>
    <definedName name="An">'Jour fériés'!$B$3</definedName>
    <definedName name="FERIES">'Jour fériés'!$B$4:$G$15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8" l="1"/>
  <c r="N35" i="8" s="1"/>
  <c r="B1" i="8"/>
  <c r="P1" i="8" s="1"/>
  <c r="B1" i="7"/>
  <c r="D1" i="7" s="1"/>
  <c r="B1" i="2"/>
  <c r="D1" i="2" s="1"/>
  <c r="AB39" i="8"/>
  <c r="P39" i="8"/>
  <c r="D39" i="8"/>
  <c r="AK39" i="8"/>
  <c r="Y39" i="8"/>
  <c r="M39" i="8"/>
  <c r="AH39" i="8"/>
  <c r="V39" i="8"/>
  <c r="J39" i="8"/>
  <c r="S39" i="8"/>
  <c r="AE39" i="8"/>
  <c r="G39" i="8"/>
  <c r="AB39" i="7"/>
  <c r="P39" i="7"/>
  <c r="D39" i="7"/>
  <c r="AK39" i="7"/>
  <c r="Y39" i="7"/>
  <c r="M39" i="7"/>
  <c r="AH39" i="7"/>
  <c r="V39" i="7"/>
  <c r="J39" i="7"/>
  <c r="S39" i="7"/>
  <c r="AE39" i="7"/>
  <c r="G39" i="7"/>
  <c r="AN39" i="8" l="1"/>
  <c r="AC35" i="8"/>
  <c r="AC34" i="8"/>
  <c r="AL33" i="8"/>
  <c r="Z33" i="8"/>
  <c r="Q33" i="8"/>
  <c r="AC32" i="8"/>
  <c r="Q32" i="8"/>
  <c r="AC31" i="8"/>
  <c r="Q31" i="8"/>
  <c r="AC30" i="8"/>
  <c r="Q30" i="8"/>
  <c r="AC29" i="8"/>
  <c r="Q29" i="8"/>
  <c r="AC28" i="8"/>
  <c r="Q28" i="8"/>
  <c r="AC27" i="8"/>
  <c r="Q27" i="8"/>
  <c r="AC26" i="8"/>
  <c r="Q26" i="8"/>
  <c r="AC25" i="8"/>
  <c r="Q25" i="8"/>
  <c r="AC24" i="8"/>
  <c r="Q24" i="8"/>
  <c r="AC23" i="8"/>
  <c r="Q23" i="8"/>
  <c r="AC22" i="8"/>
  <c r="Q22" i="8"/>
  <c r="AC21" i="8"/>
  <c r="Q21" i="8"/>
  <c r="AC20" i="8"/>
  <c r="Q20" i="8"/>
  <c r="AC19" i="8"/>
  <c r="Q19" i="8"/>
  <c r="AC18" i="8"/>
  <c r="Q18" i="8"/>
  <c r="AC17" i="8"/>
  <c r="Q17" i="8"/>
  <c r="W35" i="8"/>
  <c r="AL34" i="8"/>
  <c r="Z34" i="8"/>
  <c r="AI33" i="8"/>
  <c r="W33" i="8"/>
  <c r="AL32" i="8"/>
  <c r="Z32" i="8"/>
  <c r="AL31" i="8"/>
  <c r="Z31" i="8"/>
  <c r="AL30" i="8"/>
  <c r="Z30" i="8"/>
  <c r="AL29" i="8"/>
  <c r="Z29" i="8"/>
  <c r="AL28" i="8"/>
  <c r="Z28" i="8"/>
  <c r="AL27" i="8"/>
  <c r="Z27" i="8"/>
  <c r="AL26" i="8"/>
  <c r="Z26" i="8"/>
  <c r="AL25" i="8"/>
  <c r="Z25" i="8"/>
  <c r="AL24" i="8"/>
  <c r="Z24" i="8"/>
  <c r="AL23" i="8"/>
  <c r="Z23" i="8"/>
  <c r="AL22" i="8"/>
  <c r="Z22" i="8"/>
  <c r="AL21" i="8"/>
  <c r="Z21" i="8"/>
  <c r="AL20" i="8"/>
  <c r="Z20" i="8"/>
  <c r="AL35" i="8"/>
  <c r="Q35" i="8"/>
  <c r="AI34" i="8"/>
  <c r="W34" i="8"/>
  <c r="AF33" i="8"/>
  <c r="AI32" i="8"/>
  <c r="W32" i="8"/>
  <c r="AI31" i="8"/>
  <c r="W31" i="8"/>
  <c r="AI30" i="8"/>
  <c r="W30" i="8"/>
  <c r="AI29" i="8"/>
  <c r="W29" i="8"/>
  <c r="AI28" i="8"/>
  <c r="W28" i="8"/>
  <c r="AI27" i="8"/>
  <c r="W27" i="8"/>
  <c r="AI26" i="8"/>
  <c r="W26" i="8"/>
  <c r="AI25" i="8"/>
  <c r="W25" i="8"/>
  <c r="AI24" i="8"/>
  <c r="W24" i="8"/>
  <c r="AI23" i="8"/>
  <c r="W23" i="8"/>
  <c r="AI22" i="8"/>
  <c r="W22" i="8"/>
  <c r="AI21" i="8"/>
  <c r="W21" i="8"/>
  <c r="AI20" i="8"/>
  <c r="W20" i="8"/>
  <c r="AI19" i="8"/>
  <c r="Q34" i="8"/>
  <c r="AF31" i="8"/>
  <c r="T30" i="8"/>
  <c r="AF27" i="8"/>
  <c r="T26" i="8"/>
  <c r="AF23" i="8"/>
  <c r="T22" i="8"/>
  <c r="AL19" i="8"/>
  <c r="T19" i="8"/>
  <c r="AL18" i="8"/>
  <c r="W18" i="8"/>
  <c r="Z17" i="8"/>
  <c r="AF16" i="8"/>
  <c r="T16" i="8"/>
  <c r="AF15" i="8"/>
  <c r="T15" i="8"/>
  <c r="AF14" i="8"/>
  <c r="T14" i="8"/>
  <c r="AF13" i="8"/>
  <c r="T13" i="8"/>
  <c r="AF12" i="8"/>
  <c r="T12" i="8"/>
  <c r="AF11" i="8"/>
  <c r="T11" i="8"/>
  <c r="AF10" i="8"/>
  <c r="T10" i="8"/>
  <c r="AF9" i="8"/>
  <c r="T9" i="8"/>
  <c r="AF8" i="8"/>
  <c r="T8" i="8"/>
  <c r="AF7" i="8"/>
  <c r="T7" i="8"/>
  <c r="AF6" i="8"/>
  <c r="T6" i="8"/>
  <c r="AF5" i="8"/>
  <c r="T5" i="8"/>
  <c r="S37" i="8" s="1"/>
  <c r="AF34" i="8"/>
  <c r="AF30" i="8"/>
  <c r="T25" i="8"/>
  <c r="AF22" i="8"/>
  <c r="AI15" i="8"/>
  <c r="AI14" i="8"/>
  <c r="AI13" i="8"/>
  <c r="W13" i="8"/>
  <c r="W12" i="8"/>
  <c r="AI11" i="8"/>
  <c r="AI10" i="8"/>
  <c r="W9" i="8"/>
  <c r="W8" i="8"/>
  <c r="AI7" i="8"/>
  <c r="AI6" i="8"/>
  <c r="W5" i="8"/>
  <c r="AI35" i="8"/>
  <c r="AF32" i="8"/>
  <c r="T31" i="8"/>
  <c r="AF28" i="8"/>
  <c r="T27" i="8"/>
  <c r="AF24" i="8"/>
  <c r="T23" i="8"/>
  <c r="AF20" i="8"/>
  <c r="AF19" i="8"/>
  <c r="AI18" i="8"/>
  <c r="T18" i="8"/>
  <c r="AL17" i="8"/>
  <c r="W17" i="8"/>
  <c r="AC16" i="8"/>
  <c r="Q16" i="8"/>
  <c r="AC15" i="8"/>
  <c r="Q15" i="8"/>
  <c r="AC14" i="8"/>
  <c r="Q14" i="8"/>
  <c r="AC13" i="8"/>
  <c r="Q13" i="8"/>
  <c r="AC12" i="8"/>
  <c r="Q12" i="8"/>
  <c r="AC11" i="8"/>
  <c r="Q11" i="8"/>
  <c r="AC10" i="8"/>
  <c r="Q10" i="8"/>
  <c r="AC9" i="8"/>
  <c r="Q9" i="8"/>
  <c r="AC8" i="8"/>
  <c r="Q8" i="8"/>
  <c r="AC7" i="8"/>
  <c r="Q7" i="8"/>
  <c r="AC6" i="8"/>
  <c r="Q6" i="8"/>
  <c r="AC5" i="8"/>
  <c r="Q5" i="8"/>
  <c r="T21" i="8"/>
  <c r="AI16" i="8"/>
  <c r="W15" i="8"/>
  <c r="W14" i="8"/>
  <c r="W11" i="8"/>
  <c r="W10" i="8"/>
  <c r="AI5" i="8"/>
  <c r="AC33" i="8"/>
  <c r="T32" i="8"/>
  <c r="S33" i="8" s="1"/>
  <c r="AF29" i="8"/>
  <c r="T28" i="8"/>
  <c r="AF25" i="8"/>
  <c r="T24" i="8"/>
  <c r="AF21" i="8"/>
  <c r="T20" i="8"/>
  <c r="Z19" i="8"/>
  <c r="AF18" i="8"/>
  <c r="AI17" i="8"/>
  <c r="T17" i="8"/>
  <c r="AL16" i="8"/>
  <c r="Z16" i="8"/>
  <c r="AL15" i="8"/>
  <c r="Z15" i="8"/>
  <c r="AL14" i="8"/>
  <c r="Z14" i="8"/>
  <c r="AL13" i="8"/>
  <c r="Z13" i="8"/>
  <c r="AL12" i="8"/>
  <c r="Z12" i="8"/>
  <c r="AL11" i="8"/>
  <c r="Z11" i="8"/>
  <c r="AL10" i="8"/>
  <c r="Z10" i="8"/>
  <c r="AL9" i="8"/>
  <c r="Z9" i="8"/>
  <c r="AL8" i="8"/>
  <c r="Z8" i="8"/>
  <c r="AL7" i="8"/>
  <c r="Z7" i="8"/>
  <c r="AL6" i="8"/>
  <c r="Z6" i="8"/>
  <c r="AL5" i="8"/>
  <c r="Z5" i="8"/>
  <c r="T29" i="8"/>
  <c r="AF26" i="8"/>
  <c r="W19" i="8"/>
  <c r="Z18" i="8"/>
  <c r="AF17" i="8"/>
  <c r="W16" i="8"/>
  <c r="AI12" i="8"/>
  <c r="AI9" i="8"/>
  <c r="AI8" i="8"/>
  <c r="W7" i="8"/>
  <c r="W6" i="8"/>
  <c r="K5" i="8"/>
  <c r="K11" i="8"/>
  <c r="K12" i="8"/>
  <c r="K14" i="8"/>
  <c r="K15" i="8"/>
  <c r="H24" i="8"/>
  <c r="N5" i="8"/>
  <c r="N6" i="8"/>
  <c r="N7" i="8"/>
  <c r="N8" i="8"/>
  <c r="N9" i="8"/>
  <c r="N10" i="8"/>
  <c r="N11" i="8"/>
  <c r="N12" i="8"/>
  <c r="N13" i="8"/>
  <c r="N14" i="8"/>
  <c r="N15" i="8"/>
  <c r="N16" i="8"/>
  <c r="N18" i="8"/>
  <c r="K19" i="8"/>
  <c r="H23" i="8"/>
  <c r="H27" i="8"/>
  <c r="H31" i="8"/>
  <c r="H35" i="8"/>
  <c r="N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K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H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7" i="8"/>
  <c r="K8" i="8"/>
  <c r="K9" i="8"/>
  <c r="K13" i="8"/>
  <c r="E5" i="8"/>
  <c r="E6" i="8"/>
  <c r="E7" i="8"/>
  <c r="E8" i="8"/>
  <c r="E9" i="8"/>
  <c r="E10" i="8"/>
  <c r="E11" i="8"/>
  <c r="E12" i="8"/>
  <c r="E13" i="8"/>
  <c r="E14" i="8"/>
  <c r="E15" i="8"/>
  <c r="E16" i="8"/>
  <c r="H17" i="8"/>
  <c r="N19" i="8"/>
  <c r="H22" i="8"/>
  <c r="H26" i="8"/>
  <c r="H30" i="8"/>
  <c r="E34" i="8"/>
  <c r="K6" i="8"/>
  <c r="K10" i="8"/>
  <c r="K16" i="8"/>
  <c r="N17" i="8"/>
  <c r="K18" i="8"/>
  <c r="H19" i="8"/>
  <c r="H20" i="8"/>
  <c r="H28" i="8"/>
  <c r="H32" i="8"/>
  <c r="H5" i="8"/>
  <c r="H6" i="8"/>
  <c r="H7" i="8"/>
  <c r="H8" i="8"/>
  <c r="H9" i="8"/>
  <c r="H10" i="8"/>
  <c r="H11" i="8"/>
  <c r="H12" i="8"/>
  <c r="H13" i="8"/>
  <c r="H14" i="8"/>
  <c r="H15" i="8"/>
  <c r="H16" i="8"/>
  <c r="K17" i="8"/>
  <c r="H18" i="8"/>
  <c r="H21" i="8"/>
  <c r="H25" i="8"/>
  <c r="H29" i="8"/>
  <c r="H33" i="8"/>
  <c r="AN39" i="7"/>
  <c r="H35" i="7"/>
  <c r="N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K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H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H33" i="7"/>
  <c r="H29" i="7"/>
  <c r="H25" i="7"/>
  <c r="H21" i="7"/>
  <c r="K18" i="7"/>
  <c r="K16" i="7"/>
  <c r="K15" i="7"/>
  <c r="K14" i="7"/>
  <c r="K13" i="7"/>
  <c r="K12" i="7"/>
  <c r="K11" i="7"/>
  <c r="K10" i="7"/>
  <c r="K9" i="7"/>
  <c r="K8" i="7"/>
  <c r="K7" i="7"/>
  <c r="K6" i="7"/>
  <c r="K5" i="7"/>
  <c r="H8" i="7"/>
  <c r="H7" i="7"/>
  <c r="H6" i="7"/>
  <c r="H5" i="7"/>
  <c r="H32" i="7"/>
  <c r="H28" i="7"/>
  <c r="H24" i="7"/>
  <c r="H20" i="7"/>
  <c r="H19" i="7"/>
  <c r="H17" i="7"/>
  <c r="N16" i="7"/>
  <c r="N15" i="7"/>
  <c r="N14" i="7"/>
  <c r="N13" i="7"/>
  <c r="N12" i="7"/>
  <c r="N11" i="7"/>
  <c r="N10" i="7"/>
  <c r="N9" i="7"/>
  <c r="N8" i="7"/>
  <c r="N7" i="7"/>
  <c r="N6" i="7"/>
  <c r="N5" i="7"/>
  <c r="E34" i="7"/>
  <c r="H30" i="7"/>
  <c r="H26" i="7"/>
  <c r="H22" i="7"/>
  <c r="H18" i="7"/>
  <c r="H16" i="7"/>
  <c r="H15" i="7"/>
  <c r="H14" i="7"/>
  <c r="H13" i="7"/>
  <c r="H12" i="7"/>
  <c r="H11" i="7"/>
  <c r="H10" i="7"/>
  <c r="H9" i="7"/>
  <c r="N35" i="7"/>
  <c r="H31" i="7"/>
  <c r="H27" i="7"/>
  <c r="H23" i="7"/>
  <c r="K19" i="7"/>
  <c r="K17" i="7"/>
  <c r="E16" i="7"/>
  <c r="E15" i="7"/>
  <c r="E14" i="7"/>
  <c r="E13" i="7"/>
  <c r="E12" i="7"/>
  <c r="E11" i="7"/>
  <c r="E10" i="7"/>
  <c r="E9" i="7"/>
  <c r="E8" i="7"/>
  <c r="E7" i="7"/>
  <c r="E6" i="7"/>
  <c r="E5" i="7"/>
  <c r="P1" i="7"/>
  <c r="P1" i="2"/>
  <c r="D12" i="6"/>
  <c r="C10" i="6"/>
  <c r="E5" i="6"/>
  <c r="E6" i="6"/>
  <c r="E7" i="6"/>
  <c r="E8" i="6"/>
  <c r="E9" i="6"/>
  <c r="S45" i="8" l="1"/>
  <c r="S51" i="8"/>
  <c r="S43" i="8"/>
  <c r="S53" i="8" s="1"/>
  <c r="S49" i="8"/>
  <c r="T33" i="8"/>
  <c r="S47" i="8"/>
  <c r="M37" i="8"/>
  <c r="AE37" i="8"/>
  <c r="D37" i="8"/>
  <c r="J37" i="8"/>
  <c r="P37" i="8"/>
  <c r="AK37" i="8"/>
  <c r="G37" i="8"/>
  <c r="Y37" i="8"/>
  <c r="AH37" i="8"/>
  <c r="AB37" i="8"/>
  <c r="V37" i="8"/>
  <c r="S55" i="8"/>
  <c r="G37" i="7"/>
  <c r="J37" i="7"/>
  <c r="AC35" i="7"/>
  <c r="AC34" i="7"/>
  <c r="AL33" i="7"/>
  <c r="Z33" i="7"/>
  <c r="Q33" i="7"/>
  <c r="AC32" i="7"/>
  <c r="Q32" i="7"/>
  <c r="AC31" i="7"/>
  <c r="Q31" i="7"/>
  <c r="AC30" i="7"/>
  <c r="Q30" i="7"/>
  <c r="AC29" i="7"/>
  <c r="Q29" i="7"/>
  <c r="AC28" i="7"/>
  <c r="Q28" i="7"/>
  <c r="AC27" i="7"/>
  <c r="Q27" i="7"/>
  <c r="AC26" i="7"/>
  <c r="Q26" i="7"/>
  <c r="AC25" i="7"/>
  <c r="Q25" i="7"/>
  <c r="AC24" i="7"/>
  <c r="Q24" i="7"/>
  <c r="AC23" i="7"/>
  <c r="Q23" i="7"/>
  <c r="AC22" i="7"/>
  <c r="Q22" i="7"/>
  <c r="AC21" i="7"/>
  <c r="Q21" i="7"/>
  <c r="AC20" i="7"/>
  <c r="Q20" i="7"/>
  <c r="AC19" i="7"/>
  <c r="Q19" i="7"/>
  <c r="AC18" i="7"/>
  <c r="Q18" i="7"/>
  <c r="AC17" i="7"/>
  <c r="Q17" i="7"/>
  <c r="W35" i="7"/>
  <c r="AL34" i="7"/>
  <c r="Z34" i="7"/>
  <c r="AI33" i="7"/>
  <c r="W33" i="7"/>
  <c r="AL32" i="7"/>
  <c r="Z32" i="7"/>
  <c r="AL31" i="7"/>
  <c r="Z31" i="7"/>
  <c r="AL30" i="7"/>
  <c r="Z30" i="7"/>
  <c r="AL29" i="7"/>
  <c r="Z29" i="7"/>
  <c r="AL28" i="7"/>
  <c r="Z28" i="7"/>
  <c r="AL27" i="7"/>
  <c r="Z27" i="7"/>
  <c r="AL26" i="7"/>
  <c r="Z26" i="7"/>
  <c r="AL25" i="7"/>
  <c r="Z25" i="7"/>
  <c r="AL24" i="7"/>
  <c r="Z24" i="7"/>
  <c r="AL23" i="7"/>
  <c r="Z23" i="7"/>
  <c r="AL22" i="7"/>
  <c r="Z22" i="7"/>
  <c r="AL21" i="7"/>
  <c r="Z21" i="7"/>
  <c r="AL20" i="7"/>
  <c r="Z20" i="7"/>
  <c r="AL19" i="7"/>
  <c r="Z19" i="7"/>
  <c r="AL18" i="7"/>
  <c r="Z18" i="7"/>
  <c r="AL17" i="7"/>
  <c r="Z17" i="7"/>
  <c r="AL16" i="7"/>
  <c r="AL35" i="7"/>
  <c r="Q35" i="7"/>
  <c r="AI34" i="7"/>
  <c r="W34" i="7"/>
  <c r="AF33" i="7"/>
  <c r="AI32" i="7"/>
  <c r="W32" i="7"/>
  <c r="AI31" i="7"/>
  <c r="W31" i="7"/>
  <c r="AI30" i="7"/>
  <c r="W30" i="7"/>
  <c r="AI29" i="7"/>
  <c r="W29" i="7"/>
  <c r="AI28" i="7"/>
  <c r="W28" i="7"/>
  <c r="AI27" i="7"/>
  <c r="W27" i="7"/>
  <c r="AI26" i="7"/>
  <c r="W26" i="7"/>
  <c r="AI25" i="7"/>
  <c r="W25" i="7"/>
  <c r="AI24" i="7"/>
  <c r="W24" i="7"/>
  <c r="AI23" i="7"/>
  <c r="W23" i="7"/>
  <c r="AI22" i="7"/>
  <c r="W22" i="7"/>
  <c r="AI21" i="7"/>
  <c r="W21" i="7"/>
  <c r="AI20" i="7"/>
  <c r="W20" i="7"/>
  <c r="AI19" i="7"/>
  <c r="W19" i="7"/>
  <c r="Q34" i="7"/>
  <c r="AF31" i="7"/>
  <c r="T30" i="7"/>
  <c r="AF27" i="7"/>
  <c r="T26" i="7"/>
  <c r="AF23" i="7"/>
  <c r="T22" i="7"/>
  <c r="AF19" i="7"/>
  <c r="AI18" i="7"/>
  <c r="W17" i="7"/>
  <c r="AI16" i="7"/>
  <c r="W16" i="7"/>
  <c r="AI15" i="7"/>
  <c r="W15" i="7"/>
  <c r="AI14" i="7"/>
  <c r="W14" i="7"/>
  <c r="AI13" i="7"/>
  <c r="W13" i="7"/>
  <c r="AI12" i="7"/>
  <c r="W12" i="7"/>
  <c r="AI11" i="7"/>
  <c r="W11" i="7"/>
  <c r="AI10" i="7"/>
  <c r="W10" i="7"/>
  <c r="AI9" i="7"/>
  <c r="W9" i="7"/>
  <c r="AI8" i="7"/>
  <c r="W8" i="7"/>
  <c r="AI7" i="7"/>
  <c r="W7" i="7"/>
  <c r="AI6" i="7"/>
  <c r="W6" i="7"/>
  <c r="AI5" i="7"/>
  <c r="W5" i="7"/>
  <c r="T7" i="7"/>
  <c r="T6" i="7"/>
  <c r="T5" i="7"/>
  <c r="S37" i="7" s="1"/>
  <c r="AF34" i="7"/>
  <c r="AF30" i="7"/>
  <c r="T29" i="7"/>
  <c r="AF26" i="7"/>
  <c r="T25" i="7"/>
  <c r="AF22" i="7"/>
  <c r="T21" i="7"/>
  <c r="T18" i="7"/>
  <c r="AF17" i="7"/>
  <c r="Z16" i="7"/>
  <c r="AL15" i="7"/>
  <c r="Z15" i="7"/>
  <c r="AL14" i="7"/>
  <c r="Z14" i="7"/>
  <c r="AL13" i="7"/>
  <c r="Z13" i="7"/>
  <c r="AL12" i="7"/>
  <c r="Z12" i="7"/>
  <c r="AL11" i="7"/>
  <c r="Z11" i="7"/>
  <c r="AL10" i="7"/>
  <c r="Z10" i="7"/>
  <c r="AL9" i="7"/>
  <c r="Z9" i="7"/>
  <c r="AL8" i="7"/>
  <c r="Z8" i="7"/>
  <c r="AL7" i="7"/>
  <c r="Z7" i="7"/>
  <c r="AL6" i="7"/>
  <c r="Z6" i="7"/>
  <c r="AL5" i="7"/>
  <c r="Z5" i="7"/>
  <c r="AI35" i="7"/>
  <c r="AF32" i="7"/>
  <c r="T31" i="7"/>
  <c r="AF28" i="7"/>
  <c r="T27" i="7"/>
  <c r="AF24" i="7"/>
  <c r="T23" i="7"/>
  <c r="AF20" i="7"/>
  <c r="T19" i="7"/>
  <c r="AF18" i="7"/>
  <c r="T17" i="7"/>
  <c r="AF16" i="7"/>
  <c r="T16" i="7"/>
  <c r="AF15" i="7"/>
  <c r="T15" i="7"/>
  <c r="AF14" i="7"/>
  <c r="T14" i="7"/>
  <c r="AF13" i="7"/>
  <c r="T13" i="7"/>
  <c r="AF12" i="7"/>
  <c r="T12" i="7"/>
  <c r="AF11" i="7"/>
  <c r="T11" i="7"/>
  <c r="AF10" i="7"/>
  <c r="T10" i="7"/>
  <c r="AF9" i="7"/>
  <c r="T9" i="7"/>
  <c r="AF8" i="7"/>
  <c r="T8" i="7"/>
  <c r="AF7" i="7"/>
  <c r="AF6" i="7"/>
  <c r="AF5" i="7"/>
  <c r="AC33" i="7"/>
  <c r="T32" i="7"/>
  <c r="S33" i="7" s="1"/>
  <c r="AF29" i="7"/>
  <c r="T28" i="7"/>
  <c r="AF25" i="7"/>
  <c r="T24" i="7"/>
  <c r="AF21" i="7"/>
  <c r="T20" i="7"/>
  <c r="W18" i="7"/>
  <c r="AI17" i="7"/>
  <c r="AC16" i="7"/>
  <c r="Q16" i="7"/>
  <c r="AC15" i="7"/>
  <c r="Q15" i="7"/>
  <c r="AC14" i="7"/>
  <c r="Q14" i="7"/>
  <c r="AC13" i="7"/>
  <c r="Q13" i="7"/>
  <c r="AC12" i="7"/>
  <c r="Q12" i="7"/>
  <c r="AC11" i="7"/>
  <c r="Q11" i="7"/>
  <c r="AC10" i="7"/>
  <c r="Q10" i="7"/>
  <c r="AC9" i="7"/>
  <c r="Q9" i="7"/>
  <c r="AC8" i="7"/>
  <c r="Q8" i="7"/>
  <c r="AC7" i="7"/>
  <c r="Q7" i="7"/>
  <c r="AC6" i="7"/>
  <c r="Q6" i="7"/>
  <c r="AC5" i="7"/>
  <c r="Q5" i="7"/>
  <c r="M37" i="7"/>
  <c r="D37" i="7"/>
  <c r="E10" i="6"/>
  <c r="D13" i="6" s="1"/>
  <c r="M45" i="8"/>
  <c r="AE45" i="8"/>
  <c r="AE49" i="8"/>
  <c r="J51" i="8"/>
  <c r="AK49" i="8"/>
  <c r="AK43" i="8"/>
  <c r="G51" i="8"/>
  <c r="Y49" i="8"/>
  <c r="Y43" i="8"/>
  <c r="AH49" i="8"/>
  <c r="AB47" i="8"/>
  <c r="AB43" i="8"/>
  <c r="V49" i="8"/>
  <c r="M43" i="8"/>
  <c r="AE43" i="8"/>
  <c r="D45" i="8"/>
  <c r="J47" i="8"/>
  <c r="P49" i="8"/>
  <c r="AH43" i="8"/>
  <c r="V43" i="8"/>
  <c r="V45" i="8"/>
  <c r="AE47" i="8"/>
  <c r="D51" i="8"/>
  <c r="J43" i="8"/>
  <c r="J45" i="8"/>
  <c r="P51" i="8"/>
  <c r="AK47" i="8"/>
  <c r="AK51" i="8"/>
  <c r="G43" i="8"/>
  <c r="Y47" i="8"/>
  <c r="Y51" i="8"/>
  <c r="AH47" i="8"/>
  <c r="AB45" i="8"/>
  <c r="AB49" i="8"/>
  <c r="V47" i="8"/>
  <c r="M47" i="8"/>
  <c r="D49" i="8"/>
  <c r="P45" i="8"/>
  <c r="AB51" i="8"/>
  <c r="M49" i="8"/>
  <c r="M51" i="8"/>
  <c r="AE51" i="8"/>
  <c r="D47" i="8"/>
  <c r="D43" i="8"/>
  <c r="J49" i="8"/>
  <c r="P47" i="8"/>
  <c r="P43" i="8"/>
  <c r="AK45" i="8"/>
  <c r="G45" i="8"/>
  <c r="G49" i="8"/>
  <c r="Y45" i="8"/>
  <c r="AH51" i="8"/>
  <c r="AH45" i="8"/>
  <c r="V51" i="8"/>
  <c r="G47" i="8"/>
  <c r="G45" i="7"/>
  <c r="G49" i="7"/>
  <c r="J49" i="7"/>
  <c r="M49" i="7"/>
  <c r="M51" i="7"/>
  <c r="M47" i="7"/>
  <c r="M43" i="7"/>
  <c r="D51" i="7"/>
  <c r="D47" i="7"/>
  <c r="D43" i="7"/>
  <c r="J43" i="7"/>
  <c r="G47" i="7"/>
  <c r="J47" i="7"/>
  <c r="M45" i="7"/>
  <c r="G43" i="7"/>
  <c r="D45" i="7"/>
  <c r="D49" i="7"/>
  <c r="G51" i="7"/>
  <c r="J51" i="7"/>
  <c r="J45" i="7"/>
  <c r="P53" i="8" l="1"/>
  <c r="D53" i="8"/>
  <c r="AN43" i="8"/>
  <c r="AN53" i="8" s="1"/>
  <c r="AN47" i="8"/>
  <c r="AN49" i="8"/>
  <c r="G53" i="8"/>
  <c r="J53" i="8"/>
  <c r="J55" i="8" s="1"/>
  <c r="AN51" i="8"/>
  <c r="V53" i="8"/>
  <c r="AH53" i="8"/>
  <c r="AN45" i="8"/>
  <c r="AE53" i="8"/>
  <c r="AE55" i="8" s="1"/>
  <c r="M53" i="8"/>
  <c r="AB53" i="8"/>
  <c r="Y53" i="8"/>
  <c r="AK53" i="8"/>
  <c r="AK55" i="8" s="1"/>
  <c r="AH55" i="8"/>
  <c r="V55" i="8"/>
  <c r="AB55" i="8"/>
  <c r="Y55" i="8"/>
  <c r="M55" i="8"/>
  <c r="G55" i="8"/>
  <c r="P55" i="8"/>
  <c r="D55" i="8"/>
  <c r="AN37" i="8"/>
  <c r="G53" i="7"/>
  <c r="G55" i="7" s="1"/>
  <c r="J53" i="7"/>
  <c r="J55" i="7" s="1"/>
  <c r="D53" i="7"/>
  <c r="D55" i="7" s="1"/>
  <c r="M53" i="7"/>
  <c r="S45" i="7"/>
  <c r="S51" i="7"/>
  <c r="S43" i="7"/>
  <c r="S49" i="7"/>
  <c r="T33" i="7"/>
  <c r="S47" i="7"/>
  <c r="AB37" i="7"/>
  <c r="M55" i="7"/>
  <c r="AE37" i="7"/>
  <c r="Y37" i="7"/>
  <c r="V37" i="7"/>
  <c r="P37" i="7"/>
  <c r="AK37" i="7"/>
  <c r="AH37" i="7"/>
  <c r="D14" i="6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B15" i="4"/>
  <c r="B5" i="4"/>
  <c r="AB45" i="7"/>
  <c r="AB49" i="7"/>
  <c r="AE47" i="7"/>
  <c r="V43" i="7"/>
  <c r="V45" i="7"/>
  <c r="AK45" i="7"/>
  <c r="AH47" i="7"/>
  <c r="AE51" i="7"/>
  <c r="Y49" i="7"/>
  <c r="Y43" i="7"/>
  <c r="V49" i="7"/>
  <c r="P51" i="7"/>
  <c r="AH51" i="7"/>
  <c r="AH45" i="7"/>
  <c r="AB51" i="7"/>
  <c r="AE43" i="7"/>
  <c r="Y47" i="7"/>
  <c r="Y51" i="7"/>
  <c r="V47" i="7"/>
  <c r="P47" i="7"/>
  <c r="P43" i="7"/>
  <c r="AK49" i="7"/>
  <c r="AK43" i="7"/>
  <c r="AH43" i="7"/>
  <c r="AB47" i="7"/>
  <c r="AB43" i="7"/>
  <c r="AE45" i="7"/>
  <c r="AE49" i="7"/>
  <c r="Y45" i="7"/>
  <c r="V51" i="7"/>
  <c r="P45" i="7"/>
  <c r="P49" i="7"/>
  <c r="AK47" i="7"/>
  <c r="AK51" i="7"/>
  <c r="AH49" i="7"/>
  <c r="V39" i="2"/>
  <c r="S39" i="2"/>
  <c r="AE39" i="2"/>
  <c r="Y39" i="2"/>
  <c r="AH39" i="2"/>
  <c r="G39" i="2"/>
  <c r="AB39" i="2"/>
  <c r="J39" i="2"/>
  <c r="AK39" i="2"/>
  <c r="M39" i="2"/>
  <c r="D39" i="2"/>
  <c r="AN55" i="8" l="1"/>
  <c r="AN41" i="8"/>
  <c r="S53" i="7"/>
  <c r="S55" i="7" s="1"/>
  <c r="AN49" i="7"/>
  <c r="AN45" i="7"/>
  <c r="AB53" i="7"/>
  <c r="AB55" i="7" s="1"/>
  <c r="AH53" i="7"/>
  <c r="AH55" i="7" s="1"/>
  <c r="AK53" i="7"/>
  <c r="P53" i="7"/>
  <c r="AN43" i="7"/>
  <c r="AN47" i="7"/>
  <c r="AE53" i="7"/>
  <c r="AN51" i="7"/>
  <c r="Y53" i="7"/>
  <c r="V53" i="7"/>
  <c r="V55" i="7" s="1"/>
  <c r="AK55" i="7"/>
  <c r="AN37" i="7"/>
  <c r="P55" i="7"/>
  <c r="Y55" i="7"/>
  <c r="AE55" i="7"/>
  <c r="D4" i="4"/>
  <c r="E4" i="4"/>
  <c r="F4" i="4"/>
  <c r="G4" i="4"/>
  <c r="D15" i="4"/>
  <c r="D5" i="4" s="1"/>
  <c r="E15" i="4"/>
  <c r="E5" i="4" s="1"/>
  <c r="F15" i="4"/>
  <c r="F5" i="4" s="1"/>
  <c r="G15" i="4"/>
  <c r="G5" i="4" s="1"/>
  <c r="D6" i="4"/>
  <c r="E6" i="4"/>
  <c r="F6" i="4"/>
  <c r="G6" i="4"/>
  <c r="D7" i="4"/>
  <c r="E7" i="4"/>
  <c r="F7" i="4"/>
  <c r="G7" i="4"/>
  <c r="D10" i="4"/>
  <c r="E10" i="4"/>
  <c r="F10" i="4"/>
  <c r="G10" i="4"/>
  <c r="D11" i="4"/>
  <c r="E11" i="4"/>
  <c r="F11" i="4"/>
  <c r="G11" i="4"/>
  <c r="D12" i="4"/>
  <c r="E12" i="4"/>
  <c r="F12" i="4"/>
  <c r="G12" i="4"/>
  <c r="D13" i="4"/>
  <c r="E13" i="4"/>
  <c r="F13" i="4"/>
  <c r="G13" i="4"/>
  <c r="D14" i="4"/>
  <c r="E14" i="4"/>
  <c r="F14" i="4"/>
  <c r="G14" i="4"/>
  <c r="C14" i="4"/>
  <c r="C13" i="4"/>
  <c r="C12" i="4"/>
  <c r="C11" i="4"/>
  <c r="C10" i="4"/>
  <c r="C7" i="4"/>
  <c r="C6" i="4"/>
  <c r="C15" i="4"/>
  <c r="C5" i="4" s="1"/>
  <c r="B4" i="4"/>
  <c r="C4" i="4"/>
  <c r="B6" i="4"/>
  <c r="B7" i="4"/>
  <c r="B10" i="4"/>
  <c r="B11" i="4"/>
  <c r="B12" i="4"/>
  <c r="B13" i="4"/>
  <c r="B14" i="4"/>
  <c r="P39" i="2"/>
  <c r="AN53" i="7" l="1"/>
  <c r="AN55" i="7" s="1"/>
  <c r="AN41" i="7"/>
  <c r="AN39" i="2"/>
  <c r="C8" i="4"/>
  <c r="G9" i="4"/>
  <c r="G8" i="4"/>
  <c r="E9" i="4"/>
  <c r="E8" i="4"/>
  <c r="D9" i="4"/>
  <c r="D8" i="4"/>
  <c r="F9" i="4"/>
  <c r="F8" i="4"/>
  <c r="C9" i="4"/>
  <c r="B8" i="4"/>
  <c r="B9" i="4"/>
  <c r="T17" i="2" l="1"/>
  <c r="N35" i="2"/>
  <c r="H35" i="2"/>
  <c r="N34" i="2"/>
  <c r="K34" i="2"/>
  <c r="H34" i="2"/>
  <c r="N33" i="2"/>
  <c r="K33" i="2"/>
  <c r="H33" i="2"/>
  <c r="N32" i="2"/>
  <c r="K32" i="2"/>
  <c r="H32" i="2"/>
  <c r="N31" i="2"/>
  <c r="K31" i="2"/>
  <c r="H31" i="2"/>
  <c r="N30" i="2"/>
  <c r="K30" i="2"/>
  <c r="H30" i="2"/>
  <c r="N29" i="2"/>
  <c r="K29" i="2"/>
  <c r="H29" i="2"/>
  <c r="N28" i="2"/>
  <c r="K28" i="2"/>
  <c r="H28" i="2"/>
  <c r="N27" i="2"/>
  <c r="K27" i="2"/>
  <c r="H27" i="2"/>
  <c r="N26" i="2"/>
  <c r="K26" i="2"/>
  <c r="H26" i="2"/>
  <c r="N25" i="2"/>
  <c r="K25" i="2"/>
  <c r="H25" i="2"/>
  <c r="N24" i="2"/>
  <c r="K24" i="2"/>
  <c r="H24" i="2"/>
  <c r="N23" i="2"/>
  <c r="K23" i="2"/>
  <c r="H23" i="2"/>
  <c r="N22" i="2"/>
  <c r="K22" i="2"/>
  <c r="H22" i="2"/>
  <c r="N21" i="2"/>
  <c r="K21" i="2"/>
  <c r="H21" i="2"/>
  <c r="AC20" i="2"/>
  <c r="N20" i="2"/>
  <c r="K20" i="2"/>
  <c r="H20" i="2"/>
  <c r="N19" i="2"/>
  <c r="K19" i="2"/>
  <c r="H19" i="2"/>
  <c r="N18" i="2"/>
  <c r="K18" i="2"/>
  <c r="H18" i="2"/>
  <c r="N17" i="2"/>
  <c r="K17" i="2"/>
  <c r="H17" i="2"/>
  <c r="N16" i="2"/>
  <c r="K16" i="2"/>
  <c r="H16" i="2"/>
  <c r="N15" i="2"/>
  <c r="K15" i="2"/>
  <c r="H15" i="2"/>
  <c r="W14" i="2"/>
  <c r="N14" i="2"/>
  <c r="K14" i="2"/>
  <c r="H14" i="2"/>
  <c r="AL13" i="2"/>
  <c r="AC13" i="2"/>
  <c r="N13" i="2"/>
  <c r="K13" i="2"/>
  <c r="H13" i="2"/>
  <c r="AC12" i="2"/>
  <c r="Z12" i="2"/>
  <c r="N12" i="2"/>
  <c r="K12" i="2"/>
  <c r="H12" i="2"/>
  <c r="Z11" i="2"/>
  <c r="N11" i="2"/>
  <c r="K11" i="2"/>
  <c r="H11" i="2"/>
  <c r="AL10" i="2"/>
  <c r="T10" i="2"/>
  <c r="N10" i="2"/>
  <c r="K10" i="2"/>
  <c r="H10" i="2"/>
  <c r="AL9" i="2"/>
  <c r="AC9" i="2"/>
  <c r="W9" i="2"/>
  <c r="T9" i="2"/>
  <c r="N9" i="2"/>
  <c r="K9" i="2"/>
  <c r="H9" i="2"/>
  <c r="AI8" i="2"/>
  <c r="T8" i="2"/>
  <c r="N8" i="2"/>
  <c r="K8" i="2"/>
  <c r="H8" i="2"/>
  <c r="AC7" i="2"/>
  <c r="W7" i="2"/>
  <c r="N7" i="2"/>
  <c r="K7" i="2"/>
  <c r="H7" i="2"/>
  <c r="AL6" i="2"/>
  <c r="AC6" i="2"/>
  <c r="T6" i="2"/>
  <c r="Q6" i="2"/>
  <c r="N6" i="2"/>
  <c r="K6" i="2"/>
  <c r="H6" i="2"/>
  <c r="AL5" i="2"/>
  <c r="AC5" i="2"/>
  <c r="T5" i="2"/>
  <c r="Q5" i="2"/>
  <c r="N5" i="2"/>
  <c r="K5" i="2"/>
  <c r="H5" i="2"/>
  <c r="E5" i="2"/>
  <c r="Z30" i="2"/>
  <c r="M43" i="2"/>
  <c r="G43" i="2"/>
  <c r="J43" i="2"/>
  <c r="D43" i="2"/>
  <c r="M49" i="2"/>
  <c r="G45" i="2"/>
  <c r="M47" i="2"/>
  <c r="D49" i="2"/>
  <c r="J51" i="2"/>
  <c r="M45" i="2"/>
  <c r="M51" i="2"/>
  <c r="G47" i="2"/>
  <c r="G49" i="2"/>
  <c r="D47" i="2"/>
  <c r="J45" i="2"/>
  <c r="J47" i="2"/>
  <c r="D51" i="2"/>
  <c r="D45" i="2"/>
  <c r="J49" i="2"/>
  <c r="G51" i="2"/>
  <c r="AI14" i="2" l="1"/>
  <c r="Q15" i="2"/>
  <c r="T16" i="2"/>
  <c r="AL22" i="2"/>
  <c r="M53" i="2"/>
  <c r="J53" i="2"/>
  <c r="G53" i="2"/>
  <c r="D53" i="2"/>
  <c r="D37" i="2"/>
  <c r="M37" i="2"/>
  <c r="G37" i="2"/>
  <c r="J37" i="2"/>
  <c r="AL31" i="2"/>
  <c r="AI15" i="2"/>
  <c r="AF8" i="2"/>
  <c r="AF16" i="2"/>
  <c r="AF24" i="2"/>
  <c r="AF32" i="2"/>
  <c r="AF22" i="2"/>
  <c r="AF31" i="2"/>
  <c r="AF9" i="2"/>
  <c r="AF17" i="2"/>
  <c r="AF25" i="2"/>
  <c r="AF33" i="2"/>
  <c r="AF6" i="2"/>
  <c r="AF10" i="2"/>
  <c r="AF18" i="2"/>
  <c r="AF26" i="2"/>
  <c r="AF34" i="2"/>
  <c r="AF23" i="2"/>
  <c r="AF11" i="2"/>
  <c r="AF19" i="2"/>
  <c r="AF27" i="2"/>
  <c r="AF5" i="2"/>
  <c r="AF14" i="2"/>
  <c r="AF12" i="2"/>
  <c r="AF20" i="2"/>
  <c r="AF28" i="2"/>
  <c r="AF7" i="2"/>
  <c r="AF13" i="2"/>
  <c r="AF21" i="2"/>
  <c r="AF29" i="2"/>
  <c r="AF30" i="2"/>
  <c r="AF15" i="2"/>
  <c r="Z7" i="2"/>
  <c r="AL8" i="2"/>
  <c r="Z9" i="2"/>
  <c r="AI11" i="2"/>
  <c r="Q16" i="2"/>
  <c r="W25" i="2"/>
  <c r="AI26" i="2"/>
  <c r="Z6" i="2"/>
  <c r="Q8" i="2"/>
  <c r="W10" i="2"/>
  <c r="Z16" i="2"/>
  <c r="W17" i="2"/>
  <c r="AI24" i="2"/>
  <c r="AC17" i="2"/>
  <c r="W18" i="2"/>
  <c r="Z19" i="2"/>
  <c r="Z5" i="2"/>
  <c r="AI7" i="2"/>
  <c r="Z8" i="2"/>
  <c r="AC10" i="2"/>
  <c r="W11" i="2"/>
  <c r="AL16" i="2"/>
  <c r="T7" i="2"/>
  <c r="Q9" i="2"/>
  <c r="Q12" i="2"/>
  <c r="AL17" i="2"/>
  <c r="T13" i="2"/>
  <c r="W27" i="2"/>
  <c r="AI28" i="2"/>
  <c r="W5" i="2"/>
  <c r="AI5" i="2"/>
  <c r="W6" i="2"/>
  <c r="AI6" i="2"/>
  <c r="AL7" i="2"/>
  <c r="W8" i="2"/>
  <c r="Z10" i="2"/>
  <c r="AC11" i="2"/>
  <c r="AI13" i="2"/>
  <c r="Q14" i="2"/>
  <c r="T15" i="2"/>
  <c r="AL15" i="2"/>
  <c r="W16" i="2"/>
  <c r="Z18" i="2"/>
  <c r="AC19" i="2"/>
  <c r="AI21" i="2"/>
  <c r="T22" i="2"/>
  <c r="Z23" i="2"/>
  <c r="Z29" i="2"/>
  <c r="AC33" i="2"/>
  <c r="Q34" i="2"/>
  <c r="AI12" i="2"/>
  <c r="Q13" i="2"/>
  <c r="T14" i="2"/>
  <c r="AL14" i="2"/>
  <c r="W15" i="2"/>
  <c r="Z17" i="2"/>
  <c r="AC18" i="2"/>
  <c r="AI20" i="2"/>
  <c r="Q21" i="2"/>
  <c r="W22" i="2"/>
  <c r="AL24" i="2"/>
  <c r="Z25" i="2"/>
  <c r="AL26" i="2"/>
  <c r="Z27" i="2"/>
  <c r="AL28" i="2"/>
  <c r="AL32" i="2"/>
  <c r="AI19" i="2"/>
  <c r="Q20" i="2"/>
  <c r="T21" i="2"/>
  <c r="AL21" i="2"/>
  <c r="AI23" i="2"/>
  <c r="T24" i="2"/>
  <c r="AL35" i="2"/>
  <c r="Q35" i="2"/>
  <c r="AI34" i="2"/>
  <c r="W34" i="2"/>
  <c r="Q33" i="2"/>
  <c r="AC32" i="2"/>
  <c r="Q32" i="2"/>
  <c r="AC31" i="2"/>
  <c r="Q31" i="2"/>
  <c r="AC30" i="2"/>
  <c r="Q30" i="2"/>
  <c r="AC29" i="2"/>
  <c r="Q29" i="2"/>
  <c r="AC28" i="2"/>
  <c r="Q28" i="2"/>
  <c r="AC27" i="2"/>
  <c r="Q27" i="2"/>
  <c r="AC26" i="2"/>
  <c r="Q26" i="2"/>
  <c r="AC25" i="2"/>
  <c r="Q25" i="2"/>
  <c r="AC24" i="2"/>
  <c r="Q24" i="2"/>
  <c r="AC23" i="2"/>
  <c r="Q23" i="2"/>
  <c r="AC22" i="2"/>
  <c r="Q22" i="2"/>
  <c r="AC35" i="2"/>
  <c r="AC34" i="2"/>
  <c r="AL33" i="2"/>
  <c r="Z33" i="2"/>
  <c r="AI32" i="2"/>
  <c r="W32" i="2"/>
  <c r="AI31" i="2"/>
  <c r="W31" i="2"/>
  <c r="AI30" i="2"/>
  <c r="W30" i="2"/>
  <c r="AI29" i="2"/>
  <c r="W29" i="2"/>
  <c r="W35" i="2"/>
  <c r="AL34" i="2"/>
  <c r="Z34" i="2"/>
  <c r="AI33" i="2"/>
  <c r="W33" i="2"/>
  <c r="T32" i="2"/>
  <c r="T31" i="2"/>
  <c r="T30" i="2"/>
  <c r="T29" i="2"/>
  <c r="T28" i="2"/>
  <c r="T27" i="2"/>
  <c r="T26" i="2"/>
  <c r="T25" i="2"/>
  <c r="Q7" i="2"/>
  <c r="AC8" i="2"/>
  <c r="AI10" i="2"/>
  <c r="Q11" i="2"/>
  <c r="T12" i="2"/>
  <c r="AL12" i="2"/>
  <c r="W13" i="2"/>
  <c r="Z15" i="2"/>
  <c r="AC16" i="2"/>
  <c r="AI18" i="2"/>
  <c r="Q19" i="2"/>
  <c r="T20" i="2"/>
  <c r="AL20" i="2"/>
  <c r="W21" i="2"/>
  <c r="Z22" i="2"/>
  <c r="W24" i="2"/>
  <c r="AI25" i="2"/>
  <c r="W26" i="2"/>
  <c r="AI27" i="2"/>
  <c r="W28" i="2"/>
  <c r="AL29" i="2"/>
  <c r="AI9" i="2"/>
  <c r="Q10" i="2"/>
  <c r="T11" i="2"/>
  <c r="AL11" i="2"/>
  <c r="W12" i="2"/>
  <c r="Z14" i="2"/>
  <c r="AC15" i="2"/>
  <c r="AI17" i="2"/>
  <c r="Q18" i="2"/>
  <c r="T19" i="2"/>
  <c r="AL19" i="2"/>
  <c r="W20" i="2"/>
  <c r="AL23" i="2"/>
  <c r="Z31" i="2"/>
  <c r="Z13" i="2"/>
  <c r="AC14" i="2"/>
  <c r="AI16" i="2"/>
  <c r="Q17" i="2"/>
  <c r="T18" i="2"/>
  <c r="AL18" i="2"/>
  <c r="W19" i="2"/>
  <c r="Z21" i="2"/>
  <c r="AI22" i="2"/>
  <c r="T23" i="2"/>
  <c r="Z24" i="2"/>
  <c r="AL25" i="2"/>
  <c r="Z26" i="2"/>
  <c r="AL27" i="2"/>
  <c r="Z28" i="2"/>
  <c r="AL30" i="2"/>
  <c r="Z20" i="2"/>
  <c r="AC21" i="2"/>
  <c r="W23" i="2"/>
  <c r="Z32" i="2"/>
  <c r="AI35" i="2"/>
  <c r="P43" i="2"/>
  <c r="AB45" i="2"/>
  <c r="P45" i="2"/>
  <c r="AK47" i="2"/>
  <c r="AK49" i="2"/>
  <c r="AH47" i="2"/>
  <c r="AK43" i="2"/>
  <c r="AH49" i="2"/>
  <c r="AB49" i="2"/>
  <c r="AE43" i="2"/>
  <c r="AH51" i="2"/>
  <c r="AH45" i="2"/>
  <c r="P49" i="2"/>
  <c r="P47" i="2"/>
  <c r="P51" i="2"/>
  <c r="AK51" i="2"/>
  <c r="V47" i="2"/>
  <c r="V51" i="2"/>
  <c r="AE49" i="2"/>
  <c r="Y45" i="2"/>
  <c r="AE47" i="2"/>
  <c r="AB51" i="2"/>
  <c r="AE51" i="2"/>
  <c r="Y47" i="2"/>
  <c r="AH43" i="2"/>
  <c r="V49" i="2"/>
  <c r="Y43" i="2"/>
  <c r="AK45" i="2"/>
  <c r="AB43" i="2"/>
  <c r="V45" i="2"/>
  <c r="AE45" i="2"/>
  <c r="Y49" i="2"/>
  <c r="V43" i="2"/>
  <c r="Y51" i="2"/>
  <c r="AB47" i="2"/>
  <c r="S33" i="2" l="1"/>
  <c r="G55" i="2"/>
  <c r="J55" i="2"/>
  <c r="M55" i="2"/>
  <c r="D55" i="2"/>
  <c r="AK53" i="2"/>
  <c r="AH53" i="2"/>
  <c r="AE53" i="2"/>
  <c r="AB53" i="2"/>
  <c r="Y53" i="2"/>
  <c r="V53" i="2"/>
  <c r="P53" i="2"/>
  <c r="Y37" i="2"/>
  <c r="AH37" i="2"/>
  <c r="AK37" i="2"/>
  <c r="V37" i="2"/>
  <c r="AE37" i="2"/>
  <c r="P37" i="2"/>
  <c r="AB37" i="2"/>
  <c r="S37" i="2"/>
  <c r="S49" i="2" l="1"/>
  <c r="S51" i="2"/>
  <c r="AN51" i="2" s="1"/>
  <c r="S45" i="2"/>
  <c r="AN45" i="2" s="1"/>
  <c r="S47" i="2"/>
  <c r="AN47" i="2" s="1"/>
  <c r="T33" i="2"/>
  <c r="S43" i="2"/>
  <c r="AN43" i="2" s="1"/>
  <c r="AK55" i="2"/>
  <c r="AE55" i="2"/>
  <c r="Y55" i="2"/>
  <c r="AB55" i="2"/>
  <c r="P55" i="2"/>
  <c r="V55" i="2"/>
  <c r="AH55" i="2"/>
  <c r="AN49" i="2"/>
  <c r="AN37" i="2"/>
  <c r="D6" i="6"/>
  <c r="S53" i="2" l="1"/>
  <c r="S55" i="2" s="1"/>
  <c r="AN53" i="2"/>
  <c r="AN55" i="2" s="1"/>
  <c r="AN41" i="2"/>
  <c r="D7" i="6" l="1"/>
  <c r="D8" i="6"/>
  <c r="D9" i="6"/>
  <c r="D5" i="6"/>
  <c r="D10" i="6" l="1"/>
  <c r="D11" i="6" s="1"/>
  <c r="F6" i="6"/>
  <c r="F9" i="6"/>
  <c r="F8" i="6"/>
  <c r="F10" i="6" s="1"/>
  <c r="F7" i="6"/>
  <c r="F5" i="6"/>
  <c r="D16" i="6" l="1"/>
  <c r="D18" i="6" s="1"/>
  <c r="D15" i="6"/>
</calcChain>
</file>

<file path=xl/sharedStrings.xml><?xml version="1.0" encoding="utf-8"?>
<sst xmlns="http://schemas.openxmlformats.org/spreadsheetml/2006/main" count="130" uniqueCount="62">
  <si>
    <t>JANVIER</t>
  </si>
  <si>
    <t>FEVRIER</t>
  </si>
  <si>
    <t>MARS</t>
  </si>
  <si>
    <t>AVRIL</t>
  </si>
  <si>
    <t>SEPTEMBRE</t>
  </si>
  <si>
    <t>OCTOBRE</t>
  </si>
  <si>
    <t>NOVEMBRE</t>
  </si>
  <si>
    <t>DECEMBRE</t>
  </si>
  <si>
    <t>MAI</t>
  </si>
  <si>
    <t>JUIN</t>
  </si>
  <si>
    <t>AOUT</t>
  </si>
  <si>
    <t>JUILLET</t>
  </si>
  <si>
    <t>Noël</t>
  </si>
  <si>
    <t>Armistice</t>
  </si>
  <si>
    <t>La Toussaint</t>
  </si>
  <si>
    <t>Assomption</t>
  </si>
  <si>
    <t>Fête Nationale</t>
  </si>
  <si>
    <t>Lundi de Pentecôte</t>
  </si>
  <si>
    <t>Jeudi de l'Ascension</t>
  </si>
  <si>
    <t>Fête du Travail</t>
  </si>
  <si>
    <t>Lundi de Pâques</t>
  </si>
  <si>
    <t>Jour de l'an</t>
  </si>
  <si>
    <t>France</t>
  </si>
  <si>
    <t>JOURS FERIES</t>
  </si>
  <si>
    <t>Jours Ouvrés</t>
  </si>
  <si>
    <t>TOTAL</t>
  </si>
  <si>
    <t>Nbre jours de garde annuel</t>
  </si>
  <si>
    <t>Total</t>
  </si>
  <si>
    <t>0111111</t>
  </si>
  <si>
    <t>1011111</t>
  </si>
  <si>
    <t>1101111</t>
  </si>
  <si>
    <t>1110111</t>
  </si>
  <si>
    <t>1111011</t>
  </si>
  <si>
    <t>Lundi</t>
  </si>
  <si>
    <t>Mardi</t>
  </si>
  <si>
    <t>Mercredi</t>
  </si>
  <si>
    <t>Jeudi</t>
  </si>
  <si>
    <t>Vendredi</t>
  </si>
  <si>
    <t>Verif.</t>
  </si>
  <si>
    <t>Fermetures</t>
  </si>
  <si>
    <t>Date début de la période d'accueil</t>
  </si>
  <si>
    <t>Date de fin de la période d'accueil</t>
  </si>
  <si>
    <t>Période adaptation</t>
  </si>
  <si>
    <t>Semaine type</t>
  </si>
  <si>
    <t>Jours</t>
  </si>
  <si>
    <t>Nombre de journées d'accueil sur l'année</t>
  </si>
  <si>
    <t>Nombre de mois de facturation</t>
  </si>
  <si>
    <t>Temps d'accueil moyen journalier</t>
  </si>
  <si>
    <t>Temps d'accueil de la semaine</t>
  </si>
  <si>
    <t>Nombre d'heures sur l'année</t>
  </si>
  <si>
    <t>Nombre forfaitisé mensuel d'heures d'accueil</t>
  </si>
  <si>
    <t>Coût horaire</t>
  </si>
  <si>
    <t>Coût forfaitaire mensuel</t>
  </si>
  <si>
    <t>A</t>
  </si>
  <si>
    <t>B</t>
  </si>
  <si>
    <t>C</t>
  </si>
  <si>
    <t>D</t>
  </si>
  <si>
    <t>G</t>
  </si>
  <si>
    <t>Qté</t>
  </si>
  <si>
    <r>
      <t>E</t>
    </r>
    <r>
      <rPr>
        <sz val="8"/>
        <color theme="1"/>
        <rFont val="Calibri"/>
        <family val="2"/>
        <scheme val="minor"/>
      </rPr>
      <t>=A+(BxD)</t>
    </r>
  </si>
  <si>
    <r>
      <t>F</t>
    </r>
    <r>
      <rPr>
        <sz val="8"/>
        <color theme="1"/>
        <rFont val="Calibri"/>
        <family val="2"/>
        <scheme val="minor"/>
      </rPr>
      <t>=E/C</t>
    </r>
  </si>
  <si>
    <t>Tps hebdo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</si>
</sst>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&quot; &quot;dddd\ * dd\-mm\-yy;;"/>
    <numFmt numFmtId="165" formatCode="ddd"/>
    <numFmt numFmtId="166" formatCode="dd/mm/yy;@"/>
    <numFmt numFmtId="167" formatCode="##&quot; h&quot;"/>
    <numFmt numFmtId="168" formatCode="##&quot; j&quot;"/>
    <numFmt numFmtId="169" formatCode="#,###&quot; h&quot;"/>
    <numFmt numFmtId="170" formatCode="##&quot; mois&quot;"/>
    <numFmt numFmtId="171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0" tint="-0.249977111117893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64" fontId="2" fillId="0" borderId="1" xfId="0" quotePrefix="1" applyNumberFormat="1" applyFont="1" applyFill="1" applyBorder="1" applyAlignment="1">
      <alignment vertical="center"/>
    </xf>
    <xf numFmtId="0" fontId="0" fillId="0" borderId="1" xfId="0" applyBorder="1" applyAlignment="1">
      <alignment horizontal="left" vertical="center" indent="1"/>
    </xf>
    <xf numFmtId="15" fontId="0" fillId="0" borderId="1" xfId="0" applyNumberFormat="1" applyBorder="1" applyAlignment="1">
      <alignment horizontal="left" vertical="center" indent="1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left" vertical="center" indent="1"/>
    </xf>
    <xf numFmtId="166" fontId="2" fillId="0" borderId="1" xfId="0" quotePrefix="1" applyNumberFormat="1" applyFont="1" applyFill="1" applyBorder="1" applyAlignment="1">
      <alignment vertical="center"/>
    </xf>
    <xf numFmtId="166" fontId="2" fillId="2" borderId="1" xfId="0" quotePrefix="1" applyNumberFormat="1" applyFont="1" applyFill="1" applyBorder="1" applyAlignment="1">
      <alignment vertical="center"/>
    </xf>
    <xf numFmtId="0" fontId="0" fillId="0" borderId="0" xfId="0" applyFill="1" applyProtection="1"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6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4" xfId="0" applyFill="1" applyBorder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 vertical="center"/>
      <protection hidden="1"/>
    </xf>
    <xf numFmtId="165" fontId="0" fillId="0" borderId="2" xfId="0" applyNumberFormat="1" applyFill="1" applyBorder="1" applyAlignment="1" applyProtection="1">
      <alignment horizontal="center" vertical="center"/>
      <protection hidden="1"/>
    </xf>
    <xf numFmtId="165" fontId="0" fillId="3" borderId="2" xfId="0" applyNumberFormat="1" applyFill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center" vertical="center"/>
      <protection hidden="1"/>
    </xf>
    <xf numFmtId="165" fontId="0" fillId="0" borderId="3" xfId="0" applyNumberFormat="1" applyFill="1" applyBorder="1" applyAlignment="1" applyProtection="1">
      <alignment horizontal="center" vertical="center"/>
      <protection hidden="1"/>
    </xf>
    <xf numFmtId="14" fontId="0" fillId="0" borderId="0" xfId="0" applyNumberFormat="1" applyFill="1" applyAlignment="1" applyProtection="1">
      <alignment horizontal="center" vertical="center"/>
      <protection hidden="1"/>
    </xf>
    <xf numFmtId="165" fontId="0" fillId="3" borderId="3" xfId="0" applyNumberFormat="1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8" xfId="0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4" borderId="1" xfId="0" applyFill="1" applyBorder="1" applyAlignment="1" applyProtection="1">
      <alignment horizontal="center" vertical="center"/>
      <protection hidden="1"/>
    </xf>
    <xf numFmtId="0" fontId="0" fillId="5" borderId="1" xfId="0" applyFill="1" applyBorder="1" applyAlignment="1" applyProtection="1">
      <alignment horizontal="left" vertical="center" indent="1"/>
      <protection hidden="1"/>
    </xf>
    <xf numFmtId="0" fontId="0" fillId="0" borderId="0" xfId="0" applyFill="1" applyBorder="1" applyAlignment="1" applyProtection="1">
      <alignment horizontal="left" vertical="center"/>
      <protection hidden="1"/>
    </xf>
    <xf numFmtId="0" fontId="0" fillId="5" borderId="1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left" vertical="center" indent="1"/>
      <protection hidden="1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0" fillId="0" borderId="0" xfId="0" applyFill="1" applyBorder="1" applyProtection="1">
      <protection hidden="1"/>
    </xf>
    <xf numFmtId="0" fontId="0" fillId="0" borderId="1" xfId="0" applyFill="1" applyBorder="1" applyAlignment="1" applyProtection="1">
      <alignment horizontal="left" vertical="center" indent="1"/>
      <protection hidden="1"/>
    </xf>
    <xf numFmtId="0" fontId="0" fillId="0" borderId="0" xfId="0" quotePrefix="1" applyFill="1" applyProtection="1">
      <protection hidden="1"/>
    </xf>
    <xf numFmtId="0" fontId="0" fillId="4" borderId="9" xfId="0" applyFill="1" applyBorder="1" applyAlignment="1" applyProtection="1">
      <alignment horizontal="center" vertical="center"/>
      <protection hidden="1"/>
    </xf>
    <xf numFmtId="0" fontId="3" fillId="0" borderId="0" xfId="0" applyFont="1" applyFill="1" applyProtection="1">
      <protection hidden="1"/>
    </xf>
    <xf numFmtId="0" fontId="3" fillId="0" borderId="12" xfId="0" applyFont="1" applyFill="1" applyBorder="1" applyAlignment="1" applyProtection="1">
      <alignment horizontal="left" vertical="center" indent="1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0" fontId="4" fillId="0" borderId="12" xfId="0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Protection="1">
      <protection hidden="1"/>
    </xf>
    <xf numFmtId="0" fontId="0" fillId="0" borderId="0" xfId="0" applyFill="1" applyAlignment="1" applyProtection="1">
      <alignment horizontal="left" vertical="center"/>
      <protection hidden="1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 indent="4"/>
    </xf>
    <xf numFmtId="0" fontId="5" fillId="0" borderId="1" xfId="0" applyFont="1" applyBorder="1" applyAlignment="1">
      <alignment horizontal="center" vertical="center"/>
    </xf>
    <xf numFmtId="0" fontId="6" fillId="0" borderId="0" xfId="0" quotePrefix="1" applyFont="1" applyFill="1" applyProtection="1">
      <protection hidden="1"/>
    </xf>
    <xf numFmtId="0" fontId="6" fillId="0" borderId="0" xfId="0" quotePrefix="1" applyFont="1" applyFill="1" applyBorder="1" applyProtection="1">
      <protection hidden="1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169" fontId="0" fillId="0" borderId="18" xfId="0" applyNumberFormat="1" applyBorder="1" applyAlignment="1">
      <alignment horizontal="right" vertical="center" indent="1"/>
    </xf>
    <xf numFmtId="168" fontId="0" fillId="0" borderId="2" xfId="0" applyNumberFormat="1" applyBorder="1" applyAlignment="1">
      <alignment horizontal="right" vertical="center" indent="1"/>
    </xf>
    <xf numFmtId="169" fontId="0" fillId="0" borderId="2" xfId="0" applyNumberFormat="1" applyBorder="1" applyAlignment="1">
      <alignment horizontal="right" vertical="center" indent="1"/>
    </xf>
    <xf numFmtId="168" fontId="0" fillId="0" borderId="19" xfId="0" applyNumberFormat="1" applyBorder="1" applyAlignment="1">
      <alignment horizontal="right" vertical="center" indent="1"/>
    </xf>
    <xf numFmtId="169" fontId="0" fillId="0" borderId="19" xfId="0" applyNumberFormat="1" applyBorder="1" applyAlignment="1">
      <alignment horizontal="right" vertical="center" indent="1"/>
    </xf>
    <xf numFmtId="0" fontId="0" fillId="0" borderId="9" xfId="0" applyBorder="1" applyAlignment="1">
      <alignment horizontal="left" vertical="center" indent="4"/>
    </xf>
    <xf numFmtId="168" fontId="0" fillId="0" borderId="9" xfId="0" applyNumberFormat="1" applyBorder="1" applyAlignment="1">
      <alignment horizontal="right" vertical="center" indent="1"/>
    </xf>
    <xf numFmtId="167" fontId="0" fillId="0" borderId="9" xfId="0" applyNumberFormat="1" applyBorder="1" applyAlignment="1">
      <alignment horizontal="right" vertical="center" indent="1"/>
    </xf>
    <xf numFmtId="169" fontId="0" fillId="0" borderId="9" xfId="0" applyNumberFormat="1" applyBorder="1" applyAlignment="1">
      <alignment horizontal="right" vertical="center" indent="1"/>
    </xf>
    <xf numFmtId="0" fontId="0" fillId="0" borderId="18" xfId="0" applyBorder="1" applyAlignment="1" applyProtection="1">
      <alignment horizontal="left" vertical="center" indent="4"/>
      <protection locked="0"/>
    </xf>
    <xf numFmtId="0" fontId="0" fillId="0" borderId="2" xfId="0" applyBorder="1" applyAlignment="1" applyProtection="1">
      <alignment horizontal="left" vertical="center" indent="4"/>
      <protection locked="0"/>
    </xf>
    <xf numFmtId="0" fontId="0" fillId="0" borderId="19" xfId="0" applyBorder="1" applyAlignment="1" applyProtection="1">
      <alignment horizontal="left" vertical="center" indent="4"/>
      <protection locked="0"/>
    </xf>
    <xf numFmtId="0" fontId="0" fillId="0" borderId="18" xfId="0" applyBorder="1" applyAlignment="1" applyProtection="1">
      <alignment horizontal="left" vertical="center" indent="4"/>
      <protection hidden="1"/>
    </xf>
    <xf numFmtId="0" fontId="0" fillId="0" borderId="2" xfId="0" applyBorder="1" applyAlignment="1" applyProtection="1">
      <alignment horizontal="left" vertical="center" indent="4"/>
      <protection hidden="1"/>
    </xf>
    <xf numFmtId="0" fontId="0" fillId="0" borderId="19" xfId="0" applyBorder="1" applyAlignment="1" applyProtection="1">
      <alignment horizontal="left" vertical="center" indent="4"/>
      <protection hidden="1"/>
    </xf>
    <xf numFmtId="0" fontId="0" fillId="0" borderId="6" xfId="0" applyBorder="1" applyAlignment="1">
      <alignment horizontal="left" vertical="center" indent="1"/>
    </xf>
    <xf numFmtId="49" fontId="6" fillId="0" borderId="0" xfId="0" quotePrefix="1" applyNumberFormat="1" applyFont="1" applyFill="1" applyAlignment="1" applyProtection="1">
      <alignment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1" fillId="0" borderId="6" xfId="0" applyFont="1" applyFill="1" applyBorder="1" applyAlignment="1" applyProtection="1">
      <alignment horizontal="center" vertical="center"/>
      <protection hidden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5" xfId="0" applyFill="1" applyBorder="1" applyAlignment="1" applyProtection="1">
      <alignment horizontal="center" vertical="center"/>
      <protection hidden="1"/>
    </xf>
    <xf numFmtId="0" fontId="0" fillId="0" borderId="7" xfId="0" applyFill="1" applyBorder="1" applyAlignment="1" applyProtection="1">
      <alignment horizontal="center" vertical="center"/>
      <protection hidden="1"/>
    </xf>
    <xf numFmtId="0" fontId="4" fillId="0" borderId="13" xfId="0" applyFont="1" applyFill="1" applyBorder="1" applyAlignment="1" applyProtection="1">
      <alignment horizontal="center" vertical="center"/>
      <protection hidden="1"/>
    </xf>
    <xf numFmtId="0" fontId="4" fillId="0" borderId="14" xfId="0" applyFont="1" applyFill="1" applyBorder="1" applyAlignment="1" applyProtection="1">
      <alignment horizontal="center" vertical="center"/>
      <protection hidden="1"/>
    </xf>
    <xf numFmtId="0" fontId="0" fillId="5" borderId="5" xfId="0" applyNumberFormat="1" applyFill="1" applyBorder="1" applyAlignment="1" applyProtection="1">
      <alignment horizontal="center" vertical="center"/>
      <protection hidden="1"/>
    </xf>
    <xf numFmtId="0" fontId="0" fillId="5" borderId="7" xfId="0" applyNumberFormat="1" applyFill="1" applyBorder="1" applyAlignment="1" applyProtection="1">
      <alignment horizontal="center" vertical="center"/>
      <protection hidden="1"/>
    </xf>
    <xf numFmtId="0" fontId="0" fillId="0" borderId="5" xfId="0" applyNumberFormat="1" applyFill="1" applyBorder="1" applyAlignment="1" applyProtection="1">
      <alignment horizontal="center" vertical="center"/>
      <protection hidden="1"/>
    </xf>
    <xf numFmtId="0" fontId="0" fillId="0" borderId="7" xfId="0" applyNumberFormat="1" applyFill="1" applyBorder="1" applyAlignment="1" applyProtection="1">
      <alignment horizontal="center" vertical="center"/>
      <protection hidden="1"/>
    </xf>
    <xf numFmtId="0" fontId="0" fillId="0" borderId="10" xfId="0" applyFill="1" applyBorder="1" applyAlignment="1" applyProtection="1">
      <alignment horizontal="center" vertical="center"/>
      <protection hidden="1"/>
    </xf>
    <xf numFmtId="0" fontId="0" fillId="0" borderId="11" xfId="0" applyFill="1" applyBorder="1" applyAlignment="1" applyProtection="1">
      <alignment horizontal="center" vertical="center"/>
      <protection hidden="1"/>
    </xf>
    <xf numFmtId="0" fontId="0" fillId="5" borderId="5" xfId="0" applyFill="1" applyBorder="1" applyAlignment="1" applyProtection="1">
      <alignment horizontal="center" vertical="center"/>
      <protection hidden="1"/>
    </xf>
    <xf numFmtId="0" fontId="0" fillId="5" borderId="7" xfId="0" applyFill="1" applyBorder="1" applyAlignment="1" applyProtection="1">
      <alignment horizontal="center" vertical="center"/>
      <protection hidden="1"/>
    </xf>
    <xf numFmtId="0" fontId="0" fillId="0" borderId="5" xfId="0" applyFill="1" applyBorder="1" applyAlignment="1" applyProtection="1">
      <alignment horizontal="left" vertical="center"/>
      <protection hidden="1"/>
    </xf>
    <xf numFmtId="0" fontId="0" fillId="0" borderId="7" xfId="0" applyFill="1" applyBorder="1" applyAlignment="1" applyProtection="1">
      <alignment horizontal="left" vertical="center"/>
      <protection hidden="1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hidden="1"/>
    </xf>
    <xf numFmtId="0" fontId="1" fillId="0" borderId="6" xfId="0" applyFont="1" applyFill="1" applyBorder="1" applyAlignment="1" applyProtection="1">
      <alignment horizontal="center" vertical="center"/>
      <protection hidden="1"/>
    </xf>
    <xf numFmtId="0" fontId="1" fillId="0" borderId="7" xfId="0" applyFont="1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0" fillId="4" borderId="5" xfId="0" applyFill="1" applyBorder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center" vertical="center"/>
      <protection hidden="1"/>
    </xf>
    <xf numFmtId="0" fontId="0" fillId="4" borderId="7" xfId="0" applyFill="1" applyBorder="1" applyAlignment="1" applyProtection="1">
      <alignment horizontal="center" vertical="center"/>
      <protection hidden="1"/>
    </xf>
    <xf numFmtId="169" fontId="0" fillId="0" borderId="5" xfId="0" applyNumberFormat="1" applyBorder="1" applyAlignment="1">
      <alignment horizontal="right" vertical="center" indent="1"/>
    </xf>
    <xf numFmtId="169" fontId="0" fillId="0" borderId="6" xfId="0" applyNumberFormat="1" applyBorder="1" applyAlignment="1">
      <alignment horizontal="right" vertical="center" indent="1"/>
    </xf>
    <xf numFmtId="169" fontId="0" fillId="0" borderId="7" xfId="0" applyNumberFormat="1" applyBorder="1" applyAlignment="1">
      <alignment horizontal="right" vertical="center" indent="1"/>
    </xf>
    <xf numFmtId="170" fontId="0" fillId="0" borderId="5" xfId="0" applyNumberFormat="1" applyBorder="1" applyAlignment="1">
      <alignment horizontal="right" vertical="center" indent="1"/>
    </xf>
    <xf numFmtId="170" fontId="0" fillId="0" borderId="6" xfId="0" applyNumberFormat="1" applyBorder="1" applyAlignment="1">
      <alignment horizontal="right" vertical="center" indent="1"/>
    </xf>
    <xf numFmtId="170" fontId="0" fillId="0" borderId="7" xfId="0" applyNumberFormat="1" applyBorder="1" applyAlignment="1">
      <alignment horizontal="right" vertical="center" indent="1"/>
    </xf>
    <xf numFmtId="171" fontId="5" fillId="0" borderId="6" xfId="0" applyNumberFormat="1" applyFont="1" applyBorder="1" applyAlignment="1">
      <alignment horizontal="right" vertical="center" indent="1"/>
    </xf>
    <xf numFmtId="171" fontId="5" fillId="0" borderId="7" xfId="0" applyNumberFormat="1" applyFont="1" applyBorder="1" applyAlignment="1">
      <alignment horizontal="right" vertical="center" indent="1"/>
    </xf>
    <xf numFmtId="171" fontId="0" fillId="0" borderId="5" xfId="0" applyNumberFormat="1" applyBorder="1" applyAlignment="1" applyProtection="1">
      <alignment horizontal="right" vertical="center" indent="1"/>
      <protection locked="0"/>
    </xf>
    <xf numFmtId="171" fontId="0" fillId="0" borderId="6" xfId="0" applyNumberFormat="1" applyBorder="1" applyAlignment="1" applyProtection="1">
      <alignment horizontal="right" vertical="center" indent="1"/>
      <protection locked="0"/>
    </xf>
    <xf numFmtId="171" fontId="0" fillId="0" borderId="7" xfId="0" applyNumberFormat="1" applyBorder="1" applyAlignment="1" applyProtection="1">
      <alignment horizontal="right" vertical="center" indent="1"/>
      <protection locked="0"/>
    </xf>
    <xf numFmtId="0" fontId="0" fillId="0" borderId="6" xfId="0" applyBorder="1" applyAlignment="1">
      <alignment horizontal="right" vertical="center" indent="1"/>
    </xf>
    <xf numFmtId="0" fontId="0" fillId="0" borderId="7" xfId="0" applyBorder="1" applyAlignment="1">
      <alignment horizontal="right" vertical="center" indent="1"/>
    </xf>
    <xf numFmtId="167" fontId="0" fillId="0" borderId="5" xfId="0" applyNumberFormat="1" applyBorder="1" applyAlignment="1">
      <alignment horizontal="right" vertical="center" indent="1"/>
    </xf>
    <xf numFmtId="168" fontId="0" fillId="0" borderId="5" xfId="0" applyNumberFormat="1" applyBorder="1" applyAlignment="1">
      <alignment horizontal="right" vertical="center" indent="1"/>
    </xf>
    <xf numFmtId="14" fontId="0" fillId="0" borderId="5" xfId="0" applyNumberFormat="1" applyBorder="1" applyAlignment="1" applyProtection="1">
      <alignment horizontal="right" vertical="center" indent="1"/>
      <protection locked="0"/>
    </xf>
    <xf numFmtId="14" fontId="0" fillId="0" borderId="6" xfId="0" applyNumberFormat="1" applyBorder="1" applyAlignment="1" applyProtection="1">
      <alignment horizontal="right" vertical="center" indent="1"/>
      <protection locked="0"/>
    </xf>
    <xf numFmtId="14" fontId="0" fillId="0" borderId="7" xfId="0" applyNumberFormat="1" applyBorder="1" applyAlignment="1" applyProtection="1">
      <alignment horizontal="right" vertical="center" indent="1"/>
      <protection locked="0"/>
    </xf>
    <xf numFmtId="0" fontId="0" fillId="0" borderId="15" xfId="0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0" fillId="0" borderId="17" xfId="0" applyBorder="1" applyAlignment="1">
      <alignment horizontal="left" vertical="center" indent="1"/>
    </xf>
    <xf numFmtId="167" fontId="0" fillId="0" borderId="5" xfId="0" applyNumberFormat="1" applyBorder="1" applyAlignment="1" applyProtection="1">
      <alignment horizontal="right" vertical="center" indent="1"/>
      <protection locked="0"/>
    </xf>
    <xf numFmtId="167" fontId="0" fillId="0" borderId="6" xfId="0" applyNumberFormat="1" applyBorder="1" applyAlignment="1" applyProtection="1">
      <alignment horizontal="right" vertical="center" indent="1"/>
      <protection locked="0"/>
    </xf>
    <xf numFmtId="167" fontId="0" fillId="0" borderId="7" xfId="0" applyNumberFormat="1" applyBorder="1" applyAlignment="1" applyProtection="1">
      <alignment horizontal="right" vertical="center" indent="1"/>
      <protection locked="0"/>
    </xf>
  </cellXfs>
  <cellStyles count="1">
    <cellStyle name="Normal" xfId="0" builtinId="0"/>
  </cellStyles>
  <dxfs count="1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checked="Checked" fmlaLink="$C$5" lockText="1" noThreeD="1"/>
</file>

<file path=xl/ctrlProps/ctrlProp2.xml><?xml version="1.0" encoding="utf-8"?>
<formControlPr xmlns="http://schemas.microsoft.com/office/spreadsheetml/2009/9/main" objectType="CheckBox" checked="Checked" fmlaLink="$C$6" lockText="1" noThreeD="1"/>
</file>

<file path=xl/ctrlProps/ctrlProp3.xml><?xml version="1.0" encoding="utf-8"?>
<formControlPr xmlns="http://schemas.microsoft.com/office/spreadsheetml/2009/9/main" objectType="CheckBox" checked="Checked" fmlaLink="$C$7" lockText="1" noThreeD="1"/>
</file>

<file path=xl/ctrlProps/ctrlProp4.xml><?xml version="1.0" encoding="utf-8"?>
<formControlPr xmlns="http://schemas.microsoft.com/office/spreadsheetml/2009/9/main" objectType="CheckBox" checked="Checked" fmlaLink="$C$8" lockText="1" noThreeD="1"/>
</file>

<file path=xl/ctrlProps/ctrlProp5.xml><?xml version="1.0" encoding="utf-8"?>
<formControlPr xmlns="http://schemas.microsoft.com/office/spreadsheetml/2009/9/main" objectType="CheckBox" checked="Checked" fmlaLink="$C$9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168089</xdr:colOff>
      <xdr:row>0</xdr:row>
      <xdr:rowOff>134472</xdr:rowOff>
    </xdr:from>
    <xdr:to>
      <xdr:col>39</xdr:col>
      <xdr:colOff>593913</xdr:colOff>
      <xdr:row>2</xdr:row>
      <xdr:rowOff>190501</xdr:rowOff>
    </xdr:to>
    <xdr:sp macro="[0]!Validation" textlink="">
      <xdr:nvSpPr>
        <xdr:cNvPr id="5" name="Ellipse 4"/>
        <xdr:cNvSpPr/>
      </xdr:nvSpPr>
      <xdr:spPr>
        <a:xfrm>
          <a:off x="14780560" y="134472"/>
          <a:ext cx="425824" cy="437029"/>
        </a:xfrm>
        <a:prstGeom prst="ellipse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168089</xdr:colOff>
      <xdr:row>0</xdr:row>
      <xdr:rowOff>134472</xdr:rowOff>
    </xdr:from>
    <xdr:to>
      <xdr:col>39</xdr:col>
      <xdr:colOff>593913</xdr:colOff>
      <xdr:row>2</xdr:row>
      <xdr:rowOff>190501</xdr:rowOff>
    </xdr:to>
    <xdr:sp macro="[0]!Validation" textlink="">
      <xdr:nvSpPr>
        <xdr:cNvPr id="2" name="Ellipse 1"/>
        <xdr:cNvSpPr/>
      </xdr:nvSpPr>
      <xdr:spPr>
        <a:xfrm>
          <a:off x="15503339" y="134472"/>
          <a:ext cx="425824" cy="430679"/>
        </a:xfrm>
        <a:prstGeom prst="ellipse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168089</xdr:colOff>
      <xdr:row>0</xdr:row>
      <xdr:rowOff>134472</xdr:rowOff>
    </xdr:from>
    <xdr:to>
      <xdr:col>39</xdr:col>
      <xdr:colOff>593913</xdr:colOff>
      <xdr:row>2</xdr:row>
      <xdr:rowOff>190501</xdr:rowOff>
    </xdr:to>
    <xdr:sp macro="[0]!Validation" textlink="">
      <xdr:nvSpPr>
        <xdr:cNvPr id="2" name="Ellipse 1"/>
        <xdr:cNvSpPr/>
      </xdr:nvSpPr>
      <xdr:spPr>
        <a:xfrm>
          <a:off x="15503339" y="134472"/>
          <a:ext cx="425824" cy="430679"/>
        </a:xfrm>
        <a:prstGeom prst="ellipse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4</xdr:row>
          <xdr:rowOff>19050</xdr:rowOff>
        </xdr:from>
        <xdr:to>
          <xdr:col>1</xdr:col>
          <xdr:colOff>285750</xdr:colOff>
          <xdr:row>4</xdr:row>
          <xdr:rowOff>266700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5</xdr:row>
          <xdr:rowOff>19050</xdr:rowOff>
        </xdr:from>
        <xdr:to>
          <xdr:col>1</xdr:col>
          <xdr:colOff>285750</xdr:colOff>
          <xdr:row>5</xdr:row>
          <xdr:rowOff>266700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6</xdr:row>
          <xdr:rowOff>19050</xdr:rowOff>
        </xdr:from>
        <xdr:to>
          <xdr:col>1</xdr:col>
          <xdr:colOff>285750</xdr:colOff>
          <xdr:row>6</xdr:row>
          <xdr:rowOff>266700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7</xdr:row>
          <xdr:rowOff>19050</xdr:rowOff>
        </xdr:from>
        <xdr:to>
          <xdr:col>1</xdr:col>
          <xdr:colOff>285750</xdr:colOff>
          <xdr:row>7</xdr:row>
          <xdr:rowOff>266700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8</xdr:row>
          <xdr:rowOff>19050</xdr:rowOff>
        </xdr:from>
        <xdr:to>
          <xdr:col>1</xdr:col>
          <xdr:colOff>285750</xdr:colOff>
          <xdr:row>8</xdr:row>
          <xdr:rowOff>266700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workbookViewId="0">
      <selection activeCell="B8" sqref="B8"/>
    </sheetView>
  </sheetViews>
  <sheetFormatPr baseColWidth="10" defaultRowHeight="14.5" x14ac:dyDescent="0.35"/>
  <cols>
    <col min="1" max="1" width="27" style="2" customWidth="1"/>
    <col min="2" max="7" width="20" customWidth="1"/>
  </cols>
  <sheetData>
    <row r="1" spans="1:7" ht="37.5" customHeight="1" x14ac:dyDescent="0.35">
      <c r="A1" s="73" t="s">
        <v>23</v>
      </c>
      <c r="B1" s="74"/>
      <c r="C1" s="74"/>
      <c r="D1" s="74"/>
      <c r="E1" s="74"/>
      <c r="F1" s="74"/>
      <c r="G1" s="75"/>
    </row>
    <row r="2" spans="1:7" ht="22.5" customHeight="1" x14ac:dyDescent="0.35"/>
    <row r="3" spans="1:7" s="1" customFormat="1" ht="26.25" customHeight="1" x14ac:dyDescent="0.35">
      <c r="A3" s="4" t="s">
        <v>22</v>
      </c>
      <c r="B3" s="6">
        <v>2017</v>
      </c>
      <c r="C3" s="7">
        <v>2018</v>
      </c>
      <c r="D3" s="7">
        <v>2019</v>
      </c>
      <c r="E3" s="7">
        <v>2020</v>
      </c>
      <c r="F3" s="7">
        <v>2021</v>
      </c>
      <c r="G3" s="7">
        <v>2022</v>
      </c>
    </row>
    <row r="4" spans="1:7" s="1" customFormat="1" ht="22.5" customHeight="1" x14ac:dyDescent="0.35">
      <c r="A4" s="4" t="s">
        <v>21</v>
      </c>
      <c r="B4" s="9">
        <f>DATE(An,1,1)</f>
        <v>42736</v>
      </c>
      <c r="C4" s="9">
        <f>DATE(C3,1,1)</f>
        <v>43101</v>
      </c>
      <c r="D4" s="9">
        <f t="shared" ref="D4:G4" si="0">DATE(D3,1,1)</f>
        <v>43466</v>
      </c>
      <c r="E4" s="9">
        <f t="shared" si="0"/>
        <v>43831</v>
      </c>
      <c r="F4" s="9">
        <f t="shared" si="0"/>
        <v>44197</v>
      </c>
      <c r="G4" s="9">
        <f t="shared" si="0"/>
        <v>44562</v>
      </c>
    </row>
    <row r="5" spans="1:7" s="1" customFormat="1" ht="22.5" customHeight="1" x14ac:dyDescent="0.35">
      <c r="A5" s="8" t="s">
        <v>20</v>
      </c>
      <c r="B5" s="10">
        <f>DATE(An,3,29.56+0.979*MOD(204-11*MOD(An,19),30)-WEEKDAY(DATE(An,3,28.56+0.979*MOD(204-11*MOD(An,19),30))))+1</f>
        <v>42842</v>
      </c>
      <c r="C5" s="10">
        <f>C15+1</f>
        <v>43192</v>
      </c>
      <c r="D5" s="10">
        <f>D15+1</f>
        <v>43577</v>
      </c>
      <c r="E5" s="10">
        <f>E15+1</f>
        <v>43934</v>
      </c>
      <c r="F5" s="10">
        <f>F15+1</f>
        <v>44291</v>
      </c>
      <c r="G5" s="10">
        <f>G15+1</f>
        <v>44669</v>
      </c>
    </row>
    <row r="6" spans="1:7" s="1" customFormat="1" ht="22.5" customHeight="1" x14ac:dyDescent="0.35">
      <c r="A6" s="4" t="s">
        <v>19</v>
      </c>
      <c r="B6" s="9">
        <f>DATE(An,5,1)</f>
        <v>42856</v>
      </c>
      <c r="C6" s="9">
        <f>DATE(C3,5,1)</f>
        <v>43221</v>
      </c>
      <c r="D6" s="9">
        <f>DATE(D3,5,1)</f>
        <v>43586</v>
      </c>
      <c r="E6" s="9">
        <f>DATE(E3,5,1)</f>
        <v>43952</v>
      </c>
      <c r="F6" s="9">
        <f>DATE(F3,5,1)</f>
        <v>44317</v>
      </c>
      <c r="G6" s="9">
        <f>DATE(G3,5,1)</f>
        <v>44682</v>
      </c>
    </row>
    <row r="7" spans="1:7" s="1" customFormat="1" ht="22.5" customHeight="1" x14ac:dyDescent="0.35">
      <c r="A7" s="5">
        <v>16565</v>
      </c>
      <c r="B7" s="9">
        <f>DATE(An,5,8)</f>
        <v>42863</v>
      </c>
      <c r="C7" s="9">
        <f>DATE(C3,5,8)</f>
        <v>43228</v>
      </c>
      <c r="D7" s="9">
        <f>DATE(D3,5,8)</f>
        <v>43593</v>
      </c>
      <c r="E7" s="9">
        <f>DATE(E3,5,8)</f>
        <v>43959</v>
      </c>
      <c r="F7" s="9">
        <f>DATE(F3,5,8)</f>
        <v>44324</v>
      </c>
      <c r="G7" s="9">
        <f>DATE(G3,5,8)</f>
        <v>44689</v>
      </c>
    </row>
    <row r="8" spans="1:7" s="1" customFormat="1" ht="22.5" customHeight="1" x14ac:dyDescent="0.35">
      <c r="A8" s="8" t="s">
        <v>18</v>
      </c>
      <c r="B8" s="10">
        <f>IF(B5+38=B6,0,B5+38)</f>
        <v>42880</v>
      </c>
      <c r="C8" s="10">
        <f>IF(C5+38=C6,0,C5+38)</f>
        <v>43230</v>
      </c>
      <c r="D8" s="10">
        <f t="shared" ref="D8:G8" si="1">IF(D5+38=D6,0,D5+38)</f>
        <v>43615</v>
      </c>
      <c r="E8" s="10">
        <f t="shared" si="1"/>
        <v>43972</v>
      </c>
      <c r="F8" s="10">
        <f t="shared" si="1"/>
        <v>44329</v>
      </c>
      <c r="G8" s="10">
        <f t="shared" si="1"/>
        <v>44707</v>
      </c>
    </row>
    <row r="9" spans="1:7" s="1" customFormat="1" ht="22.5" customHeight="1" x14ac:dyDescent="0.35">
      <c r="A9" s="8" t="s">
        <v>17</v>
      </c>
      <c r="B9" s="10">
        <f>B5+49</f>
        <v>42891</v>
      </c>
      <c r="C9" s="10">
        <f t="shared" ref="C9" si="2">C5+49</f>
        <v>43241</v>
      </c>
      <c r="D9" s="10">
        <f t="shared" ref="D9:G9" si="3">D5+49</f>
        <v>43626</v>
      </c>
      <c r="E9" s="10">
        <f t="shared" si="3"/>
        <v>43983</v>
      </c>
      <c r="F9" s="10">
        <f t="shared" si="3"/>
        <v>44340</v>
      </c>
      <c r="G9" s="10">
        <f t="shared" si="3"/>
        <v>44718</v>
      </c>
    </row>
    <row r="10" spans="1:7" s="1" customFormat="1" ht="22.5" customHeight="1" x14ac:dyDescent="0.35">
      <c r="A10" s="4" t="s">
        <v>16</v>
      </c>
      <c r="B10" s="9">
        <f>DATE(An,7,14)</f>
        <v>42930</v>
      </c>
      <c r="C10" s="9">
        <f>DATE(C3,7,14)</f>
        <v>43295</v>
      </c>
      <c r="D10" s="9">
        <f t="shared" ref="D10:G10" si="4">DATE(D3,7,14)</f>
        <v>43660</v>
      </c>
      <c r="E10" s="9">
        <f t="shared" si="4"/>
        <v>44026</v>
      </c>
      <c r="F10" s="9">
        <f t="shared" si="4"/>
        <v>44391</v>
      </c>
      <c r="G10" s="9">
        <f t="shared" si="4"/>
        <v>44756</v>
      </c>
    </row>
    <row r="11" spans="1:7" s="1" customFormat="1" ht="22.5" customHeight="1" x14ac:dyDescent="0.35">
      <c r="A11" s="4" t="s">
        <v>15</v>
      </c>
      <c r="B11" s="9">
        <f>DATE(An,8,15)</f>
        <v>42962</v>
      </c>
      <c r="C11" s="9">
        <f>DATE(C3,8,15)</f>
        <v>43327</v>
      </c>
      <c r="D11" s="9">
        <f t="shared" ref="D11:G11" si="5">DATE(D3,8,15)</f>
        <v>43692</v>
      </c>
      <c r="E11" s="9">
        <f t="shared" si="5"/>
        <v>44058</v>
      </c>
      <c r="F11" s="9">
        <f t="shared" si="5"/>
        <v>44423</v>
      </c>
      <c r="G11" s="9">
        <f t="shared" si="5"/>
        <v>44788</v>
      </c>
    </row>
    <row r="12" spans="1:7" s="1" customFormat="1" ht="22.5" customHeight="1" x14ac:dyDescent="0.35">
      <c r="A12" s="4" t="s">
        <v>14</v>
      </c>
      <c r="B12" s="9">
        <f>DATE(An,11,1)</f>
        <v>43040</v>
      </c>
      <c r="C12" s="9">
        <f>DATE(C3,11,1)</f>
        <v>43405</v>
      </c>
      <c r="D12" s="9">
        <f t="shared" ref="D12:G12" si="6">DATE(D3,11,1)</f>
        <v>43770</v>
      </c>
      <c r="E12" s="9">
        <f t="shared" si="6"/>
        <v>44136</v>
      </c>
      <c r="F12" s="9">
        <f t="shared" si="6"/>
        <v>44501</v>
      </c>
      <c r="G12" s="9">
        <f t="shared" si="6"/>
        <v>44866</v>
      </c>
    </row>
    <row r="13" spans="1:7" ht="22.5" customHeight="1" x14ac:dyDescent="0.35">
      <c r="A13" s="4" t="s">
        <v>13</v>
      </c>
      <c r="B13" s="9">
        <f>DATE(An,11,11)</f>
        <v>43050</v>
      </c>
      <c r="C13" s="9">
        <f>DATE(C3,11,11)</f>
        <v>43415</v>
      </c>
      <c r="D13" s="9">
        <f t="shared" ref="D13:G13" si="7">DATE(D3,11,11)</f>
        <v>43780</v>
      </c>
      <c r="E13" s="9">
        <f t="shared" si="7"/>
        <v>44146</v>
      </c>
      <c r="F13" s="9">
        <f t="shared" si="7"/>
        <v>44511</v>
      </c>
      <c r="G13" s="9">
        <f t="shared" si="7"/>
        <v>44876</v>
      </c>
    </row>
    <row r="14" spans="1:7" ht="22.5" customHeight="1" x14ac:dyDescent="0.35">
      <c r="A14" s="4" t="s">
        <v>12</v>
      </c>
      <c r="B14" s="9">
        <f>DATE(An,12,25)</f>
        <v>43094</v>
      </c>
      <c r="C14" s="9">
        <f>DATE(C3,12,25)</f>
        <v>43459</v>
      </c>
      <c r="D14" s="9">
        <f t="shared" ref="D14:G14" si="8">DATE(D3,12,25)</f>
        <v>43824</v>
      </c>
      <c r="E14" s="9">
        <f t="shared" si="8"/>
        <v>44190</v>
      </c>
      <c r="F14" s="9">
        <f t="shared" si="8"/>
        <v>44555</v>
      </c>
      <c r="G14" s="9">
        <f t="shared" si="8"/>
        <v>44920</v>
      </c>
    </row>
    <row r="15" spans="1:7" s="1" customFormat="1" ht="22.5" hidden="1" customHeight="1" x14ac:dyDescent="0.35">
      <c r="A15" s="4"/>
      <c r="B15" s="3">
        <f>DATE(An,3,29.56+0.979*MOD(204-11*MOD(An,19),30)-WEEKDAY(DATE(An,3,28.56+0.979*MOD(204-11*MOD(An,19),30))))+1</f>
        <v>42842</v>
      </c>
      <c r="C15" s="3">
        <f>DATE(C3,3,29.56+0.979*MOD(204-11*MOD(C3,19),30)-WEEKDAY(DATE(C3,3,28.56+0.979*MOD(204-11*MOD(C3,19),30))))</f>
        <v>43191</v>
      </c>
      <c r="D15" s="3">
        <f>DATE(D3,3,29.56+0.979*MOD(204-11*MOD(D3,19),30)-WEEKDAY(DATE(D3,3,28.56+0.979*MOD(204-11*MOD(D3,19),30))))</f>
        <v>43576</v>
      </c>
      <c r="E15" s="3">
        <f>DATE(E3,3,29.56+0.979*MOD(204-11*MOD(E3,19),30)-WEEKDAY(DATE(E3,3,28.56+0.979*MOD(204-11*MOD(E3,19),30))))</f>
        <v>43933</v>
      </c>
      <c r="F15" s="3">
        <f>DATE(F3,3,29.56+0.979*MOD(204-11*MOD(F3,19),30)-WEEKDAY(DATE(F3,3,28.56+0.979*MOD(204-11*MOD(F3,19),30))))</f>
        <v>44290</v>
      </c>
      <c r="G15" s="3">
        <f>DATE(G3,3,29.56+0.979*MOD(204-11*MOD(G3,19),30)-WEEKDAY(DATE(G3,3,28.56+0.979*MOD(204-11*MOD(G3,19),30))))</f>
        <v>44668</v>
      </c>
    </row>
  </sheetData>
  <sheetProtection selectLockedCells="1"/>
  <mergeCells count="1">
    <mergeCell ref="A1:G1"/>
  </mergeCells>
  <printOptions horizontalCentered="1"/>
  <pageMargins left="0.39370078740157483" right="0.39370078740157483" top="1.9685039370078741" bottom="0.39370078740157483" header="0.39370078740157483" footer="0.39370078740157483"/>
  <pageSetup paperSize="9" orientation="portrait" horizontalDpi="1200" verticalDpi="1200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N55"/>
  <sheetViews>
    <sheetView topLeftCell="B23" zoomScale="85" zoomScaleNormal="85" workbookViewId="0">
      <selection activeCell="B23" sqref="A1:XFD1048576"/>
    </sheetView>
  </sheetViews>
  <sheetFormatPr baseColWidth="10" defaultColWidth="11.453125" defaultRowHeight="14.5" x14ac:dyDescent="0.35"/>
  <cols>
    <col min="1" max="1" width="11.453125" style="11" hidden="1" customWidth="1"/>
    <col min="2" max="2" width="12.7265625" style="11" customWidth="1"/>
    <col min="3" max="3" width="0.54296875" style="11" customWidth="1"/>
    <col min="4" max="4" width="5.26953125" style="11" customWidth="1"/>
    <col min="5" max="5" width="10.7265625" style="11" bestFit="1" customWidth="1"/>
    <col min="6" max="6" width="0.7265625" style="11" customWidth="1"/>
    <col min="7" max="7" width="5.7265625" style="11" customWidth="1"/>
    <col min="8" max="8" width="10.7265625" style="11" bestFit="1" customWidth="1"/>
    <col min="9" max="9" width="0.7265625" style="11" customWidth="1"/>
    <col min="10" max="10" width="5.7265625" style="11" customWidth="1"/>
    <col min="11" max="11" width="10.7265625" style="11" bestFit="1" customWidth="1"/>
    <col min="12" max="12" width="0.7265625" style="11" customWidth="1"/>
    <col min="13" max="13" width="5.7265625" style="11" customWidth="1"/>
    <col min="14" max="14" width="10.7265625" style="11" bestFit="1" customWidth="1"/>
    <col min="15" max="15" width="1.453125" style="11" customWidth="1"/>
    <col min="16" max="16" width="5.7265625" style="11" customWidth="1"/>
    <col min="17" max="17" width="10.7265625" style="11" bestFit="1" customWidth="1"/>
    <col min="18" max="18" width="0.7265625" style="11" customWidth="1"/>
    <col min="19" max="19" width="5.7265625" style="11" customWidth="1"/>
    <col min="20" max="20" width="10.7265625" style="11" bestFit="1" customWidth="1"/>
    <col min="21" max="21" width="0.7265625" style="11" customWidth="1"/>
    <col min="22" max="22" width="5.7265625" style="11" customWidth="1"/>
    <col min="23" max="23" width="10.7265625" style="11" bestFit="1" customWidth="1"/>
    <col min="24" max="24" width="0.7265625" style="11" customWidth="1"/>
    <col min="25" max="25" width="5.7265625" style="11" customWidth="1"/>
    <col min="26" max="26" width="10.7265625" style="11" bestFit="1" customWidth="1"/>
    <col min="27" max="27" width="0.7265625" style="11" customWidth="1"/>
    <col min="28" max="28" width="5.7265625" style="11" customWidth="1"/>
    <col min="29" max="29" width="10.7265625" style="11" bestFit="1" customWidth="1"/>
    <col min="30" max="30" width="0.7265625" style="11" customWidth="1"/>
    <col min="31" max="31" width="5.54296875" style="11" customWidth="1"/>
    <col min="32" max="32" width="10.7265625" style="11" bestFit="1" customWidth="1"/>
    <col min="33" max="33" width="0.7265625" style="11" customWidth="1"/>
    <col min="34" max="34" width="5.7265625" style="11" customWidth="1"/>
    <col min="35" max="35" width="10.7265625" style="11" bestFit="1" customWidth="1"/>
    <col min="36" max="36" width="0.7265625" style="11" customWidth="1"/>
    <col min="37" max="37" width="5.7265625" style="11" customWidth="1"/>
    <col min="38" max="38" width="10.7265625" style="11" bestFit="1" customWidth="1"/>
    <col min="39" max="39" width="0.7265625" style="11" customWidth="1"/>
    <col min="40" max="16384" width="11.453125" style="11"/>
  </cols>
  <sheetData>
    <row r="1" spans="2:38" ht="26.25" customHeight="1" x14ac:dyDescent="0.35">
      <c r="B1" s="11" t="str">
        <f ca="1">MID(CELL("filename",A1),FIND("]",CELL("filename",A1))+1,300)</f>
        <v>2017-2018</v>
      </c>
      <c r="D1" s="90" t="str">
        <f ca="1">LEFT(B1,4)</f>
        <v>2017</v>
      </c>
      <c r="E1" s="91"/>
      <c r="F1" s="91"/>
      <c r="G1" s="91"/>
      <c r="H1" s="91"/>
      <c r="I1" s="91"/>
      <c r="J1" s="91"/>
      <c r="K1" s="91"/>
      <c r="L1" s="91"/>
      <c r="M1" s="91"/>
      <c r="N1" s="92"/>
      <c r="O1" s="12"/>
      <c r="P1" s="93" t="str">
        <f ca="1">RIGHT(B1,4)</f>
        <v>2018</v>
      </c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5"/>
    </row>
    <row r="2" spans="2:38" ht="3.75" customHeight="1" x14ac:dyDescent="0.35">
      <c r="D2" s="13"/>
      <c r="E2" s="13"/>
      <c r="F2" s="14"/>
      <c r="G2" s="13"/>
      <c r="H2" s="13"/>
      <c r="I2" s="14"/>
      <c r="J2" s="13"/>
      <c r="K2" s="13"/>
      <c r="L2" s="14"/>
      <c r="M2" s="13"/>
      <c r="N2" s="13"/>
      <c r="O2" s="15"/>
      <c r="P2" s="13"/>
      <c r="Q2" s="13"/>
      <c r="R2" s="14"/>
      <c r="S2" s="13"/>
      <c r="T2" s="13"/>
      <c r="U2" s="14"/>
      <c r="V2" s="13"/>
      <c r="W2" s="13"/>
      <c r="X2" s="14"/>
      <c r="Y2" s="13"/>
      <c r="Z2" s="13"/>
      <c r="AA2" s="14"/>
      <c r="AB2" s="13"/>
      <c r="AC2" s="13"/>
      <c r="AD2" s="14"/>
      <c r="AE2" s="13"/>
      <c r="AF2" s="13"/>
      <c r="AG2" s="14"/>
      <c r="AH2" s="13"/>
      <c r="AI2" s="13"/>
      <c r="AJ2" s="14"/>
      <c r="AK2" s="13"/>
      <c r="AL2" s="13"/>
    </row>
    <row r="3" spans="2:38" s="16" customFormat="1" ht="22.5" customHeight="1" x14ac:dyDescent="0.35">
      <c r="D3" s="96" t="s">
        <v>4</v>
      </c>
      <c r="E3" s="96"/>
      <c r="G3" s="96" t="s">
        <v>5</v>
      </c>
      <c r="H3" s="96"/>
      <c r="J3" s="96" t="s">
        <v>6</v>
      </c>
      <c r="K3" s="96"/>
      <c r="M3" s="96" t="s">
        <v>7</v>
      </c>
      <c r="N3" s="96"/>
      <c r="P3" s="96" t="s">
        <v>0</v>
      </c>
      <c r="Q3" s="96"/>
      <c r="S3" s="96" t="s">
        <v>1</v>
      </c>
      <c r="T3" s="96"/>
      <c r="V3" s="96" t="s">
        <v>2</v>
      </c>
      <c r="W3" s="96"/>
      <c r="Y3" s="96" t="s">
        <v>3</v>
      </c>
      <c r="Z3" s="96"/>
      <c r="AB3" s="96" t="s">
        <v>8</v>
      </c>
      <c r="AC3" s="96"/>
      <c r="AE3" s="96" t="s">
        <v>9</v>
      </c>
      <c r="AF3" s="96"/>
      <c r="AH3" s="96" t="s">
        <v>11</v>
      </c>
      <c r="AI3" s="96"/>
      <c r="AK3" s="96" t="s">
        <v>10</v>
      </c>
      <c r="AL3" s="96"/>
    </row>
    <row r="4" spans="2:38" s="16" customFormat="1" ht="16.5" hidden="1" customHeight="1" x14ac:dyDescent="0.35">
      <c r="D4" s="17"/>
      <c r="E4" s="17">
        <v>9</v>
      </c>
      <c r="G4" s="17"/>
      <c r="H4" s="17">
        <v>10</v>
      </c>
      <c r="J4" s="17"/>
      <c r="K4" s="17">
        <v>11</v>
      </c>
      <c r="M4" s="17"/>
      <c r="N4" s="17">
        <v>12</v>
      </c>
      <c r="P4" s="17"/>
      <c r="Q4" s="17">
        <v>1</v>
      </c>
      <c r="S4" s="17"/>
      <c r="T4" s="17">
        <v>2</v>
      </c>
      <c r="V4" s="17"/>
      <c r="W4" s="17">
        <v>3</v>
      </c>
      <c r="Y4" s="17"/>
      <c r="Z4" s="17">
        <v>4</v>
      </c>
      <c r="AB4" s="17"/>
      <c r="AC4" s="17">
        <v>5</v>
      </c>
      <c r="AE4" s="17"/>
      <c r="AF4" s="17">
        <v>6</v>
      </c>
      <c r="AH4" s="17"/>
      <c r="AI4" s="17">
        <v>7</v>
      </c>
      <c r="AK4" s="17"/>
      <c r="AL4" s="17">
        <v>8</v>
      </c>
    </row>
    <row r="5" spans="2:38" s="16" customFormat="1" ht="16.5" customHeight="1" x14ac:dyDescent="0.35">
      <c r="D5" s="18">
        <v>1</v>
      </c>
      <c r="E5" s="19">
        <f t="shared" ref="E5:E34" ca="1" si="0">DATE($D$1,$E$4,D5)</f>
        <v>42979</v>
      </c>
      <c r="G5" s="18">
        <v>1</v>
      </c>
      <c r="H5" s="19">
        <f t="shared" ref="H5:H35" ca="1" si="1">DATE($D$1,$H$4,G5)</f>
        <v>43009</v>
      </c>
      <c r="J5" s="18">
        <v>1</v>
      </c>
      <c r="K5" s="19">
        <f t="shared" ref="K5:K34" ca="1" si="2">DATE($D$1,$K$4,J5)</f>
        <v>43040</v>
      </c>
      <c r="M5" s="18">
        <v>1</v>
      </c>
      <c r="N5" s="19">
        <f t="shared" ref="N5:N35" ca="1" si="3">DATE($D$1,$N$4,M5)</f>
        <v>43070</v>
      </c>
      <c r="P5" s="18">
        <v>1</v>
      </c>
      <c r="Q5" s="19">
        <f ca="1">DATE($P$1,$Q$4,P5)</f>
        <v>43101</v>
      </c>
      <c r="S5" s="18">
        <v>1</v>
      </c>
      <c r="T5" s="19">
        <f t="shared" ref="T5:T33" ca="1" si="4">DATE($P$1,$T$4,S5)</f>
        <v>43132</v>
      </c>
      <c r="V5" s="18">
        <v>1</v>
      </c>
      <c r="W5" s="19">
        <f t="shared" ref="W5:W35" ca="1" si="5">DATE($P$1,$W$4,V5)</f>
        <v>43160</v>
      </c>
      <c r="Y5" s="18">
        <v>1</v>
      </c>
      <c r="Z5" s="19">
        <f t="shared" ref="Z5:Z34" ca="1" si="6">DATE($P$1,$Z$4,Y5)</f>
        <v>43191</v>
      </c>
      <c r="AB5" s="18">
        <v>1</v>
      </c>
      <c r="AC5" s="19">
        <f t="shared" ref="AC5:AC35" ca="1" si="7">DATE($P$1,$AC$4,AB5)</f>
        <v>43221</v>
      </c>
      <c r="AE5" s="18">
        <v>1</v>
      </c>
      <c r="AF5" s="19">
        <f t="shared" ref="AF5:AF34" ca="1" si="8">DATE($P$1,$AF$4,AE5)</f>
        <v>43252</v>
      </c>
      <c r="AH5" s="18">
        <v>1</v>
      </c>
      <c r="AI5" s="19">
        <f t="shared" ref="AI5:AI35" ca="1" si="9">DATE($P$1,$AI$4,AH5)</f>
        <v>43282</v>
      </c>
      <c r="AK5" s="18">
        <v>1</v>
      </c>
      <c r="AL5" s="20">
        <f t="shared" ref="AL5:AL35" ca="1" si="10">DATE($P$1,$AL$4,AK5)</f>
        <v>43313</v>
      </c>
    </row>
    <row r="6" spans="2:38" s="16" customFormat="1" ht="16.5" customHeight="1" x14ac:dyDescent="0.35">
      <c r="D6" s="18">
        <v>2</v>
      </c>
      <c r="E6" s="19">
        <f t="shared" ca="1" si="0"/>
        <v>42980</v>
      </c>
      <c r="G6" s="18">
        <v>2</v>
      </c>
      <c r="H6" s="19">
        <f t="shared" ca="1" si="1"/>
        <v>43010</v>
      </c>
      <c r="J6" s="18">
        <v>2</v>
      </c>
      <c r="K6" s="19">
        <f t="shared" ca="1" si="2"/>
        <v>43041</v>
      </c>
      <c r="M6" s="18">
        <v>2</v>
      </c>
      <c r="N6" s="19">
        <f t="shared" ca="1" si="3"/>
        <v>43071</v>
      </c>
      <c r="P6" s="18">
        <v>2</v>
      </c>
      <c r="Q6" s="19">
        <f t="shared" ref="Q6:Q35" ca="1" si="11">DATE($P$1,$Q$4,P6)</f>
        <v>43102</v>
      </c>
      <c r="S6" s="18">
        <v>2</v>
      </c>
      <c r="T6" s="19">
        <f t="shared" ca="1" si="4"/>
        <v>43133</v>
      </c>
      <c r="V6" s="18">
        <v>2</v>
      </c>
      <c r="W6" s="19">
        <f t="shared" ca="1" si="5"/>
        <v>43161</v>
      </c>
      <c r="Y6" s="18">
        <v>2</v>
      </c>
      <c r="Z6" s="19">
        <f t="shared" ca="1" si="6"/>
        <v>43192</v>
      </c>
      <c r="AB6" s="18">
        <v>2</v>
      </c>
      <c r="AC6" s="19">
        <f t="shared" ca="1" si="7"/>
        <v>43222</v>
      </c>
      <c r="AE6" s="18">
        <v>2</v>
      </c>
      <c r="AF6" s="19">
        <f t="shared" ca="1" si="8"/>
        <v>43253</v>
      </c>
      <c r="AH6" s="18">
        <v>2</v>
      </c>
      <c r="AI6" s="19">
        <f t="shared" ca="1" si="9"/>
        <v>43283</v>
      </c>
      <c r="AK6" s="18">
        <v>2</v>
      </c>
      <c r="AL6" s="20">
        <f t="shared" ca="1" si="10"/>
        <v>43314</v>
      </c>
    </row>
    <row r="7" spans="2:38" s="16" customFormat="1" ht="16.5" customHeight="1" x14ac:dyDescent="0.35">
      <c r="D7" s="18">
        <v>3</v>
      </c>
      <c r="E7" s="19">
        <f t="shared" ca="1" si="0"/>
        <v>42981</v>
      </c>
      <c r="G7" s="18">
        <v>3</v>
      </c>
      <c r="H7" s="19">
        <f t="shared" ca="1" si="1"/>
        <v>43011</v>
      </c>
      <c r="J7" s="18">
        <v>3</v>
      </c>
      <c r="K7" s="19">
        <f t="shared" ca="1" si="2"/>
        <v>43042</v>
      </c>
      <c r="M7" s="18">
        <v>3</v>
      </c>
      <c r="N7" s="19">
        <f t="shared" ca="1" si="3"/>
        <v>43072</v>
      </c>
      <c r="P7" s="18">
        <v>3</v>
      </c>
      <c r="Q7" s="19">
        <f t="shared" ca="1" si="11"/>
        <v>43103</v>
      </c>
      <c r="S7" s="18">
        <v>3</v>
      </c>
      <c r="T7" s="19">
        <f t="shared" ca="1" si="4"/>
        <v>43134</v>
      </c>
      <c r="V7" s="18">
        <v>3</v>
      </c>
      <c r="W7" s="19">
        <f t="shared" ca="1" si="5"/>
        <v>43162</v>
      </c>
      <c r="Y7" s="18">
        <v>3</v>
      </c>
      <c r="Z7" s="19">
        <f t="shared" ca="1" si="6"/>
        <v>43193</v>
      </c>
      <c r="AB7" s="18">
        <v>3</v>
      </c>
      <c r="AC7" s="19">
        <f t="shared" ca="1" si="7"/>
        <v>43223</v>
      </c>
      <c r="AE7" s="18">
        <v>3</v>
      </c>
      <c r="AF7" s="19">
        <f t="shared" ca="1" si="8"/>
        <v>43254</v>
      </c>
      <c r="AH7" s="18">
        <v>3</v>
      </c>
      <c r="AI7" s="19">
        <f t="shared" ca="1" si="9"/>
        <v>43284</v>
      </c>
      <c r="AK7" s="18">
        <v>3</v>
      </c>
      <c r="AL7" s="20">
        <f t="shared" ca="1" si="10"/>
        <v>43315</v>
      </c>
    </row>
    <row r="8" spans="2:38" s="16" customFormat="1" ht="16.5" customHeight="1" x14ac:dyDescent="0.35">
      <c r="D8" s="18">
        <v>4</v>
      </c>
      <c r="E8" s="19">
        <f t="shared" ca="1" si="0"/>
        <v>42982</v>
      </c>
      <c r="G8" s="18">
        <v>4</v>
      </c>
      <c r="H8" s="19">
        <f t="shared" ca="1" si="1"/>
        <v>43012</v>
      </c>
      <c r="J8" s="18">
        <v>4</v>
      </c>
      <c r="K8" s="19">
        <f t="shared" ca="1" si="2"/>
        <v>43043</v>
      </c>
      <c r="M8" s="18">
        <v>4</v>
      </c>
      <c r="N8" s="19">
        <f t="shared" ca="1" si="3"/>
        <v>43073</v>
      </c>
      <c r="P8" s="18">
        <v>4</v>
      </c>
      <c r="Q8" s="19">
        <f t="shared" ca="1" si="11"/>
        <v>43104</v>
      </c>
      <c r="S8" s="18">
        <v>4</v>
      </c>
      <c r="T8" s="19">
        <f t="shared" ca="1" si="4"/>
        <v>43135</v>
      </c>
      <c r="V8" s="18">
        <v>4</v>
      </c>
      <c r="W8" s="19">
        <f t="shared" ca="1" si="5"/>
        <v>43163</v>
      </c>
      <c r="Y8" s="18">
        <v>4</v>
      </c>
      <c r="Z8" s="19">
        <f t="shared" ca="1" si="6"/>
        <v>43194</v>
      </c>
      <c r="AB8" s="18">
        <v>4</v>
      </c>
      <c r="AC8" s="19">
        <f t="shared" ca="1" si="7"/>
        <v>43224</v>
      </c>
      <c r="AE8" s="18">
        <v>4</v>
      </c>
      <c r="AF8" s="19">
        <f t="shared" ca="1" si="8"/>
        <v>43255</v>
      </c>
      <c r="AH8" s="18">
        <v>4</v>
      </c>
      <c r="AI8" s="19">
        <f t="shared" ca="1" si="9"/>
        <v>43285</v>
      </c>
      <c r="AK8" s="18">
        <v>4</v>
      </c>
      <c r="AL8" s="19">
        <f t="shared" ca="1" si="10"/>
        <v>43316</v>
      </c>
    </row>
    <row r="9" spans="2:38" s="16" customFormat="1" ht="16.5" customHeight="1" x14ac:dyDescent="0.35">
      <c r="D9" s="18">
        <v>5</v>
      </c>
      <c r="E9" s="19">
        <f t="shared" ca="1" si="0"/>
        <v>42983</v>
      </c>
      <c r="G9" s="18">
        <v>5</v>
      </c>
      <c r="H9" s="19">
        <f t="shared" ca="1" si="1"/>
        <v>43013</v>
      </c>
      <c r="J9" s="18">
        <v>5</v>
      </c>
      <c r="K9" s="19">
        <f t="shared" ca="1" si="2"/>
        <v>43044</v>
      </c>
      <c r="M9" s="18">
        <v>5</v>
      </c>
      <c r="N9" s="19">
        <f t="shared" ca="1" si="3"/>
        <v>43074</v>
      </c>
      <c r="P9" s="18">
        <v>5</v>
      </c>
      <c r="Q9" s="19">
        <f t="shared" ca="1" si="11"/>
        <v>43105</v>
      </c>
      <c r="S9" s="18">
        <v>5</v>
      </c>
      <c r="T9" s="19">
        <f t="shared" ca="1" si="4"/>
        <v>43136</v>
      </c>
      <c r="V9" s="18">
        <v>5</v>
      </c>
      <c r="W9" s="19">
        <f t="shared" ca="1" si="5"/>
        <v>43164</v>
      </c>
      <c r="Y9" s="18">
        <v>5</v>
      </c>
      <c r="Z9" s="19">
        <f t="shared" ca="1" si="6"/>
        <v>43195</v>
      </c>
      <c r="AB9" s="18">
        <v>5</v>
      </c>
      <c r="AC9" s="19">
        <f t="shared" ca="1" si="7"/>
        <v>43225</v>
      </c>
      <c r="AE9" s="18">
        <v>5</v>
      </c>
      <c r="AF9" s="19">
        <f t="shared" ca="1" si="8"/>
        <v>43256</v>
      </c>
      <c r="AH9" s="18">
        <v>5</v>
      </c>
      <c r="AI9" s="19">
        <f t="shared" ca="1" si="9"/>
        <v>43286</v>
      </c>
      <c r="AK9" s="18">
        <v>5</v>
      </c>
      <c r="AL9" s="19">
        <f t="shared" ca="1" si="10"/>
        <v>43317</v>
      </c>
    </row>
    <row r="10" spans="2:38" s="16" customFormat="1" ht="16.5" customHeight="1" x14ac:dyDescent="0.35">
      <c r="D10" s="18">
        <v>6</v>
      </c>
      <c r="E10" s="19">
        <f t="shared" ca="1" si="0"/>
        <v>42984</v>
      </c>
      <c r="G10" s="18">
        <v>6</v>
      </c>
      <c r="H10" s="19">
        <f t="shared" ca="1" si="1"/>
        <v>43014</v>
      </c>
      <c r="J10" s="18">
        <v>6</v>
      </c>
      <c r="K10" s="19">
        <f t="shared" ca="1" si="2"/>
        <v>43045</v>
      </c>
      <c r="M10" s="18">
        <v>6</v>
      </c>
      <c r="N10" s="19">
        <f t="shared" ca="1" si="3"/>
        <v>43075</v>
      </c>
      <c r="P10" s="18">
        <v>6</v>
      </c>
      <c r="Q10" s="19">
        <f t="shared" ca="1" si="11"/>
        <v>43106</v>
      </c>
      <c r="S10" s="18">
        <v>6</v>
      </c>
      <c r="T10" s="19">
        <f t="shared" ca="1" si="4"/>
        <v>43137</v>
      </c>
      <c r="V10" s="18">
        <v>6</v>
      </c>
      <c r="W10" s="19">
        <f t="shared" ca="1" si="5"/>
        <v>43165</v>
      </c>
      <c r="Y10" s="18">
        <v>6</v>
      </c>
      <c r="Z10" s="19">
        <f t="shared" ca="1" si="6"/>
        <v>43196</v>
      </c>
      <c r="AB10" s="18">
        <v>6</v>
      </c>
      <c r="AC10" s="19">
        <f t="shared" ca="1" si="7"/>
        <v>43226</v>
      </c>
      <c r="AE10" s="18">
        <v>6</v>
      </c>
      <c r="AF10" s="19">
        <f t="shared" ca="1" si="8"/>
        <v>43257</v>
      </c>
      <c r="AH10" s="18">
        <v>6</v>
      </c>
      <c r="AI10" s="19">
        <f t="shared" ca="1" si="9"/>
        <v>43287</v>
      </c>
      <c r="AK10" s="18">
        <v>6</v>
      </c>
      <c r="AL10" s="20">
        <f t="shared" ca="1" si="10"/>
        <v>43318</v>
      </c>
    </row>
    <row r="11" spans="2:38" s="16" customFormat="1" ht="16.5" customHeight="1" x14ac:dyDescent="0.35">
      <c r="D11" s="18">
        <v>7</v>
      </c>
      <c r="E11" s="19">
        <f t="shared" ca="1" si="0"/>
        <v>42985</v>
      </c>
      <c r="G11" s="18">
        <v>7</v>
      </c>
      <c r="H11" s="19">
        <f t="shared" ca="1" si="1"/>
        <v>43015</v>
      </c>
      <c r="J11" s="18">
        <v>7</v>
      </c>
      <c r="K11" s="19">
        <f t="shared" ca="1" si="2"/>
        <v>43046</v>
      </c>
      <c r="M11" s="18">
        <v>7</v>
      </c>
      <c r="N11" s="19">
        <f t="shared" ca="1" si="3"/>
        <v>43076</v>
      </c>
      <c r="P11" s="18">
        <v>7</v>
      </c>
      <c r="Q11" s="19">
        <f t="shared" ca="1" si="11"/>
        <v>43107</v>
      </c>
      <c r="S11" s="18">
        <v>7</v>
      </c>
      <c r="T11" s="19">
        <f t="shared" ca="1" si="4"/>
        <v>43138</v>
      </c>
      <c r="V11" s="18">
        <v>7</v>
      </c>
      <c r="W11" s="19">
        <f t="shared" ca="1" si="5"/>
        <v>43166</v>
      </c>
      <c r="Y11" s="18">
        <v>7</v>
      </c>
      <c r="Z11" s="19">
        <f t="shared" ca="1" si="6"/>
        <v>43197</v>
      </c>
      <c r="AB11" s="18">
        <v>7</v>
      </c>
      <c r="AC11" s="19">
        <f t="shared" ca="1" si="7"/>
        <v>43227</v>
      </c>
      <c r="AE11" s="18">
        <v>7</v>
      </c>
      <c r="AF11" s="19">
        <f t="shared" ca="1" si="8"/>
        <v>43258</v>
      </c>
      <c r="AH11" s="18">
        <v>7</v>
      </c>
      <c r="AI11" s="19">
        <f t="shared" ca="1" si="9"/>
        <v>43288</v>
      </c>
      <c r="AK11" s="18">
        <v>7</v>
      </c>
      <c r="AL11" s="20">
        <f t="shared" ca="1" si="10"/>
        <v>43319</v>
      </c>
    </row>
    <row r="12" spans="2:38" s="16" customFormat="1" ht="16.5" customHeight="1" x14ac:dyDescent="0.35">
      <c r="D12" s="18">
        <v>8</v>
      </c>
      <c r="E12" s="19">
        <f t="shared" ca="1" si="0"/>
        <v>42986</v>
      </c>
      <c r="G12" s="18">
        <v>8</v>
      </c>
      <c r="H12" s="19">
        <f t="shared" ca="1" si="1"/>
        <v>43016</v>
      </c>
      <c r="J12" s="18">
        <v>8</v>
      </c>
      <c r="K12" s="19">
        <f t="shared" ca="1" si="2"/>
        <v>43047</v>
      </c>
      <c r="M12" s="18">
        <v>8</v>
      </c>
      <c r="N12" s="19">
        <f t="shared" ca="1" si="3"/>
        <v>43077</v>
      </c>
      <c r="P12" s="18">
        <v>8</v>
      </c>
      <c r="Q12" s="19">
        <f t="shared" ca="1" si="11"/>
        <v>43108</v>
      </c>
      <c r="S12" s="18">
        <v>8</v>
      </c>
      <c r="T12" s="19">
        <f t="shared" ca="1" si="4"/>
        <v>43139</v>
      </c>
      <c r="V12" s="18">
        <v>8</v>
      </c>
      <c r="W12" s="19">
        <f t="shared" ca="1" si="5"/>
        <v>43167</v>
      </c>
      <c r="Y12" s="18">
        <v>8</v>
      </c>
      <c r="Z12" s="19">
        <f t="shared" ca="1" si="6"/>
        <v>43198</v>
      </c>
      <c r="AB12" s="18">
        <v>8</v>
      </c>
      <c r="AC12" s="19">
        <f t="shared" ca="1" si="7"/>
        <v>43228</v>
      </c>
      <c r="AE12" s="18">
        <v>8</v>
      </c>
      <c r="AF12" s="19">
        <f t="shared" ca="1" si="8"/>
        <v>43259</v>
      </c>
      <c r="AH12" s="18">
        <v>8</v>
      </c>
      <c r="AI12" s="19">
        <f t="shared" ca="1" si="9"/>
        <v>43289</v>
      </c>
      <c r="AK12" s="18">
        <v>8</v>
      </c>
      <c r="AL12" s="20">
        <f t="shared" ca="1" si="10"/>
        <v>43320</v>
      </c>
    </row>
    <row r="13" spans="2:38" s="16" customFormat="1" ht="16.5" customHeight="1" x14ac:dyDescent="0.35">
      <c r="D13" s="18">
        <v>9</v>
      </c>
      <c r="E13" s="19">
        <f t="shared" ca="1" si="0"/>
        <v>42987</v>
      </c>
      <c r="G13" s="18">
        <v>9</v>
      </c>
      <c r="H13" s="19">
        <f t="shared" ca="1" si="1"/>
        <v>43017</v>
      </c>
      <c r="J13" s="18">
        <v>9</v>
      </c>
      <c r="K13" s="19">
        <f t="shared" ca="1" si="2"/>
        <v>43048</v>
      </c>
      <c r="M13" s="18">
        <v>9</v>
      </c>
      <c r="N13" s="19">
        <f t="shared" ca="1" si="3"/>
        <v>43078</v>
      </c>
      <c r="P13" s="18">
        <v>9</v>
      </c>
      <c r="Q13" s="19">
        <f t="shared" ca="1" si="11"/>
        <v>43109</v>
      </c>
      <c r="S13" s="18">
        <v>9</v>
      </c>
      <c r="T13" s="19">
        <f t="shared" ca="1" si="4"/>
        <v>43140</v>
      </c>
      <c r="V13" s="18">
        <v>9</v>
      </c>
      <c r="W13" s="19">
        <f t="shared" ca="1" si="5"/>
        <v>43168</v>
      </c>
      <c r="Y13" s="18">
        <v>9</v>
      </c>
      <c r="Z13" s="20">
        <f t="shared" ca="1" si="6"/>
        <v>43199</v>
      </c>
      <c r="AB13" s="18">
        <v>9</v>
      </c>
      <c r="AC13" s="20">
        <f t="shared" ca="1" si="7"/>
        <v>43229</v>
      </c>
      <c r="AE13" s="18">
        <v>9</v>
      </c>
      <c r="AF13" s="19">
        <f t="shared" ca="1" si="8"/>
        <v>43260</v>
      </c>
      <c r="AH13" s="18">
        <v>9</v>
      </c>
      <c r="AI13" s="19">
        <f t="shared" ca="1" si="9"/>
        <v>43290</v>
      </c>
      <c r="AK13" s="18">
        <v>9</v>
      </c>
      <c r="AL13" s="20">
        <f t="shared" ca="1" si="10"/>
        <v>43321</v>
      </c>
    </row>
    <row r="14" spans="2:38" s="16" customFormat="1" ht="16.5" customHeight="1" x14ac:dyDescent="0.35">
      <c r="D14" s="18">
        <v>10</v>
      </c>
      <c r="E14" s="19">
        <f t="shared" ca="1" si="0"/>
        <v>42988</v>
      </c>
      <c r="G14" s="18">
        <v>10</v>
      </c>
      <c r="H14" s="19">
        <f t="shared" ca="1" si="1"/>
        <v>43018</v>
      </c>
      <c r="J14" s="18">
        <v>10</v>
      </c>
      <c r="K14" s="19">
        <f t="shared" ca="1" si="2"/>
        <v>43049</v>
      </c>
      <c r="M14" s="18">
        <v>10</v>
      </c>
      <c r="N14" s="19">
        <f t="shared" ca="1" si="3"/>
        <v>43079</v>
      </c>
      <c r="P14" s="18">
        <v>10</v>
      </c>
      <c r="Q14" s="19">
        <f t="shared" ca="1" si="11"/>
        <v>43110</v>
      </c>
      <c r="S14" s="18">
        <v>10</v>
      </c>
      <c r="T14" s="19">
        <f t="shared" ca="1" si="4"/>
        <v>43141</v>
      </c>
      <c r="V14" s="18">
        <v>10</v>
      </c>
      <c r="W14" s="19">
        <f t="shared" ca="1" si="5"/>
        <v>43169</v>
      </c>
      <c r="Y14" s="18">
        <v>10</v>
      </c>
      <c r="Z14" s="20">
        <f t="shared" ca="1" si="6"/>
        <v>43200</v>
      </c>
      <c r="AB14" s="18">
        <v>10</v>
      </c>
      <c r="AC14" s="19">
        <f t="shared" ca="1" si="7"/>
        <v>43230</v>
      </c>
      <c r="AE14" s="18">
        <v>10</v>
      </c>
      <c r="AF14" s="19">
        <f t="shared" ca="1" si="8"/>
        <v>43261</v>
      </c>
      <c r="AH14" s="18">
        <v>10</v>
      </c>
      <c r="AI14" s="19">
        <f t="shared" ca="1" si="9"/>
        <v>43291</v>
      </c>
      <c r="AK14" s="18">
        <v>10</v>
      </c>
      <c r="AL14" s="20">
        <f t="shared" ca="1" si="10"/>
        <v>43322</v>
      </c>
    </row>
    <row r="15" spans="2:38" s="16" customFormat="1" ht="16.5" customHeight="1" x14ac:dyDescent="0.35">
      <c r="D15" s="18">
        <v>11</v>
      </c>
      <c r="E15" s="19">
        <f t="shared" ca="1" si="0"/>
        <v>42989</v>
      </c>
      <c r="G15" s="18">
        <v>11</v>
      </c>
      <c r="H15" s="19">
        <f t="shared" ca="1" si="1"/>
        <v>43019</v>
      </c>
      <c r="J15" s="18">
        <v>11</v>
      </c>
      <c r="K15" s="19">
        <f t="shared" ca="1" si="2"/>
        <v>43050</v>
      </c>
      <c r="M15" s="18">
        <v>11</v>
      </c>
      <c r="N15" s="19">
        <f t="shared" ca="1" si="3"/>
        <v>43080</v>
      </c>
      <c r="P15" s="18">
        <v>11</v>
      </c>
      <c r="Q15" s="19">
        <f t="shared" ca="1" si="11"/>
        <v>43111</v>
      </c>
      <c r="S15" s="18">
        <v>11</v>
      </c>
      <c r="T15" s="19">
        <f t="shared" ca="1" si="4"/>
        <v>43142</v>
      </c>
      <c r="V15" s="18">
        <v>11</v>
      </c>
      <c r="W15" s="19">
        <f t="shared" ca="1" si="5"/>
        <v>43170</v>
      </c>
      <c r="Y15" s="18">
        <v>11</v>
      </c>
      <c r="Z15" s="20">
        <f t="shared" ca="1" si="6"/>
        <v>43201</v>
      </c>
      <c r="AB15" s="18">
        <v>11</v>
      </c>
      <c r="AC15" s="20">
        <f t="shared" ca="1" si="7"/>
        <v>43231</v>
      </c>
      <c r="AE15" s="18">
        <v>11</v>
      </c>
      <c r="AF15" s="19">
        <f t="shared" ca="1" si="8"/>
        <v>43262</v>
      </c>
      <c r="AH15" s="18">
        <v>11</v>
      </c>
      <c r="AI15" s="19">
        <f t="shared" ca="1" si="9"/>
        <v>43292</v>
      </c>
      <c r="AK15" s="18">
        <v>11</v>
      </c>
      <c r="AL15" s="19">
        <f t="shared" ca="1" si="10"/>
        <v>43323</v>
      </c>
    </row>
    <row r="16" spans="2:38" s="16" customFormat="1" ht="16.5" customHeight="1" x14ac:dyDescent="0.35">
      <c r="D16" s="18">
        <v>12</v>
      </c>
      <c r="E16" s="19">
        <f t="shared" ca="1" si="0"/>
        <v>42990</v>
      </c>
      <c r="G16" s="18">
        <v>12</v>
      </c>
      <c r="H16" s="19">
        <f t="shared" ca="1" si="1"/>
        <v>43020</v>
      </c>
      <c r="J16" s="18">
        <v>12</v>
      </c>
      <c r="K16" s="19">
        <f t="shared" ca="1" si="2"/>
        <v>43051</v>
      </c>
      <c r="M16" s="18">
        <v>12</v>
      </c>
      <c r="N16" s="19">
        <f t="shared" ca="1" si="3"/>
        <v>43081</v>
      </c>
      <c r="P16" s="18">
        <v>12</v>
      </c>
      <c r="Q16" s="19">
        <f t="shared" ca="1" si="11"/>
        <v>43112</v>
      </c>
      <c r="S16" s="18">
        <v>12</v>
      </c>
      <c r="T16" s="19">
        <f t="shared" ca="1" si="4"/>
        <v>43143</v>
      </c>
      <c r="V16" s="18">
        <v>12</v>
      </c>
      <c r="W16" s="19">
        <f t="shared" ca="1" si="5"/>
        <v>43171</v>
      </c>
      <c r="Y16" s="18">
        <v>12</v>
      </c>
      <c r="Z16" s="20">
        <f t="shared" ca="1" si="6"/>
        <v>43202</v>
      </c>
      <c r="AB16" s="18">
        <v>12</v>
      </c>
      <c r="AC16" s="19">
        <f t="shared" ca="1" si="7"/>
        <v>43232</v>
      </c>
      <c r="AE16" s="18">
        <v>12</v>
      </c>
      <c r="AF16" s="19">
        <f t="shared" ca="1" si="8"/>
        <v>43263</v>
      </c>
      <c r="AH16" s="18">
        <v>12</v>
      </c>
      <c r="AI16" s="19">
        <f t="shared" ca="1" si="9"/>
        <v>43293</v>
      </c>
      <c r="AK16" s="18">
        <v>12</v>
      </c>
      <c r="AL16" s="19">
        <f t="shared" ca="1" si="10"/>
        <v>43324</v>
      </c>
    </row>
    <row r="17" spans="4:38" s="16" customFormat="1" ht="16.5" customHeight="1" x14ac:dyDescent="0.35">
      <c r="D17" s="18">
        <v>13</v>
      </c>
      <c r="E17" s="19">
        <f t="shared" ca="1" si="0"/>
        <v>42991</v>
      </c>
      <c r="G17" s="18">
        <v>13</v>
      </c>
      <c r="H17" s="19">
        <f t="shared" ca="1" si="1"/>
        <v>43021</v>
      </c>
      <c r="J17" s="18">
        <v>13</v>
      </c>
      <c r="K17" s="19">
        <f t="shared" ca="1" si="2"/>
        <v>43052</v>
      </c>
      <c r="M17" s="18">
        <v>13</v>
      </c>
      <c r="N17" s="19">
        <f t="shared" ca="1" si="3"/>
        <v>43082</v>
      </c>
      <c r="P17" s="18">
        <v>13</v>
      </c>
      <c r="Q17" s="19">
        <f t="shared" ca="1" si="11"/>
        <v>43113</v>
      </c>
      <c r="S17" s="18">
        <v>13</v>
      </c>
      <c r="T17" s="19">
        <f t="shared" ca="1" si="4"/>
        <v>43144</v>
      </c>
      <c r="V17" s="18">
        <v>13</v>
      </c>
      <c r="W17" s="19">
        <f t="shared" ca="1" si="5"/>
        <v>43172</v>
      </c>
      <c r="Y17" s="18">
        <v>13</v>
      </c>
      <c r="Z17" s="20">
        <f t="shared" ca="1" si="6"/>
        <v>43203</v>
      </c>
      <c r="AB17" s="18">
        <v>13</v>
      </c>
      <c r="AC17" s="19">
        <f t="shared" ca="1" si="7"/>
        <v>43233</v>
      </c>
      <c r="AE17" s="18">
        <v>13</v>
      </c>
      <c r="AF17" s="19">
        <f t="shared" ca="1" si="8"/>
        <v>43264</v>
      </c>
      <c r="AH17" s="18">
        <v>13</v>
      </c>
      <c r="AI17" s="19">
        <f t="shared" ca="1" si="9"/>
        <v>43294</v>
      </c>
      <c r="AK17" s="18">
        <v>13</v>
      </c>
      <c r="AL17" s="20">
        <f t="shared" ca="1" si="10"/>
        <v>43325</v>
      </c>
    </row>
    <row r="18" spans="4:38" s="16" customFormat="1" ht="16.5" customHeight="1" x14ac:dyDescent="0.35">
      <c r="D18" s="18">
        <v>14</v>
      </c>
      <c r="E18" s="19">
        <f t="shared" ca="1" si="0"/>
        <v>42992</v>
      </c>
      <c r="G18" s="18">
        <v>14</v>
      </c>
      <c r="H18" s="19">
        <f t="shared" ca="1" si="1"/>
        <v>43022</v>
      </c>
      <c r="J18" s="18">
        <v>14</v>
      </c>
      <c r="K18" s="19">
        <f t="shared" ca="1" si="2"/>
        <v>43053</v>
      </c>
      <c r="M18" s="18">
        <v>14</v>
      </c>
      <c r="N18" s="19">
        <f t="shared" ca="1" si="3"/>
        <v>43083</v>
      </c>
      <c r="P18" s="18">
        <v>14</v>
      </c>
      <c r="Q18" s="19">
        <f t="shared" ca="1" si="11"/>
        <v>43114</v>
      </c>
      <c r="S18" s="18">
        <v>14</v>
      </c>
      <c r="T18" s="19">
        <f t="shared" ca="1" si="4"/>
        <v>43145</v>
      </c>
      <c r="V18" s="18">
        <v>14</v>
      </c>
      <c r="W18" s="19">
        <f t="shared" ca="1" si="5"/>
        <v>43173</v>
      </c>
      <c r="Y18" s="18">
        <v>14</v>
      </c>
      <c r="Z18" s="19">
        <f t="shared" ca="1" si="6"/>
        <v>43204</v>
      </c>
      <c r="AB18" s="18">
        <v>14</v>
      </c>
      <c r="AC18" s="19">
        <f t="shared" ca="1" si="7"/>
        <v>43234</v>
      </c>
      <c r="AE18" s="18">
        <v>14</v>
      </c>
      <c r="AF18" s="19">
        <f t="shared" ca="1" si="8"/>
        <v>43265</v>
      </c>
      <c r="AH18" s="18">
        <v>14</v>
      </c>
      <c r="AI18" s="19">
        <f t="shared" ca="1" si="9"/>
        <v>43295</v>
      </c>
      <c r="AK18" s="18">
        <v>14</v>
      </c>
      <c r="AL18" s="20">
        <f t="shared" ca="1" si="10"/>
        <v>43326</v>
      </c>
    </row>
    <row r="19" spans="4:38" s="16" customFormat="1" ht="16.5" customHeight="1" x14ac:dyDescent="0.35">
      <c r="D19" s="18">
        <v>15</v>
      </c>
      <c r="E19" s="19">
        <f t="shared" ca="1" si="0"/>
        <v>42993</v>
      </c>
      <c r="G19" s="18">
        <v>15</v>
      </c>
      <c r="H19" s="19">
        <f t="shared" ca="1" si="1"/>
        <v>43023</v>
      </c>
      <c r="J19" s="18">
        <v>15</v>
      </c>
      <c r="K19" s="19">
        <f t="shared" ca="1" si="2"/>
        <v>43054</v>
      </c>
      <c r="M19" s="18">
        <v>15</v>
      </c>
      <c r="N19" s="19">
        <f t="shared" ca="1" si="3"/>
        <v>43084</v>
      </c>
      <c r="P19" s="18">
        <v>15</v>
      </c>
      <c r="Q19" s="19">
        <f t="shared" ca="1" si="11"/>
        <v>43115</v>
      </c>
      <c r="S19" s="18">
        <v>15</v>
      </c>
      <c r="T19" s="19">
        <f t="shared" ca="1" si="4"/>
        <v>43146</v>
      </c>
      <c r="V19" s="18">
        <v>15</v>
      </c>
      <c r="W19" s="19">
        <f t="shared" ca="1" si="5"/>
        <v>43174</v>
      </c>
      <c r="Y19" s="18">
        <v>15</v>
      </c>
      <c r="Z19" s="19">
        <f t="shared" ca="1" si="6"/>
        <v>43205</v>
      </c>
      <c r="AB19" s="18">
        <v>15</v>
      </c>
      <c r="AC19" s="19">
        <f t="shared" ca="1" si="7"/>
        <v>43235</v>
      </c>
      <c r="AE19" s="18">
        <v>15</v>
      </c>
      <c r="AF19" s="19">
        <f t="shared" ca="1" si="8"/>
        <v>43266</v>
      </c>
      <c r="AH19" s="18">
        <v>15</v>
      </c>
      <c r="AI19" s="19">
        <f t="shared" ca="1" si="9"/>
        <v>43296</v>
      </c>
      <c r="AK19" s="18">
        <v>15</v>
      </c>
      <c r="AL19" s="19">
        <f t="shared" ca="1" si="10"/>
        <v>43327</v>
      </c>
    </row>
    <row r="20" spans="4:38" s="16" customFormat="1" ht="16.5" customHeight="1" x14ac:dyDescent="0.35">
      <c r="D20" s="18">
        <v>16</v>
      </c>
      <c r="E20" s="19">
        <f t="shared" ca="1" si="0"/>
        <v>42994</v>
      </c>
      <c r="G20" s="18">
        <v>16</v>
      </c>
      <c r="H20" s="19">
        <f t="shared" ca="1" si="1"/>
        <v>43024</v>
      </c>
      <c r="J20" s="18">
        <v>16</v>
      </c>
      <c r="K20" s="19">
        <f t="shared" ca="1" si="2"/>
        <v>43055</v>
      </c>
      <c r="M20" s="18">
        <v>16</v>
      </c>
      <c r="N20" s="19">
        <f t="shared" ca="1" si="3"/>
        <v>43085</v>
      </c>
      <c r="P20" s="18">
        <v>16</v>
      </c>
      <c r="Q20" s="19">
        <f t="shared" ca="1" si="11"/>
        <v>43116</v>
      </c>
      <c r="S20" s="18">
        <v>16</v>
      </c>
      <c r="T20" s="19">
        <f t="shared" ca="1" si="4"/>
        <v>43147</v>
      </c>
      <c r="V20" s="18">
        <v>16</v>
      </c>
      <c r="W20" s="19">
        <f t="shared" ca="1" si="5"/>
        <v>43175</v>
      </c>
      <c r="Y20" s="18">
        <v>16</v>
      </c>
      <c r="Z20" s="19">
        <f t="shared" ca="1" si="6"/>
        <v>43206</v>
      </c>
      <c r="AB20" s="18">
        <v>16</v>
      </c>
      <c r="AC20" s="19">
        <f t="shared" ca="1" si="7"/>
        <v>43236</v>
      </c>
      <c r="AE20" s="18">
        <v>16</v>
      </c>
      <c r="AF20" s="19">
        <f t="shared" ca="1" si="8"/>
        <v>43267</v>
      </c>
      <c r="AH20" s="18">
        <v>16</v>
      </c>
      <c r="AI20" s="19">
        <f t="shared" ca="1" si="9"/>
        <v>43297</v>
      </c>
      <c r="AK20" s="18">
        <v>16</v>
      </c>
      <c r="AL20" s="20">
        <f t="shared" ca="1" si="10"/>
        <v>43328</v>
      </c>
    </row>
    <row r="21" spans="4:38" s="16" customFormat="1" ht="16.5" customHeight="1" x14ac:dyDescent="0.35">
      <c r="D21" s="18">
        <v>17</v>
      </c>
      <c r="E21" s="19">
        <f t="shared" ca="1" si="0"/>
        <v>42995</v>
      </c>
      <c r="G21" s="18">
        <v>17</v>
      </c>
      <c r="H21" s="19">
        <f t="shared" ca="1" si="1"/>
        <v>43025</v>
      </c>
      <c r="J21" s="18">
        <v>17</v>
      </c>
      <c r="K21" s="19">
        <f t="shared" ca="1" si="2"/>
        <v>43056</v>
      </c>
      <c r="M21" s="18">
        <v>17</v>
      </c>
      <c r="N21" s="19">
        <f t="shared" ca="1" si="3"/>
        <v>43086</v>
      </c>
      <c r="P21" s="18">
        <v>17</v>
      </c>
      <c r="Q21" s="19">
        <f t="shared" ca="1" si="11"/>
        <v>43117</v>
      </c>
      <c r="S21" s="18">
        <v>17</v>
      </c>
      <c r="T21" s="19">
        <f t="shared" ca="1" si="4"/>
        <v>43148</v>
      </c>
      <c r="V21" s="18">
        <v>17</v>
      </c>
      <c r="W21" s="19">
        <f t="shared" ca="1" si="5"/>
        <v>43176</v>
      </c>
      <c r="Y21" s="18">
        <v>17</v>
      </c>
      <c r="Z21" s="19">
        <f t="shared" ca="1" si="6"/>
        <v>43207</v>
      </c>
      <c r="AB21" s="18">
        <v>17</v>
      </c>
      <c r="AC21" s="19">
        <f t="shared" ca="1" si="7"/>
        <v>43237</v>
      </c>
      <c r="AE21" s="18">
        <v>17</v>
      </c>
      <c r="AF21" s="19">
        <f t="shared" ca="1" si="8"/>
        <v>43268</v>
      </c>
      <c r="AH21" s="18">
        <v>17</v>
      </c>
      <c r="AI21" s="19">
        <f t="shared" ca="1" si="9"/>
        <v>43298</v>
      </c>
      <c r="AK21" s="18">
        <v>17</v>
      </c>
      <c r="AL21" s="20">
        <f t="shared" ca="1" si="10"/>
        <v>43329</v>
      </c>
    </row>
    <row r="22" spans="4:38" s="16" customFormat="1" ht="16.5" customHeight="1" x14ac:dyDescent="0.35">
      <c r="D22" s="18">
        <v>18</v>
      </c>
      <c r="E22" s="19">
        <f t="shared" ca="1" si="0"/>
        <v>42996</v>
      </c>
      <c r="G22" s="18">
        <v>18</v>
      </c>
      <c r="H22" s="19">
        <f t="shared" ca="1" si="1"/>
        <v>43026</v>
      </c>
      <c r="J22" s="18">
        <v>18</v>
      </c>
      <c r="K22" s="19">
        <f t="shared" ca="1" si="2"/>
        <v>43057</v>
      </c>
      <c r="M22" s="18">
        <v>18</v>
      </c>
      <c r="N22" s="19">
        <f t="shared" ca="1" si="3"/>
        <v>43087</v>
      </c>
      <c r="P22" s="18">
        <v>18</v>
      </c>
      <c r="Q22" s="19">
        <f t="shared" ca="1" si="11"/>
        <v>43118</v>
      </c>
      <c r="S22" s="18">
        <v>18</v>
      </c>
      <c r="T22" s="19">
        <f t="shared" ca="1" si="4"/>
        <v>43149</v>
      </c>
      <c r="V22" s="18">
        <v>18</v>
      </c>
      <c r="W22" s="19">
        <f t="shared" ca="1" si="5"/>
        <v>43177</v>
      </c>
      <c r="Y22" s="18">
        <v>18</v>
      </c>
      <c r="Z22" s="19">
        <f t="shared" ca="1" si="6"/>
        <v>43208</v>
      </c>
      <c r="AB22" s="18">
        <v>18</v>
      </c>
      <c r="AC22" s="19">
        <f t="shared" ca="1" si="7"/>
        <v>43238</v>
      </c>
      <c r="AE22" s="18">
        <v>18</v>
      </c>
      <c r="AF22" s="19">
        <f t="shared" ca="1" si="8"/>
        <v>43269</v>
      </c>
      <c r="AH22" s="18">
        <v>18</v>
      </c>
      <c r="AI22" s="19">
        <f t="shared" ca="1" si="9"/>
        <v>43299</v>
      </c>
      <c r="AK22" s="18">
        <v>18</v>
      </c>
      <c r="AL22" s="19">
        <f t="shared" ca="1" si="10"/>
        <v>43330</v>
      </c>
    </row>
    <row r="23" spans="4:38" s="16" customFormat="1" ht="16.5" customHeight="1" x14ac:dyDescent="0.35">
      <c r="D23" s="18">
        <v>19</v>
      </c>
      <c r="E23" s="19">
        <f t="shared" ca="1" si="0"/>
        <v>42997</v>
      </c>
      <c r="G23" s="18">
        <v>19</v>
      </c>
      <c r="H23" s="19">
        <f t="shared" ca="1" si="1"/>
        <v>43027</v>
      </c>
      <c r="J23" s="18">
        <v>19</v>
      </c>
      <c r="K23" s="19">
        <f t="shared" ca="1" si="2"/>
        <v>43058</v>
      </c>
      <c r="M23" s="18">
        <v>19</v>
      </c>
      <c r="N23" s="19">
        <f t="shared" ca="1" si="3"/>
        <v>43088</v>
      </c>
      <c r="P23" s="18">
        <v>19</v>
      </c>
      <c r="Q23" s="19">
        <f t="shared" ca="1" si="11"/>
        <v>43119</v>
      </c>
      <c r="S23" s="18">
        <v>19</v>
      </c>
      <c r="T23" s="19">
        <f t="shared" ca="1" si="4"/>
        <v>43150</v>
      </c>
      <c r="V23" s="18">
        <v>19</v>
      </c>
      <c r="W23" s="19">
        <f t="shared" ca="1" si="5"/>
        <v>43178</v>
      </c>
      <c r="Y23" s="18">
        <v>19</v>
      </c>
      <c r="Z23" s="19">
        <f t="shared" ca="1" si="6"/>
        <v>43209</v>
      </c>
      <c r="AB23" s="18">
        <v>19</v>
      </c>
      <c r="AC23" s="19">
        <f t="shared" ca="1" si="7"/>
        <v>43239</v>
      </c>
      <c r="AE23" s="18">
        <v>19</v>
      </c>
      <c r="AF23" s="19">
        <f t="shared" ca="1" si="8"/>
        <v>43270</v>
      </c>
      <c r="AH23" s="18">
        <v>19</v>
      </c>
      <c r="AI23" s="19">
        <f t="shared" ca="1" si="9"/>
        <v>43300</v>
      </c>
      <c r="AK23" s="18">
        <v>19</v>
      </c>
      <c r="AL23" s="19">
        <f t="shared" ca="1" si="10"/>
        <v>43331</v>
      </c>
    </row>
    <row r="24" spans="4:38" s="16" customFormat="1" ht="16.5" customHeight="1" x14ac:dyDescent="0.35">
      <c r="D24" s="18">
        <v>20</v>
      </c>
      <c r="E24" s="19">
        <f t="shared" ca="1" si="0"/>
        <v>42998</v>
      </c>
      <c r="G24" s="18">
        <v>20</v>
      </c>
      <c r="H24" s="19">
        <f t="shared" ca="1" si="1"/>
        <v>43028</v>
      </c>
      <c r="J24" s="18">
        <v>20</v>
      </c>
      <c r="K24" s="19">
        <f t="shared" ca="1" si="2"/>
        <v>43059</v>
      </c>
      <c r="M24" s="18">
        <v>20</v>
      </c>
      <c r="N24" s="19">
        <f t="shared" ca="1" si="3"/>
        <v>43089</v>
      </c>
      <c r="P24" s="18">
        <v>20</v>
      </c>
      <c r="Q24" s="19">
        <f t="shared" ca="1" si="11"/>
        <v>43120</v>
      </c>
      <c r="S24" s="18">
        <v>20</v>
      </c>
      <c r="T24" s="19">
        <f t="shared" ca="1" si="4"/>
        <v>43151</v>
      </c>
      <c r="V24" s="18">
        <v>20</v>
      </c>
      <c r="W24" s="19">
        <f t="shared" ca="1" si="5"/>
        <v>43179</v>
      </c>
      <c r="Y24" s="18">
        <v>20</v>
      </c>
      <c r="Z24" s="19">
        <f t="shared" ca="1" si="6"/>
        <v>43210</v>
      </c>
      <c r="AB24" s="18">
        <v>20</v>
      </c>
      <c r="AC24" s="19">
        <f t="shared" ca="1" si="7"/>
        <v>43240</v>
      </c>
      <c r="AE24" s="18">
        <v>20</v>
      </c>
      <c r="AF24" s="19">
        <f t="shared" ca="1" si="8"/>
        <v>43271</v>
      </c>
      <c r="AH24" s="18">
        <v>20</v>
      </c>
      <c r="AI24" s="19">
        <f t="shared" ca="1" si="9"/>
        <v>43301</v>
      </c>
      <c r="AK24" s="18">
        <v>20</v>
      </c>
      <c r="AL24" s="19">
        <f t="shared" ca="1" si="10"/>
        <v>43332</v>
      </c>
    </row>
    <row r="25" spans="4:38" s="16" customFormat="1" ht="16.5" customHeight="1" x14ac:dyDescent="0.35">
      <c r="D25" s="18">
        <v>21</v>
      </c>
      <c r="E25" s="19">
        <f t="shared" ca="1" si="0"/>
        <v>42999</v>
      </c>
      <c r="G25" s="18">
        <v>21</v>
      </c>
      <c r="H25" s="19">
        <f t="shared" ca="1" si="1"/>
        <v>43029</v>
      </c>
      <c r="J25" s="18">
        <v>21</v>
      </c>
      <c r="K25" s="19">
        <f t="shared" ca="1" si="2"/>
        <v>43060</v>
      </c>
      <c r="M25" s="18">
        <v>21</v>
      </c>
      <c r="N25" s="19">
        <f t="shared" ca="1" si="3"/>
        <v>43090</v>
      </c>
      <c r="P25" s="18">
        <v>21</v>
      </c>
      <c r="Q25" s="19">
        <f t="shared" ca="1" si="11"/>
        <v>43121</v>
      </c>
      <c r="S25" s="18">
        <v>21</v>
      </c>
      <c r="T25" s="19">
        <f t="shared" ca="1" si="4"/>
        <v>43152</v>
      </c>
      <c r="V25" s="18">
        <v>21</v>
      </c>
      <c r="W25" s="19">
        <f t="shared" ca="1" si="5"/>
        <v>43180</v>
      </c>
      <c r="Y25" s="18">
        <v>21</v>
      </c>
      <c r="Z25" s="19">
        <f t="shared" ca="1" si="6"/>
        <v>43211</v>
      </c>
      <c r="AB25" s="18">
        <v>21</v>
      </c>
      <c r="AC25" s="19">
        <f t="shared" ca="1" si="7"/>
        <v>43241</v>
      </c>
      <c r="AE25" s="18">
        <v>21</v>
      </c>
      <c r="AF25" s="19">
        <f t="shared" ca="1" si="8"/>
        <v>43272</v>
      </c>
      <c r="AH25" s="18">
        <v>21</v>
      </c>
      <c r="AI25" s="19">
        <f t="shared" ca="1" si="9"/>
        <v>43302</v>
      </c>
      <c r="AK25" s="18">
        <v>21</v>
      </c>
      <c r="AL25" s="19">
        <f t="shared" ca="1" si="10"/>
        <v>43333</v>
      </c>
    </row>
    <row r="26" spans="4:38" s="16" customFormat="1" ht="16.5" customHeight="1" x14ac:dyDescent="0.35">
      <c r="D26" s="18">
        <v>22</v>
      </c>
      <c r="E26" s="19">
        <f t="shared" ca="1" si="0"/>
        <v>43000</v>
      </c>
      <c r="G26" s="18">
        <v>22</v>
      </c>
      <c r="H26" s="19">
        <f t="shared" ca="1" si="1"/>
        <v>43030</v>
      </c>
      <c r="J26" s="18">
        <v>22</v>
      </c>
      <c r="K26" s="19">
        <f t="shared" ca="1" si="2"/>
        <v>43061</v>
      </c>
      <c r="M26" s="18">
        <v>22</v>
      </c>
      <c r="N26" s="19">
        <f t="shared" ca="1" si="3"/>
        <v>43091</v>
      </c>
      <c r="P26" s="18">
        <v>22</v>
      </c>
      <c r="Q26" s="19">
        <f t="shared" ca="1" si="11"/>
        <v>43122</v>
      </c>
      <c r="S26" s="18">
        <v>22</v>
      </c>
      <c r="T26" s="19">
        <f t="shared" ca="1" si="4"/>
        <v>43153</v>
      </c>
      <c r="V26" s="18">
        <v>22</v>
      </c>
      <c r="W26" s="19">
        <f t="shared" ca="1" si="5"/>
        <v>43181</v>
      </c>
      <c r="Y26" s="18">
        <v>22</v>
      </c>
      <c r="Z26" s="19">
        <f t="shared" ca="1" si="6"/>
        <v>43212</v>
      </c>
      <c r="AB26" s="18">
        <v>22</v>
      </c>
      <c r="AC26" s="19">
        <f t="shared" ca="1" si="7"/>
        <v>43242</v>
      </c>
      <c r="AE26" s="18">
        <v>22</v>
      </c>
      <c r="AF26" s="19">
        <f t="shared" ca="1" si="8"/>
        <v>43273</v>
      </c>
      <c r="AH26" s="18">
        <v>22</v>
      </c>
      <c r="AI26" s="19">
        <f t="shared" ca="1" si="9"/>
        <v>43303</v>
      </c>
      <c r="AK26" s="18">
        <v>22</v>
      </c>
      <c r="AL26" s="19">
        <f t="shared" ca="1" si="10"/>
        <v>43334</v>
      </c>
    </row>
    <row r="27" spans="4:38" s="16" customFormat="1" ht="16.5" customHeight="1" x14ac:dyDescent="0.35">
      <c r="D27" s="18">
        <v>23</v>
      </c>
      <c r="E27" s="19">
        <f t="shared" ca="1" si="0"/>
        <v>43001</v>
      </c>
      <c r="G27" s="18">
        <v>23</v>
      </c>
      <c r="H27" s="19">
        <f t="shared" ca="1" si="1"/>
        <v>43031</v>
      </c>
      <c r="J27" s="18">
        <v>23</v>
      </c>
      <c r="K27" s="19">
        <f t="shared" ca="1" si="2"/>
        <v>43062</v>
      </c>
      <c r="M27" s="18">
        <v>23</v>
      </c>
      <c r="N27" s="19">
        <f t="shared" ca="1" si="3"/>
        <v>43092</v>
      </c>
      <c r="P27" s="18">
        <v>23</v>
      </c>
      <c r="Q27" s="19">
        <f t="shared" ca="1" si="11"/>
        <v>43123</v>
      </c>
      <c r="S27" s="18">
        <v>23</v>
      </c>
      <c r="T27" s="19">
        <f t="shared" ca="1" si="4"/>
        <v>43154</v>
      </c>
      <c r="V27" s="18">
        <v>23</v>
      </c>
      <c r="W27" s="19">
        <f t="shared" ca="1" si="5"/>
        <v>43182</v>
      </c>
      <c r="Y27" s="18">
        <v>23</v>
      </c>
      <c r="Z27" s="19">
        <f t="shared" ca="1" si="6"/>
        <v>43213</v>
      </c>
      <c r="AB27" s="18">
        <v>23</v>
      </c>
      <c r="AC27" s="19">
        <f t="shared" ca="1" si="7"/>
        <v>43243</v>
      </c>
      <c r="AE27" s="18">
        <v>23</v>
      </c>
      <c r="AF27" s="19">
        <f t="shared" ca="1" si="8"/>
        <v>43274</v>
      </c>
      <c r="AH27" s="18">
        <v>23</v>
      </c>
      <c r="AI27" s="19">
        <f t="shared" ca="1" si="9"/>
        <v>43304</v>
      </c>
      <c r="AK27" s="18">
        <v>23</v>
      </c>
      <c r="AL27" s="19">
        <f t="shared" ca="1" si="10"/>
        <v>43335</v>
      </c>
    </row>
    <row r="28" spans="4:38" s="16" customFormat="1" ht="16.5" customHeight="1" x14ac:dyDescent="0.35">
      <c r="D28" s="18">
        <v>24</v>
      </c>
      <c r="E28" s="19">
        <f t="shared" ca="1" si="0"/>
        <v>43002</v>
      </c>
      <c r="G28" s="18">
        <v>24</v>
      </c>
      <c r="H28" s="19">
        <f t="shared" ca="1" si="1"/>
        <v>43032</v>
      </c>
      <c r="J28" s="18">
        <v>24</v>
      </c>
      <c r="K28" s="19">
        <f t="shared" ca="1" si="2"/>
        <v>43063</v>
      </c>
      <c r="M28" s="18">
        <v>24</v>
      </c>
      <c r="N28" s="19">
        <f t="shared" ca="1" si="3"/>
        <v>43093</v>
      </c>
      <c r="P28" s="18">
        <v>24</v>
      </c>
      <c r="Q28" s="19">
        <f t="shared" ca="1" si="11"/>
        <v>43124</v>
      </c>
      <c r="S28" s="18">
        <v>24</v>
      </c>
      <c r="T28" s="19">
        <f t="shared" ca="1" si="4"/>
        <v>43155</v>
      </c>
      <c r="V28" s="18">
        <v>24</v>
      </c>
      <c r="W28" s="19">
        <f t="shared" ca="1" si="5"/>
        <v>43183</v>
      </c>
      <c r="Y28" s="18">
        <v>24</v>
      </c>
      <c r="Z28" s="19">
        <f t="shared" ca="1" si="6"/>
        <v>43214</v>
      </c>
      <c r="AB28" s="18">
        <v>24</v>
      </c>
      <c r="AC28" s="19">
        <f t="shared" ca="1" si="7"/>
        <v>43244</v>
      </c>
      <c r="AE28" s="18">
        <v>24</v>
      </c>
      <c r="AF28" s="19">
        <f t="shared" ca="1" si="8"/>
        <v>43275</v>
      </c>
      <c r="AH28" s="18">
        <v>24</v>
      </c>
      <c r="AI28" s="19">
        <f t="shared" ca="1" si="9"/>
        <v>43305</v>
      </c>
      <c r="AK28" s="18">
        <v>24</v>
      </c>
      <c r="AL28" s="19">
        <f t="shared" ca="1" si="10"/>
        <v>43336</v>
      </c>
    </row>
    <row r="29" spans="4:38" s="16" customFormat="1" ht="16.5" customHeight="1" x14ac:dyDescent="0.35">
      <c r="D29" s="18">
        <v>25</v>
      </c>
      <c r="E29" s="19">
        <f t="shared" ca="1" si="0"/>
        <v>43003</v>
      </c>
      <c r="G29" s="18">
        <v>25</v>
      </c>
      <c r="H29" s="19">
        <f t="shared" ca="1" si="1"/>
        <v>43033</v>
      </c>
      <c r="J29" s="18">
        <v>25</v>
      </c>
      <c r="K29" s="19">
        <f t="shared" ca="1" si="2"/>
        <v>43064</v>
      </c>
      <c r="M29" s="18">
        <v>25</v>
      </c>
      <c r="N29" s="19">
        <f t="shared" ca="1" si="3"/>
        <v>43094</v>
      </c>
      <c r="P29" s="18">
        <v>25</v>
      </c>
      <c r="Q29" s="19">
        <f t="shared" ca="1" si="11"/>
        <v>43125</v>
      </c>
      <c r="S29" s="18">
        <v>25</v>
      </c>
      <c r="T29" s="19">
        <f t="shared" ca="1" si="4"/>
        <v>43156</v>
      </c>
      <c r="V29" s="18">
        <v>25</v>
      </c>
      <c r="W29" s="19">
        <f t="shared" ca="1" si="5"/>
        <v>43184</v>
      </c>
      <c r="Y29" s="18">
        <v>25</v>
      </c>
      <c r="Z29" s="19">
        <f t="shared" ca="1" si="6"/>
        <v>43215</v>
      </c>
      <c r="AB29" s="18">
        <v>25</v>
      </c>
      <c r="AC29" s="19">
        <f t="shared" ca="1" si="7"/>
        <v>43245</v>
      </c>
      <c r="AE29" s="18">
        <v>25</v>
      </c>
      <c r="AF29" s="19">
        <f t="shared" ca="1" si="8"/>
        <v>43276</v>
      </c>
      <c r="AH29" s="18">
        <v>25</v>
      </c>
      <c r="AI29" s="19">
        <f t="shared" ca="1" si="9"/>
        <v>43306</v>
      </c>
      <c r="AK29" s="18">
        <v>25</v>
      </c>
      <c r="AL29" s="19">
        <f t="shared" ca="1" si="10"/>
        <v>43337</v>
      </c>
    </row>
    <row r="30" spans="4:38" s="16" customFormat="1" ht="16.5" customHeight="1" x14ac:dyDescent="0.35">
      <c r="D30" s="18">
        <v>26</v>
      </c>
      <c r="E30" s="19">
        <f t="shared" ca="1" si="0"/>
        <v>43004</v>
      </c>
      <c r="G30" s="18">
        <v>26</v>
      </c>
      <c r="H30" s="19">
        <f t="shared" ca="1" si="1"/>
        <v>43034</v>
      </c>
      <c r="J30" s="18">
        <v>26</v>
      </c>
      <c r="K30" s="19">
        <f t="shared" ca="1" si="2"/>
        <v>43065</v>
      </c>
      <c r="M30" s="18">
        <v>26</v>
      </c>
      <c r="N30" s="20">
        <f t="shared" ca="1" si="3"/>
        <v>43095</v>
      </c>
      <c r="P30" s="18">
        <v>26</v>
      </c>
      <c r="Q30" s="19">
        <f t="shared" ca="1" si="11"/>
        <v>43126</v>
      </c>
      <c r="S30" s="18">
        <v>26</v>
      </c>
      <c r="T30" s="19">
        <f t="shared" ca="1" si="4"/>
        <v>43157</v>
      </c>
      <c r="V30" s="18">
        <v>26</v>
      </c>
      <c r="W30" s="19">
        <f t="shared" ca="1" si="5"/>
        <v>43185</v>
      </c>
      <c r="Y30" s="18">
        <v>26</v>
      </c>
      <c r="Z30" s="19">
        <f t="shared" ca="1" si="6"/>
        <v>43216</v>
      </c>
      <c r="AB30" s="18">
        <v>26</v>
      </c>
      <c r="AC30" s="19">
        <f t="shared" ca="1" si="7"/>
        <v>43246</v>
      </c>
      <c r="AE30" s="18">
        <v>26</v>
      </c>
      <c r="AF30" s="19">
        <f t="shared" ca="1" si="8"/>
        <v>43277</v>
      </c>
      <c r="AH30" s="18">
        <v>26</v>
      </c>
      <c r="AI30" s="19">
        <f t="shared" ca="1" si="9"/>
        <v>43307</v>
      </c>
      <c r="AK30" s="18">
        <v>26</v>
      </c>
      <c r="AL30" s="19">
        <f t="shared" ca="1" si="10"/>
        <v>43338</v>
      </c>
    </row>
    <row r="31" spans="4:38" s="16" customFormat="1" ht="16.5" customHeight="1" x14ac:dyDescent="0.35">
      <c r="D31" s="18">
        <v>27</v>
      </c>
      <c r="E31" s="19">
        <f t="shared" ca="1" si="0"/>
        <v>43005</v>
      </c>
      <c r="G31" s="18">
        <v>27</v>
      </c>
      <c r="H31" s="19">
        <f t="shared" ca="1" si="1"/>
        <v>43035</v>
      </c>
      <c r="J31" s="18">
        <v>27</v>
      </c>
      <c r="K31" s="19">
        <f t="shared" ca="1" si="2"/>
        <v>43066</v>
      </c>
      <c r="M31" s="18">
        <v>27</v>
      </c>
      <c r="N31" s="20">
        <f t="shared" ca="1" si="3"/>
        <v>43096</v>
      </c>
      <c r="P31" s="18">
        <v>27</v>
      </c>
      <c r="Q31" s="19">
        <f t="shared" ca="1" si="11"/>
        <v>43127</v>
      </c>
      <c r="S31" s="18">
        <v>27</v>
      </c>
      <c r="T31" s="19">
        <f t="shared" ca="1" si="4"/>
        <v>43158</v>
      </c>
      <c r="V31" s="18">
        <v>27</v>
      </c>
      <c r="W31" s="19">
        <f t="shared" ca="1" si="5"/>
        <v>43186</v>
      </c>
      <c r="Y31" s="18">
        <v>27</v>
      </c>
      <c r="Z31" s="19">
        <f t="shared" ca="1" si="6"/>
        <v>43217</v>
      </c>
      <c r="AB31" s="18">
        <v>27</v>
      </c>
      <c r="AC31" s="19">
        <f t="shared" ca="1" si="7"/>
        <v>43247</v>
      </c>
      <c r="AE31" s="18">
        <v>27</v>
      </c>
      <c r="AF31" s="19">
        <f t="shared" ca="1" si="8"/>
        <v>43278</v>
      </c>
      <c r="AH31" s="18">
        <v>27</v>
      </c>
      <c r="AI31" s="19">
        <f t="shared" ca="1" si="9"/>
        <v>43308</v>
      </c>
      <c r="AK31" s="18">
        <v>27</v>
      </c>
      <c r="AL31" s="19">
        <f t="shared" ca="1" si="10"/>
        <v>43339</v>
      </c>
    </row>
    <row r="32" spans="4:38" s="16" customFormat="1" ht="16.5" customHeight="1" x14ac:dyDescent="0.35">
      <c r="D32" s="18">
        <v>28</v>
      </c>
      <c r="E32" s="19">
        <f t="shared" ca="1" si="0"/>
        <v>43006</v>
      </c>
      <c r="G32" s="18">
        <v>28</v>
      </c>
      <c r="H32" s="19">
        <f t="shared" ca="1" si="1"/>
        <v>43036</v>
      </c>
      <c r="J32" s="18">
        <v>28</v>
      </c>
      <c r="K32" s="19">
        <f t="shared" ca="1" si="2"/>
        <v>43067</v>
      </c>
      <c r="M32" s="18">
        <v>28</v>
      </c>
      <c r="N32" s="20">
        <f t="shared" ca="1" si="3"/>
        <v>43097</v>
      </c>
      <c r="P32" s="18">
        <v>28</v>
      </c>
      <c r="Q32" s="19">
        <f t="shared" ca="1" si="11"/>
        <v>43128</v>
      </c>
      <c r="S32" s="21">
        <v>28</v>
      </c>
      <c r="T32" s="22">
        <f t="shared" ca="1" si="4"/>
        <v>43159</v>
      </c>
      <c r="V32" s="18">
        <v>28</v>
      </c>
      <c r="W32" s="19">
        <f t="shared" ca="1" si="5"/>
        <v>43187</v>
      </c>
      <c r="Y32" s="18">
        <v>28</v>
      </c>
      <c r="Z32" s="19">
        <f t="shared" ca="1" si="6"/>
        <v>43218</v>
      </c>
      <c r="AB32" s="18">
        <v>28</v>
      </c>
      <c r="AC32" s="19">
        <f t="shared" ca="1" si="7"/>
        <v>43248</v>
      </c>
      <c r="AE32" s="18">
        <v>28</v>
      </c>
      <c r="AF32" s="19">
        <f t="shared" ca="1" si="8"/>
        <v>43279</v>
      </c>
      <c r="AH32" s="18">
        <v>28</v>
      </c>
      <c r="AI32" s="19">
        <f t="shared" ca="1" si="9"/>
        <v>43309</v>
      </c>
      <c r="AK32" s="18">
        <v>28</v>
      </c>
      <c r="AL32" s="19">
        <f t="shared" ca="1" si="10"/>
        <v>43340</v>
      </c>
    </row>
    <row r="33" spans="1:40" s="16" customFormat="1" ht="16.5" customHeight="1" x14ac:dyDescent="0.35">
      <c r="D33" s="18">
        <v>29</v>
      </c>
      <c r="E33" s="19">
        <f t="shared" ca="1" si="0"/>
        <v>43007</v>
      </c>
      <c r="G33" s="18">
        <v>29</v>
      </c>
      <c r="H33" s="19">
        <f t="shared" ca="1" si="1"/>
        <v>43037</v>
      </c>
      <c r="J33" s="18">
        <v>29</v>
      </c>
      <c r="K33" s="19">
        <f t="shared" ca="1" si="2"/>
        <v>43068</v>
      </c>
      <c r="M33" s="18">
        <v>29</v>
      </c>
      <c r="N33" s="20">
        <f t="shared" ca="1" si="3"/>
        <v>43098</v>
      </c>
      <c r="P33" s="18">
        <v>29</v>
      </c>
      <c r="Q33" s="19">
        <f t="shared" ca="1" si="11"/>
        <v>43129</v>
      </c>
      <c r="S33" s="21" t="str">
        <f ca="1">IF(MONTH(DATE($P$1,$T$4,29))=MONTH(T32),29,"")</f>
        <v/>
      </c>
      <c r="T33" s="22" t="str">
        <f ca="1">IF(S33="","",DATE($P$1,$T$4,S33))</f>
        <v/>
      </c>
      <c r="V33" s="18">
        <v>29</v>
      </c>
      <c r="W33" s="19">
        <f t="shared" ca="1" si="5"/>
        <v>43188</v>
      </c>
      <c r="Y33" s="18">
        <v>29</v>
      </c>
      <c r="Z33" s="19">
        <f t="shared" ca="1" si="6"/>
        <v>43219</v>
      </c>
      <c r="AB33" s="18">
        <v>29</v>
      </c>
      <c r="AC33" s="19">
        <f t="shared" ca="1" si="7"/>
        <v>43249</v>
      </c>
      <c r="AE33" s="18">
        <v>29</v>
      </c>
      <c r="AF33" s="19">
        <f t="shared" ca="1" si="8"/>
        <v>43280</v>
      </c>
      <c r="AH33" s="18">
        <v>29</v>
      </c>
      <c r="AI33" s="19">
        <f t="shared" ca="1" si="9"/>
        <v>43310</v>
      </c>
      <c r="AK33" s="18">
        <v>29</v>
      </c>
      <c r="AL33" s="19">
        <f t="shared" ca="1" si="10"/>
        <v>43341</v>
      </c>
    </row>
    <row r="34" spans="1:40" s="16" customFormat="1" ht="16.5" customHeight="1" x14ac:dyDescent="0.35">
      <c r="D34" s="21">
        <v>30</v>
      </c>
      <c r="E34" s="22">
        <f t="shared" ca="1" si="0"/>
        <v>43008</v>
      </c>
      <c r="G34" s="18">
        <v>30</v>
      </c>
      <c r="H34" s="19">
        <f t="shared" ca="1" si="1"/>
        <v>43038</v>
      </c>
      <c r="J34" s="21">
        <v>30</v>
      </c>
      <c r="K34" s="22">
        <f t="shared" ca="1" si="2"/>
        <v>43069</v>
      </c>
      <c r="M34" s="18">
        <v>30</v>
      </c>
      <c r="N34" s="19">
        <f t="shared" ca="1" si="3"/>
        <v>43099</v>
      </c>
      <c r="P34" s="18">
        <v>30</v>
      </c>
      <c r="Q34" s="19">
        <f t="shared" ca="1" si="11"/>
        <v>43130</v>
      </c>
      <c r="T34" s="23"/>
      <c r="V34" s="18">
        <v>30</v>
      </c>
      <c r="W34" s="19">
        <f t="shared" ca="1" si="5"/>
        <v>43189</v>
      </c>
      <c r="Y34" s="21">
        <v>30</v>
      </c>
      <c r="Z34" s="22">
        <f t="shared" ca="1" si="6"/>
        <v>43220</v>
      </c>
      <c r="AB34" s="18">
        <v>30</v>
      </c>
      <c r="AC34" s="19">
        <f t="shared" ca="1" si="7"/>
        <v>43250</v>
      </c>
      <c r="AE34" s="21">
        <v>30</v>
      </c>
      <c r="AF34" s="22">
        <f t="shared" ca="1" si="8"/>
        <v>43281</v>
      </c>
      <c r="AH34" s="18">
        <v>30</v>
      </c>
      <c r="AI34" s="20">
        <f t="shared" ca="1" si="9"/>
        <v>43311</v>
      </c>
      <c r="AK34" s="18">
        <v>30</v>
      </c>
      <c r="AL34" s="19">
        <f t="shared" ca="1" si="10"/>
        <v>43342</v>
      </c>
    </row>
    <row r="35" spans="1:40" s="16" customFormat="1" ht="16.5" customHeight="1" x14ac:dyDescent="0.35">
      <c r="E35" s="23"/>
      <c r="G35" s="21">
        <v>31</v>
      </c>
      <c r="H35" s="22">
        <f t="shared" ca="1" si="1"/>
        <v>43039</v>
      </c>
      <c r="M35" s="21">
        <v>31</v>
      </c>
      <c r="N35" s="22">
        <f t="shared" ca="1" si="3"/>
        <v>43100</v>
      </c>
      <c r="P35" s="21">
        <v>31</v>
      </c>
      <c r="Q35" s="22">
        <f t="shared" ca="1" si="11"/>
        <v>43131</v>
      </c>
      <c r="V35" s="21">
        <v>31</v>
      </c>
      <c r="W35" s="22">
        <f t="shared" ca="1" si="5"/>
        <v>43190</v>
      </c>
      <c r="AB35" s="21">
        <v>31</v>
      </c>
      <c r="AC35" s="22">
        <f t="shared" ca="1" si="7"/>
        <v>43251</v>
      </c>
      <c r="AH35" s="21">
        <v>31</v>
      </c>
      <c r="AI35" s="24">
        <f t="shared" ca="1" si="9"/>
        <v>43312</v>
      </c>
      <c r="AK35" s="21">
        <v>31</v>
      </c>
      <c r="AL35" s="22">
        <f t="shared" ca="1" si="10"/>
        <v>43343</v>
      </c>
      <c r="AN35" s="25" t="s">
        <v>25</v>
      </c>
    </row>
    <row r="36" spans="1:40" ht="8.25" customHeight="1" x14ac:dyDescent="0.3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</row>
    <row r="37" spans="1:40" s="29" customFormat="1" x14ac:dyDescent="0.35">
      <c r="A37" s="88" t="s">
        <v>24</v>
      </c>
      <c r="B37" s="89"/>
      <c r="C37" s="27"/>
      <c r="D37" s="76">
        <f ca="1">NETWORKDAYS(E5,E34,'Jour fériés'!$B$4:$G$14)</f>
        <v>21</v>
      </c>
      <c r="E37" s="77"/>
      <c r="F37" s="28"/>
      <c r="G37" s="76">
        <f ca="1">NETWORKDAYS(H5,H35,'Jour fériés'!$B$4:$G$14)</f>
        <v>22</v>
      </c>
      <c r="H37" s="77"/>
      <c r="I37" s="28"/>
      <c r="J37" s="76">
        <f ca="1">NETWORKDAYS(K5,K34,'Jour fériés'!$B$4:$G$14)</f>
        <v>21</v>
      </c>
      <c r="K37" s="77"/>
      <c r="L37" s="28"/>
      <c r="M37" s="76">
        <f ca="1">NETWORKDAYS(N5,N35,'Jour fériés'!$B$4:$G$14)</f>
        <v>20</v>
      </c>
      <c r="N37" s="77"/>
      <c r="O37" s="28"/>
      <c r="P37" s="76">
        <f ca="1">NETWORKDAYS(Q5,Q35,'Jour fériés'!$B$4:$G$14)</f>
        <v>22</v>
      </c>
      <c r="Q37" s="77"/>
      <c r="R37" s="28"/>
      <c r="S37" s="76">
        <f ca="1">NETWORKDAYS(T5,T32,'Jour fériés'!$B$4:$G$14)</f>
        <v>20</v>
      </c>
      <c r="T37" s="77"/>
      <c r="U37" s="28"/>
      <c r="V37" s="76">
        <f ca="1">NETWORKDAYS(W5,W35,'Jour fériés'!$B$4:$G$14)</f>
        <v>22</v>
      </c>
      <c r="W37" s="77"/>
      <c r="X37" s="28"/>
      <c r="Y37" s="76">
        <f ca="1">NETWORKDAYS(Z5,Z34,'Jour fériés'!$B$4:$G$14)</f>
        <v>20</v>
      </c>
      <c r="Z37" s="77"/>
      <c r="AA37" s="28"/>
      <c r="AB37" s="76">
        <f ca="1">NETWORKDAYS(AC5,AC35,'Jour fériés'!$B$4:$G$14)</f>
        <v>19</v>
      </c>
      <c r="AC37" s="77"/>
      <c r="AD37" s="28"/>
      <c r="AE37" s="76">
        <f ca="1">NETWORKDAYS(AF5,AF34,'Jour fériés'!$B$4:$G$14)</f>
        <v>21</v>
      </c>
      <c r="AF37" s="77"/>
      <c r="AG37" s="28"/>
      <c r="AH37" s="76">
        <f ca="1">NETWORKDAYS(AI5,AI35,'Jour fériés'!$B$4:$G$14)</f>
        <v>22</v>
      </c>
      <c r="AI37" s="77"/>
      <c r="AJ37" s="28"/>
      <c r="AK37" s="76">
        <f ca="1">NETWORKDAYS(AL5,AL35,'Jour fériés'!$B$4:$G$14)</f>
        <v>22</v>
      </c>
      <c r="AL37" s="77"/>
      <c r="AM37" s="16"/>
      <c r="AN37" s="25">
        <f ca="1">D37+G37+J37+M37+P37+S37+V37+Y37+AB37+AE37+AH37+AK37</f>
        <v>252</v>
      </c>
    </row>
    <row r="38" spans="1:40" ht="3.75" customHeight="1" x14ac:dyDescent="0.35">
      <c r="A38" s="46"/>
      <c r="B38" s="4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16"/>
    </row>
    <row r="39" spans="1:40" s="29" customFormat="1" x14ac:dyDescent="0.35">
      <c r="A39" s="88" t="s">
        <v>39</v>
      </c>
      <c r="B39" s="89"/>
      <c r="C39" s="27"/>
      <c r="D39" s="76">
        <f ca="1">NbCoul(E5:E35,33)</f>
        <v>0</v>
      </c>
      <c r="E39" s="77"/>
      <c r="F39" s="16"/>
      <c r="G39" s="76">
        <f ca="1">NbCoul(H5:H35,33)</f>
        <v>0</v>
      </c>
      <c r="H39" s="77"/>
      <c r="I39" s="16"/>
      <c r="J39" s="76">
        <f ca="1">NbCoul(K5:K35,33)</f>
        <v>0</v>
      </c>
      <c r="K39" s="77"/>
      <c r="L39" s="16"/>
      <c r="M39" s="76">
        <f ca="1">NbCoul(N5:N35,33)</f>
        <v>4</v>
      </c>
      <c r="N39" s="77"/>
      <c r="O39" s="16"/>
      <c r="P39" s="76">
        <f ca="1">NbCoul(Q5:Q35,33)</f>
        <v>0</v>
      </c>
      <c r="Q39" s="77"/>
      <c r="R39" s="16"/>
      <c r="S39" s="76">
        <f ca="1">NbCoul(T5:T35,33)</f>
        <v>0</v>
      </c>
      <c r="T39" s="77"/>
      <c r="U39" s="16"/>
      <c r="V39" s="76">
        <f ca="1">NbCoul(W5:W35,33)</f>
        <v>0</v>
      </c>
      <c r="W39" s="77"/>
      <c r="X39" s="16"/>
      <c r="Y39" s="76">
        <f ca="1">NbCoul(Z5:Z35,33)</f>
        <v>5</v>
      </c>
      <c r="Z39" s="77"/>
      <c r="AA39" s="16"/>
      <c r="AB39" s="76">
        <f ca="1">NbCoul(AC5:AC35,33)</f>
        <v>2</v>
      </c>
      <c r="AC39" s="77"/>
      <c r="AD39" s="16"/>
      <c r="AE39" s="76">
        <f ca="1">NbCoul(AF5:AF35,33)</f>
        <v>0</v>
      </c>
      <c r="AF39" s="77"/>
      <c r="AG39" s="16"/>
      <c r="AH39" s="76">
        <f ca="1">NbCoul(AI5:AI35,33)</f>
        <v>2</v>
      </c>
      <c r="AI39" s="77"/>
      <c r="AJ39" s="16"/>
      <c r="AK39" s="76">
        <f ca="1">NbCoul(AL5:AL35,33)</f>
        <v>12</v>
      </c>
      <c r="AL39" s="77"/>
      <c r="AM39" s="16"/>
      <c r="AN39" s="25">
        <f ca="1">D39+G39+J39+M39+P39+S39+V39+Y39+AB39+AE39+AH39+AK39</f>
        <v>25</v>
      </c>
    </row>
    <row r="40" spans="1:40" ht="3.75" customHeight="1" x14ac:dyDescent="0.3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</row>
    <row r="41" spans="1:40" x14ac:dyDescent="0.3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97" t="s">
        <v>26</v>
      </c>
      <c r="AJ41" s="98"/>
      <c r="AK41" s="98"/>
      <c r="AL41" s="99"/>
      <c r="AM41" s="26"/>
      <c r="AN41" s="30">
        <f ca="1">AN37-AN39</f>
        <v>227</v>
      </c>
    </row>
    <row r="42" spans="1:40" ht="7.5" customHeight="1" x14ac:dyDescent="0.35"/>
    <row r="43" spans="1:40" x14ac:dyDescent="0.35">
      <c r="A43" s="50" t="s">
        <v>28</v>
      </c>
      <c r="B43" s="31" t="s">
        <v>33</v>
      </c>
      <c r="C43" s="32"/>
      <c r="D43" s="80" t="e">
        <f ca="1">NETWORKDAYS.INTL(E$5,E$34,$A43,FERIES)-congés(E$5:E$34,1)</f>
        <v>#VALUE!</v>
      </c>
      <c r="E43" s="81"/>
      <c r="F43" s="26"/>
      <c r="G43" s="80" t="e">
        <f ca="1">NETWORKDAYS.INTL(H$5,H$35,$A43,FERIES)-congés(H$5:H$35,1)</f>
        <v>#VALUE!</v>
      </c>
      <c r="H43" s="81"/>
      <c r="I43" s="16"/>
      <c r="J43" s="80" t="e">
        <f ca="1">NETWORKDAYS.INTL(K$5,K$34,$A43,FERIES)-congés(K$5:K$34,1)</f>
        <v>#VALUE!</v>
      </c>
      <c r="K43" s="81"/>
      <c r="L43" s="16"/>
      <c r="M43" s="80" t="e">
        <f ca="1">NETWORKDAYS.INTL(N$5,N$35,$A43,FERIES)-congés(N$5:N$35,1)</f>
        <v>#VALUE!</v>
      </c>
      <c r="N43" s="81"/>
      <c r="O43" s="16"/>
      <c r="P43" s="80" t="e">
        <f ca="1">NETWORKDAYS.INTL(Q$5,Q$35,$A43,FERIES)-congés(Q$5:Q$35,1)</f>
        <v>#VALUE!</v>
      </c>
      <c r="Q43" s="81"/>
      <c r="R43" s="16"/>
      <c r="S43" s="86">
        <f ca="1">IF(S33="",NETWORKDAYS.INTL(T$5,T$32,$A43,FERIES),NETWORKDAYS.INTL(T$5,T$33,$A43,FERIES))</f>
        <v>4</v>
      </c>
      <c r="T43" s="87"/>
      <c r="U43" s="16"/>
      <c r="V43" s="80" t="e">
        <f ca="1">NETWORKDAYS.INTL(W$5,W$35,$A43,FERIES)-congés(W$5:W$35,1)</f>
        <v>#VALUE!</v>
      </c>
      <c r="W43" s="81"/>
      <c r="X43" s="16"/>
      <c r="Y43" s="80" t="e">
        <f ca="1">NETWORKDAYS.INTL(Z$5,Z$34,$A43,FERIES)-congés(Z$5:Z$34,1)</f>
        <v>#VALUE!</v>
      </c>
      <c r="Z43" s="81"/>
      <c r="AA43" s="16"/>
      <c r="AB43" s="80" t="e">
        <f ca="1">NETWORKDAYS.INTL(AC$5,AC$35,$A43,FERIES)-congés(AC$5:AC$35,1)</f>
        <v>#VALUE!</v>
      </c>
      <c r="AC43" s="81"/>
      <c r="AD43" s="16"/>
      <c r="AE43" s="80" t="e">
        <f ca="1">NETWORKDAYS.INTL(AF$5,AF$34,$A43,FERIES)-congés(AF$5:AF$34,1)</f>
        <v>#VALUE!</v>
      </c>
      <c r="AF43" s="81"/>
      <c r="AG43" s="16"/>
      <c r="AH43" s="80" t="e">
        <f ca="1">NETWORKDAYS.INTL(AI$5,AI$35,$A43,FERIES)-congés(AI$5:AI$35,1)</f>
        <v>#VALUE!</v>
      </c>
      <c r="AI43" s="81"/>
      <c r="AJ43" s="16"/>
      <c r="AK43" s="80" t="e">
        <f ca="1">NETWORKDAYS.INTL(AL$5,AL$35,$A43,FERIES)-congés(AL$5:AL$35,1)</f>
        <v>#VALUE!</v>
      </c>
      <c r="AL43" s="81"/>
      <c r="AM43" s="16"/>
      <c r="AN43" s="33" t="e">
        <f ca="1">D43+G43+J43+M43+P43+S43+V43+Y43+AB43+AE43+AH43+AK43</f>
        <v>#VALUE!</v>
      </c>
    </row>
    <row r="44" spans="1:40" s="37" customFormat="1" ht="3.75" customHeight="1" x14ac:dyDescent="0.35">
      <c r="A44" s="51"/>
      <c r="B44" s="34"/>
      <c r="C44" s="32"/>
      <c r="D44" s="32"/>
      <c r="E44" s="35"/>
      <c r="F44" s="36"/>
      <c r="G44" s="36"/>
      <c r="H44" s="35"/>
      <c r="I44" s="27"/>
      <c r="J44" s="27"/>
      <c r="K44" s="35"/>
      <c r="L44" s="27"/>
      <c r="M44" s="27"/>
      <c r="N44" s="35"/>
      <c r="O44" s="27"/>
      <c r="P44" s="27"/>
      <c r="Q44" s="35"/>
      <c r="R44" s="27"/>
      <c r="S44" s="27"/>
      <c r="T44" s="27"/>
      <c r="U44" s="27"/>
      <c r="V44" s="27"/>
      <c r="W44" s="35"/>
      <c r="X44" s="27"/>
      <c r="Y44" s="27"/>
      <c r="Z44" s="35"/>
      <c r="AA44" s="27"/>
      <c r="AB44" s="27"/>
      <c r="AC44" s="35"/>
      <c r="AD44" s="27"/>
      <c r="AE44" s="27"/>
      <c r="AF44" s="35"/>
      <c r="AG44" s="27"/>
      <c r="AH44" s="27"/>
      <c r="AI44" s="35"/>
      <c r="AJ44" s="27"/>
      <c r="AK44" s="27"/>
      <c r="AL44" s="35"/>
      <c r="AM44" s="27"/>
      <c r="AN44" s="27"/>
    </row>
    <row r="45" spans="1:40" x14ac:dyDescent="0.35">
      <c r="A45" s="50" t="s">
        <v>29</v>
      </c>
      <c r="B45" s="38" t="s">
        <v>34</v>
      </c>
      <c r="C45" s="32"/>
      <c r="D45" s="82" t="e">
        <f ca="1">NETWORKDAYS.INTL(E$5,E$34,$A45,FERIES)-congés(E$5:E$34,2)</f>
        <v>#VALUE!</v>
      </c>
      <c r="E45" s="83"/>
      <c r="F45" s="26"/>
      <c r="G45" s="82" t="e">
        <f ca="1">NETWORKDAYS.INTL(H$5,H$35,$A45,FERIES)-congés(H$5:H$35,2)</f>
        <v>#VALUE!</v>
      </c>
      <c r="H45" s="83"/>
      <c r="I45" s="16"/>
      <c r="J45" s="82" t="e">
        <f ca="1">NETWORKDAYS.INTL(K$5,K$34,$A45,FERIES)-congés(K$5:K$34,2)</f>
        <v>#VALUE!</v>
      </c>
      <c r="K45" s="83"/>
      <c r="L45" s="16"/>
      <c r="M45" s="82" t="e">
        <f ca="1">NETWORKDAYS.INTL(N$5,N$35,$A45,FERIES)-congés(N$5:N$35,2)</f>
        <v>#VALUE!</v>
      </c>
      <c r="N45" s="83"/>
      <c r="O45" s="16"/>
      <c r="P45" s="82" t="e">
        <f ca="1">NETWORKDAYS.INTL(Q$5,Q$35,$A45,FERIES)-congés(Q$5:Q$35,2)</f>
        <v>#VALUE!</v>
      </c>
      <c r="Q45" s="83"/>
      <c r="R45" s="16"/>
      <c r="S45" s="76">
        <f ca="1">IF(S33="",NETWORKDAYS.INTL(T$5,T$32,$A45,FERIES),NETWORKDAYS.INTL(T$5,T$33,$A45,FERIES))</f>
        <v>4</v>
      </c>
      <c r="T45" s="77"/>
      <c r="U45" s="16"/>
      <c r="V45" s="82" t="e">
        <f ca="1">NETWORKDAYS.INTL(W$5,W$35,$A45,FERIES)-congés(W$5:W$35,2)</f>
        <v>#VALUE!</v>
      </c>
      <c r="W45" s="83"/>
      <c r="X45" s="16"/>
      <c r="Y45" s="82" t="e">
        <f ca="1">NETWORKDAYS.INTL(Z$5,Z$34,$A45,FERIES)-congés(Z$5:Z$34,2)</f>
        <v>#VALUE!</v>
      </c>
      <c r="Z45" s="83"/>
      <c r="AA45" s="16"/>
      <c r="AB45" s="82" t="e">
        <f ca="1">NETWORKDAYS.INTL(AC$5,AC$35,$A45,FERIES)-congés(AC$5:AC$35,2)</f>
        <v>#VALUE!</v>
      </c>
      <c r="AC45" s="83"/>
      <c r="AD45" s="16"/>
      <c r="AE45" s="82" t="e">
        <f ca="1">NETWORKDAYS.INTL(AF$5,AF$34,$A45,FERIES)-congés(AF$5:AF$34,2)</f>
        <v>#VALUE!</v>
      </c>
      <c r="AF45" s="83"/>
      <c r="AG45" s="16"/>
      <c r="AH45" s="82" t="e">
        <f ca="1">NETWORKDAYS.INTL(AI$5,AI$35,$A45,FERIES)-congés(AI$5:AI$35,2)</f>
        <v>#VALUE!</v>
      </c>
      <c r="AI45" s="83"/>
      <c r="AJ45" s="16"/>
      <c r="AK45" s="82" t="e">
        <f ca="1">NETWORKDAYS.INTL(AL$5,AL$35,$A45,FERIES)-congés(AL$5:AL$35,2)</f>
        <v>#VALUE!</v>
      </c>
      <c r="AL45" s="83"/>
      <c r="AM45" s="16"/>
      <c r="AN45" s="25" t="e">
        <f ca="1">D45+G45+J45+M45+P45+S45+V45+Y45+AB45+AE45+AH45+AK45</f>
        <v>#VALUE!</v>
      </c>
    </row>
    <row r="46" spans="1:40" s="37" customFormat="1" ht="3.75" customHeight="1" x14ac:dyDescent="0.35">
      <c r="A46" s="51"/>
      <c r="B46" s="34"/>
      <c r="C46" s="32"/>
      <c r="D46" s="32"/>
      <c r="E46" s="35"/>
      <c r="F46" s="36"/>
      <c r="G46" s="36"/>
      <c r="H46" s="35"/>
      <c r="I46" s="27"/>
      <c r="J46" s="27"/>
      <c r="K46" s="35"/>
      <c r="L46" s="27"/>
      <c r="M46" s="27"/>
      <c r="N46" s="35"/>
      <c r="O46" s="27"/>
      <c r="P46" s="27"/>
      <c r="Q46" s="35"/>
      <c r="R46" s="27"/>
      <c r="S46" s="27"/>
      <c r="T46" s="27"/>
      <c r="U46" s="27"/>
      <c r="V46" s="27"/>
      <c r="W46" s="35"/>
      <c r="X46" s="27"/>
      <c r="Y46" s="27"/>
      <c r="Z46" s="35"/>
      <c r="AA46" s="27"/>
      <c r="AB46" s="27"/>
      <c r="AC46" s="35"/>
      <c r="AD46" s="27"/>
      <c r="AE46" s="27"/>
      <c r="AF46" s="35"/>
      <c r="AG46" s="27"/>
      <c r="AH46" s="27"/>
      <c r="AI46" s="35"/>
      <c r="AJ46" s="27"/>
      <c r="AK46" s="27"/>
      <c r="AL46" s="35"/>
      <c r="AM46" s="27"/>
      <c r="AN46" s="27"/>
    </row>
    <row r="47" spans="1:40" x14ac:dyDescent="0.35">
      <c r="A47" s="50" t="s">
        <v>30</v>
      </c>
      <c r="B47" s="31" t="s">
        <v>35</v>
      </c>
      <c r="C47" s="32"/>
      <c r="D47" s="80" t="e">
        <f ca="1">NETWORKDAYS.INTL(E$5,E$34,$A47,FERIES)-congés(E$5:E$34,3)</f>
        <v>#VALUE!</v>
      </c>
      <c r="E47" s="81"/>
      <c r="F47" s="26"/>
      <c r="G47" s="80" t="e">
        <f ca="1">NETWORKDAYS.INTL(H$5,H$35,$A47,FERIES)-congés(H$5:H$35,3)</f>
        <v>#VALUE!</v>
      </c>
      <c r="H47" s="81"/>
      <c r="I47" s="16"/>
      <c r="J47" s="80" t="e">
        <f ca="1">NETWORKDAYS.INTL(K$5,K$34,$A47,FERIES)-congés(K$5:K$34,3)</f>
        <v>#VALUE!</v>
      </c>
      <c r="K47" s="81"/>
      <c r="L47" s="16"/>
      <c r="M47" s="80" t="e">
        <f ca="1">NETWORKDAYS.INTL(N$5,N$35,$A47,FERIES)-congés(N$5:N$35,3)</f>
        <v>#VALUE!</v>
      </c>
      <c r="N47" s="81"/>
      <c r="O47" s="16"/>
      <c r="P47" s="80" t="e">
        <f ca="1">NETWORKDAYS.INTL(Q$5,Q$35,$A47,FERIES)-congés(Q$5:Q$35,3)</f>
        <v>#VALUE!</v>
      </c>
      <c r="Q47" s="81"/>
      <c r="R47" s="16"/>
      <c r="S47" s="86">
        <f ca="1">IF(S33="",NETWORKDAYS.INTL(T$5,T$32,$A47,FERIES),NETWORKDAYS.INTL(T$5,T$33,$A47,FERIES))</f>
        <v>4</v>
      </c>
      <c r="T47" s="87"/>
      <c r="U47" s="16"/>
      <c r="V47" s="80" t="e">
        <f ca="1">NETWORKDAYS.INTL(W$5,W$35,$A47,FERIES)-congés(W$5:W$35,3)</f>
        <v>#VALUE!</v>
      </c>
      <c r="W47" s="81"/>
      <c r="X47" s="16"/>
      <c r="Y47" s="80" t="e">
        <f ca="1">NETWORKDAYS.INTL(Z$5,Z$34,$A47,FERIES)-congés(Z$5:Z$34,3)</f>
        <v>#VALUE!</v>
      </c>
      <c r="Z47" s="81"/>
      <c r="AA47" s="16"/>
      <c r="AB47" s="80" t="e">
        <f ca="1">NETWORKDAYS.INTL(AC$5,AC$35,$A47,FERIES)-congés(AC$5:AC$35,3)</f>
        <v>#VALUE!</v>
      </c>
      <c r="AC47" s="81"/>
      <c r="AD47" s="16"/>
      <c r="AE47" s="80" t="e">
        <f ca="1">NETWORKDAYS.INTL(AF$5,AF$34,$A47,FERIES)-congés(AF$5:AF$34,3)</f>
        <v>#VALUE!</v>
      </c>
      <c r="AF47" s="81"/>
      <c r="AG47" s="16"/>
      <c r="AH47" s="80" t="e">
        <f ca="1">NETWORKDAYS.INTL(AI$5,AI$35,$A47,FERIES)-congés(AI$5:AI$35,3)</f>
        <v>#VALUE!</v>
      </c>
      <c r="AI47" s="81"/>
      <c r="AJ47" s="16"/>
      <c r="AK47" s="80" t="e">
        <f ca="1">NETWORKDAYS.INTL(AL$5,AL$35,$A47,FERIES)-congés(AL$5:AL$35,3)</f>
        <v>#VALUE!</v>
      </c>
      <c r="AL47" s="81"/>
      <c r="AM47" s="16"/>
      <c r="AN47" s="33" t="e">
        <f ca="1">D47+G47+J47+M47+P47+S47+V47+Y47+AB47+AE47+AH47+AK47</f>
        <v>#VALUE!</v>
      </c>
    </row>
    <row r="48" spans="1:40" s="37" customFormat="1" ht="3.75" customHeight="1" x14ac:dyDescent="0.35">
      <c r="A48" s="51"/>
      <c r="B48" s="34"/>
      <c r="C48" s="32"/>
      <c r="D48" s="32"/>
      <c r="E48" s="35"/>
      <c r="F48" s="36"/>
      <c r="G48" s="36"/>
      <c r="H48" s="35"/>
      <c r="I48" s="27"/>
      <c r="J48" s="27"/>
      <c r="K48" s="35"/>
      <c r="L48" s="27"/>
      <c r="M48" s="27"/>
      <c r="N48" s="35"/>
      <c r="O48" s="27"/>
      <c r="P48" s="27"/>
      <c r="Q48" s="35"/>
      <c r="R48" s="27"/>
      <c r="S48" s="27"/>
      <c r="T48" s="27"/>
      <c r="U48" s="27"/>
      <c r="V48" s="27"/>
      <c r="W48" s="35"/>
      <c r="X48" s="27"/>
      <c r="Y48" s="27"/>
      <c r="Z48" s="35"/>
      <c r="AA48" s="27"/>
      <c r="AB48" s="27"/>
      <c r="AC48" s="35"/>
      <c r="AD48" s="27"/>
      <c r="AE48" s="27"/>
      <c r="AF48" s="35"/>
      <c r="AG48" s="27"/>
      <c r="AH48" s="27"/>
      <c r="AI48" s="35"/>
      <c r="AJ48" s="27"/>
      <c r="AK48" s="27"/>
      <c r="AL48" s="35"/>
      <c r="AM48" s="27"/>
      <c r="AN48" s="27"/>
    </row>
    <row r="49" spans="1:40" x14ac:dyDescent="0.35">
      <c r="A49" s="50" t="s">
        <v>31</v>
      </c>
      <c r="B49" s="38" t="s">
        <v>36</v>
      </c>
      <c r="C49" s="32"/>
      <c r="D49" s="82" t="e">
        <f ca="1">NETWORKDAYS.INTL(E$5,E$34,$A49,FERIES)-congés(E$5:E$34,4)</f>
        <v>#VALUE!</v>
      </c>
      <c r="E49" s="83"/>
      <c r="F49" s="26"/>
      <c r="G49" s="82" t="e">
        <f ca="1">NETWORKDAYS.INTL(H$5,H$35,$A49,FERIES)-congés(H$5:H$35,4)</f>
        <v>#VALUE!</v>
      </c>
      <c r="H49" s="83"/>
      <c r="I49" s="16"/>
      <c r="J49" s="82" t="e">
        <f ca="1">NETWORKDAYS.INTL(K$5,K$34,$A49,FERIES)-congés(K$5:K$34,4)</f>
        <v>#VALUE!</v>
      </c>
      <c r="K49" s="83"/>
      <c r="L49" s="16"/>
      <c r="M49" s="82" t="e">
        <f ca="1">NETWORKDAYS.INTL(N$5,N$35,$A49,FERIES)-congés(N$5:N$35,4)</f>
        <v>#VALUE!</v>
      </c>
      <c r="N49" s="83"/>
      <c r="O49" s="16"/>
      <c r="P49" s="82" t="e">
        <f ca="1">NETWORKDAYS.INTL(Q$5,Q$35,$A49,FERIES)-congés(Q$5:Q$35,4)</f>
        <v>#VALUE!</v>
      </c>
      <c r="Q49" s="83"/>
      <c r="R49" s="16"/>
      <c r="S49" s="76">
        <f ca="1">IF(S33="",NETWORKDAYS.INTL(T$5,T$32,$A49,FERIES),NETWORKDAYS.INTL(T$5,T$33,$A49,FERIES))</f>
        <v>4</v>
      </c>
      <c r="T49" s="77"/>
      <c r="U49" s="16"/>
      <c r="V49" s="82" t="e">
        <f ca="1">NETWORKDAYS.INTL(W$5,W$35,$A49,FERIES)-congés(W$5:W$35,4)</f>
        <v>#VALUE!</v>
      </c>
      <c r="W49" s="83"/>
      <c r="X49" s="16"/>
      <c r="Y49" s="82" t="e">
        <f ca="1">NETWORKDAYS.INTL(Z$5,Z$34,$A49,FERIES)-congés(Z$5:Z$34,4)</f>
        <v>#VALUE!</v>
      </c>
      <c r="Z49" s="83"/>
      <c r="AA49" s="16"/>
      <c r="AB49" s="82" t="e">
        <f ca="1">NETWORKDAYS.INTL(AC$5,AC$35,$A49,FERIES)-congés(AC$5:AC$35,4)</f>
        <v>#VALUE!</v>
      </c>
      <c r="AC49" s="83"/>
      <c r="AD49" s="16"/>
      <c r="AE49" s="82" t="e">
        <f ca="1">NETWORKDAYS.INTL(AF$5,AF$34,$A49,FERIES)-congés(AF$5:AF$34,4)</f>
        <v>#VALUE!</v>
      </c>
      <c r="AF49" s="83"/>
      <c r="AG49" s="16"/>
      <c r="AH49" s="82" t="e">
        <f ca="1">NETWORKDAYS.INTL(AI$5,AI$35,$A49,FERIES)-congés(AI$5:AI$35,4)</f>
        <v>#VALUE!</v>
      </c>
      <c r="AI49" s="83"/>
      <c r="AJ49" s="16"/>
      <c r="AK49" s="82" t="e">
        <f ca="1">NETWORKDAYS.INTL(AL$5,AL$35,$A49,FERIES)-congés(AL$5:AL$35,4)</f>
        <v>#VALUE!</v>
      </c>
      <c r="AL49" s="83"/>
      <c r="AM49" s="16"/>
      <c r="AN49" s="25" t="e">
        <f ca="1">D49+G49+J49+M49+P49+S49+V49+Y49+AB49+AE49+AH49+AK49</f>
        <v>#VALUE!</v>
      </c>
    </row>
    <row r="50" spans="1:40" s="37" customFormat="1" ht="3.75" customHeight="1" x14ac:dyDescent="0.35">
      <c r="A50" s="51"/>
      <c r="B50" s="34"/>
      <c r="C50" s="32"/>
      <c r="D50" s="32"/>
      <c r="E50" s="35"/>
      <c r="F50" s="36"/>
      <c r="G50" s="36"/>
      <c r="H50" s="35"/>
      <c r="I50" s="27"/>
      <c r="J50" s="27"/>
      <c r="K50" s="35"/>
      <c r="L50" s="27"/>
      <c r="M50" s="27"/>
      <c r="N50" s="35"/>
      <c r="O50" s="27"/>
      <c r="P50" s="27"/>
      <c r="Q50" s="35"/>
      <c r="R50" s="27"/>
      <c r="S50" s="27"/>
      <c r="T50" s="27"/>
      <c r="U50" s="27"/>
      <c r="V50" s="27"/>
      <c r="W50" s="35"/>
      <c r="X50" s="27"/>
      <c r="Y50" s="27"/>
      <c r="Z50" s="35"/>
      <c r="AA50" s="27"/>
      <c r="AB50" s="27"/>
      <c r="AC50" s="35"/>
      <c r="AD50" s="27"/>
      <c r="AE50" s="27"/>
      <c r="AF50" s="35"/>
      <c r="AG50" s="27"/>
      <c r="AH50" s="27"/>
      <c r="AI50" s="35"/>
      <c r="AJ50" s="27"/>
      <c r="AK50" s="27"/>
      <c r="AL50" s="35"/>
      <c r="AM50" s="27"/>
      <c r="AN50" s="27"/>
    </row>
    <row r="51" spans="1:40" x14ac:dyDescent="0.35">
      <c r="A51" s="50" t="s">
        <v>32</v>
      </c>
      <c r="B51" s="31" t="s">
        <v>37</v>
      </c>
      <c r="C51" s="32"/>
      <c r="D51" s="80" t="e">
        <f ca="1">NETWORKDAYS.INTL(E$5,E$34,$A51,FERIES)-congés(E$5:E$34,5)</f>
        <v>#VALUE!</v>
      </c>
      <c r="E51" s="81"/>
      <c r="F51" s="26"/>
      <c r="G51" s="80" t="e">
        <f ca="1">NETWORKDAYS.INTL(H$5,H$35,$A51,FERIES)-congés(H$5:H$35,5)</f>
        <v>#VALUE!</v>
      </c>
      <c r="H51" s="81"/>
      <c r="I51" s="16"/>
      <c r="J51" s="80" t="e">
        <f ca="1">NETWORKDAYS.INTL(K$5,K$34,$A51,FERIES)-congés(K$5:K$34,5)</f>
        <v>#VALUE!</v>
      </c>
      <c r="K51" s="81"/>
      <c r="L51" s="16"/>
      <c r="M51" s="80" t="e">
        <f ca="1">NETWORKDAYS.INTL(N$5,N$35,$A51,FERIES)-congés(N$5:N$35,5)</f>
        <v>#VALUE!</v>
      </c>
      <c r="N51" s="81"/>
      <c r="O51" s="16"/>
      <c r="P51" s="80" t="e">
        <f ca="1">NETWORKDAYS.INTL(Q$5,Q$35,$A51,FERIES)-congés(Q$5:Q$35,5)</f>
        <v>#VALUE!</v>
      </c>
      <c r="Q51" s="81"/>
      <c r="R51" s="16"/>
      <c r="S51" s="86">
        <f ca="1">IF(S33="",NETWORKDAYS.INTL(T$5,T$32,$A51,FERIES),NETWORKDAYS.INTL(T$5,T$33,$A51,FERIES))</f>
        <v>4</v>
      </c>
      <c r="T51" s="87"/>
      <c r="U51" s="16"/>
      <c r="V51" s="80" t="e">
        <f ca="1">NETWORKDAYS.INTL(W$5,W$35,$A51,FERIES)-congés(W$5:W$35,5)</f>
        <v>#VALUE!</v>
      </c>
      <c r="W51" s="81"/>
      <c r="X51" s="16"/>
      <c r="Y51" s="80" t="e">
        <f ca="1">NETWORKDAYS.INTL(Z$5,Z$34,$A51,FERIES)-congés(Z$5:Z$34,5)</f>
        <v>#VALUE!</v>
      </c>
      <c r="Z51" s="81"/>
      <c r="AA51" s="16"/>
      <c r="AB51" s="80" t="e">
        <f ca="1">NETWORKDAYS.INTL(AC$5,AC$35,$A51,FERIES)-congés(AC$5:AC$35,5)</f>
        <v>#VALUE!</v>
      </c>
      <c r="AC51" s="81"/>
      <c r="AD51" s="16"/>
      <c r="AE51" s="80" t="e">
        <f ca="1">NETWORKDAYS.INTL(AF$5,AF$34,$A51,FERIES)-congés(AF$5:AF$34,5)</f>
        <v>#VALUE!</v>
      </c>
      <c r="AF51" s="81"/>
      <c r="AG51" s="16"/>
      <c r="AH51" s="80" t="e">
        <f ca="1">NETWORKDAYS.INTL(AI$5,AI$35,$A51,FERIES)-congés(AI$5:AI$35,5)</f>
        <v>#VALUE!</v>
      </c>
      <c r="AI51" s="81"/>
      <c r="AJ51" s="16"/>
      <c r="AK51" s="80" t="e">
        <f ca="1">NETWORKDAYS.INTL(AL$5,AL$35,$A51,FERIES)-congés(AL$5:AL$35,5)</f>
        <v>#VALUE!</v>
      </c>
      <c r="AL51" s="81"/>
      <c r="AM51" s="16"/>
      <c r="AN51" s="33" t="e">
        <f ca="1">D51+G51+J51+M51+P51+S51+V51+Y51+AB51+AE51+AH51+AK51</f>
        <v>#VALUE!</v>
      </c>
    </row>
    <row r="52" spans="1:40" s="37" customFormat="1" ht="3.75" customHeight="1" thickBot="1" x14ac:dyDescent="0.4">
      <c r="A52" s="51"/>
      <c r="B52" s="34"/>
      <c r="C52" s="32"/>
      <c r="D52" s="32"/>
      <c r="E52" s="35"/>
      <c r="F52" s="36"/>
      <c r="G52" s="36"/>
      <c r="H52" s="35"/>
      <c r="I52" s="27"/>
      <c r="J52" s="27"/>
      <c r="K52" s="35"/>
      <c r="L52" s="27"/>
      <c r="M52" s="27"/>
      <c r="N52" s="35"/>
      <c r="O52" s="27"/>
      <c r="P52" s="27"/>
      <c r="Q52" s="35"/>
      <c r="R52" s="27"/>
      <c r="S52" s="27"/>
      <c r="T52" s="27"/>
      <c r="U52" s="27"/>
      <c r="V52" s="27"/>
      <c r="W52" s="35"/>
      <c r="X52" s="27"/>
      <c r="Y52" s="27"/>
      <c r="Z52" s="35"/>
      <c r="AA52" s="27"/>
      <c r="AB52" s="27"/>
      <c r="AC52" s="35"/>
      <c r="AD52" s="27"/>
      <c r="AE52" s="27"/>
      <c r="AF52" s="35"/>
      <c r="AG52" s="27"/>
      <c r="AH52" s="27"/>
      <c r="AI52" s="35"/>
      <c r="AJ52" s="27"/>
      <c r="AK52" s="27"/>
      <c r="AL52" s="35"/>
      <c r="AM52" s="27"/>
      <c r="AN52" s="27"/>
    </row>
    <row r="53" spans="1:40" ht="18.75" customHeight="1" thickTop="1" x14ac:dyDescent="0.35">
      <c r="A53" s="50"/>
      <c r="B53" s="38" t="s">
        <v>27</v>
      </c>
      <c r="C53" s="32"/>
      <c r="D53" s="84" t="e">
        <f ca="1">SUM(D43:E51)</f>
        <v>#VALUE!</v>
      </c>
      <c r="E53" s="85"/>
      <c r="F53" s="26"/>
      <c r="G53" s="84" t="e">
        <f ca="1">SUM(G43:H51)</f>
        <v>#VALUE!</v>
      </c>
      <c r="H53" s="85"/>
      <c r="I53" s="16"/>
      <c r="J53" s="84" t="e">
        <f ca="1">SUM(J43:K51)</f>
        <v>#VALUE!</v>
      </c>
      <c r="K53" s="85"/>
      <c r="L53" s="16"/>
      <c r="M53" s="84" t="e">
        <f ca="1">SUM(M43:N51)</f>
        <v>#VALUE!</v>
      </c>
      <c r="N53" s="85"/>
      <c r="O53" s="16"/>
      <c r="P53" s="84" t="e">
        <f ca="1">SUM(P43:Q51)</f>
        <v>#VALUE!</v>
      </c>
      <c r="Q53" s="85"/>
      <c r="R53" s="16"/>
      <c r="S53" s="84">
        <f ca="1">SUM(S43:T51)</f>
        <v>20</v>
      </c>
      <c r="T53" s="85"/>
      <c r="U53" s="16"/>
      <c r="V53" s="84" t="e">
        <f ca="1">SUM(V43:W51)</f>
        <v>#VALUE!</v>
      </c>
      <c r="W53" s="85"/>
      <c r="X53" s="16"/>
      <c r="Y53" s="84" t="e">
        <f ca="1">SUM(Y43:Z51)</f>
        <v>#VALUE!</v>
      </c>
      <c r="Z53" s="85"/>
      <c r="AA53" s="16"/>
      <c r="AB53" s="84" t="e">
        <f ca="1">SUM(AB43:AC51)</f>
        <v>#VALUE!</v>
      </c>
      <c r="AC53" s="85"/>
      <c r="AD53" s="16"/>
      <c r="AE53" s="84" t="e">
        <f ca="1">SUM(AE43:AF51)</f>
        <v>#VALUE!</v>
      </c>
      <c r="AF53" s="85"/>
      <c r="AG53" s="16"/>
      <c r="AH53" s="84" t="e">
        <f ca="1">SUM(AH43:AI51)</f>
        <v>#VALUE!</v>
      </c>
      <c r="AI53" s="85"/>
      <c r="AJ53" s="16"/>
      <c r="AK53" s="84" t="e">
        <f ca="1">SUM(AK43:AL51)</f>
        <v>#VALUE!</v>
      </c>
      <c r="AL53" s="85"/>
      <c r="AM53" s="16"/>
      <c r="AN53" s="40" t="e">
        <f ca="1">SUM(AN43:AN51)</f>
        <v>#VALUE!</v>
      </c>
    </row>
    <row r="54" spans="1:40" ht="3.75" customHeight="1" x14ac:dyDescent="0.35">
      <c r="A54" s="39"/>
      <c r="B54" s="34"/>
      <c r="C54" s="32"/>
      <c r="D54" s="27"/>
      <c r="E54" s="27"/>
      <c r="F54" s="26"/>
      <c r="G54" s="27"/>
      <c r="H54" s="27"/>
      <c r="I54" s="16"/>
      <c r="J54" s="27"/>
      <c r="K54" s="27"/>
      <c r="L54" s="16"/>
      <c r="M54" s="27"/>
      <c r="N54" s="27"/>
      <c r="O54" s="16"/>
      <c r="P54" s="27"/>
      <c r="Q54" s="27"/>
      <c r="R54" s="16"/>
      <c r="S54" s="27"/>
      <c r="T54" s="27"/>
      <c r="U54" s="16"/>
      <c r="V54" s="27"/>
      <c r="W54" s="27"/>
      <c r="X54" s="16"/>
      <c r="Y54" s="27"/>
      <c r="Z54" s="27"/>
      <c r="AA54" s="16"/>
      <c r="AB54" s="27"/>
      <c r="AC54" s="27"/>
      <c r="AD54" s="16"/>
      <c r="AE54" s="27"/>
      <c r="AF54" s="27"/>
      <c r="AG54" s="16"/>
      <c r="AH54" s="27"/>
      <c r="AI54" s="27"/>
      <c r="AJ54" s="16"/>
      <c r="AK54" s="27"/>
      <c r="AL54" s="27"/>
      <c r="AM54" s="16"/>
      <c r="AN54" s="27"/>
    </row>
    <row r="55" spans="1:40" s="45" customFormat="1" x14ac:dyDescent="0.35">
      <c r="A55" s="41"/>
      <c r="B55" s="42" t="s">
        <v>38</v>
      </c>
      <c r="C55" s="41"/>
      <c r="D55" s="78" t="e">
        <f ca="1">(D37-D39)=D53</f>
        <v>#VALUE!</v>
      </c>
      <c r="E55" s="79"/>
      <c r="F55" s="43"/>
      <c r="G55" s="78" t="e">
        <f ca="1">(G37-G39)=G53</f>
        <v>#VALUE!</v>
      </c>
      <c r="H55" s="79"/>
      <c r="I55" s="43"/>
      <c r="J55" s="78" t="e">
        <f ca="1">(J37-J39)=J53</f>
        <v>#VALUE!</v>
      </c>
      <c r="K55" s="79"/>
      <c r="L55" s="43"/>
      <c r="M55" s="78" t="e">
        <f ca="1">(M37-M39)=M53</f>
        <v>#VALUE!</v>
      </c>
      <c r="N55" s="79"/>
      <c r="O55" s="43"/>
      <c r="P55" s="78" t="e">
        <f ca="1">(P37-P39)=P53</f>
        <v>#VALUE!</v>
      </c>
      <c r="Q55" s="79"/>
      <c r="R55" s="43"/>
      <c r="S55" s="78" t="b">
        <f ca="1">(S37-S39)=S53</f>
        <v>1</v>
      </c>
      <c r="T55" s="79"/>
      <c r="U55" s="43"/>
      <c r="V55" s="78" t="e">
        <f ca="1">(V37-V39)=V53</f>
        <v>#VALUE!</v>
      </c>
      <c r="W55" s="79"/>
      <c r="X55" s="43"/>
      <c r="Y55" s="78" t="e">
        <f ca="1">(Y37-Y39)=Y53</f>
        <v>#VALUE!</v>
      </c>
      <c r="Z55" s="79"/>
      <c r="AA55" s="43"/>
      <c r="AB55" s="78" t="e">
        <f ca="1">(AB37-AB39)=AB53</f>
        <v>#VALUE!</v>
      </c>
      <c r="AC55" s="79"/>
      <c r="AD55" s="43"/>
      <c r="AE55" s="78" t="e">
        <f ca="1">(AE37-AE39)=AE53</f>
        <v>#VALUE!</v>
      </c>
      <c r="AF55" s="79"/>
      <c r="AG55" s="43"/>
      <c r="AH55" s="78" t="e">
        <f ca="1">(AH37-AH39)=AH53</f>
        <v>#VALUE!</v>
      </c>
      <c r="AI55" s="79"/>
      <c r="AJ55" s="43"/>
      <c r="AK55" s="78" t="e">
        <f ca="1">(AK37-AK39)=AK53</f>
        <v>#VALUE!</v>
      </c>
      <c r="AL55" s="79"/>
      <c r="AM55" s="43"/>
      <c r="AN55" s="44" t="e">
        <f ca="1">(AN37-AN39)=AN53</f>
        <v>#VALUE!</v>
      </c>
    </row>
  </sheetData>
  <sheetProtection formatCells="0"/>
  <mergeCells count="125">
    <mergeCell ref="AI41:AL41"/>
    <mergeCell ref="AB3:AC3"/>
    <mergeCell ref="AE3:AF3"/>
    <mergeCell ref="AH3:AI3"/>
    <mergeCell ref="AK3:AL3"/>
    <mergeCell ref="AH39:AI39"/>
    <mergeCell ref="AH37:AI37"/>
    <mergeCell ref="AE39:AF39"/>
    <mergeCell ref="AE37:AF37"/>
    <mergeCell ref="AK39:AL39"/>
    <mergeCell ref="AK37:AL37"/>
    <mergeCell ref="D1:N1"/>
    <mergeCell ref="P1:AL1"/>
    <mergeCell ref="D3:E3"/>
    <mergeCell ref="G3:H3"/>
    <mergeCell ref="J3:K3"/>
    <mergeCell ref="M3:N3"/>
    <mergeCell ref="P3:Q3"/>
    <mergeCell ref="S3:T3"/>
    <mergeCell ref="V3:W3"/>
    <mergeCell ref="Y3:Z3"/>
    <mergeCell ref="A37:B37"/>
    <mergeCell ref="A39:B39"/>
    <mergeCell ref="D53:E53"/>
    <mergeCell ref="D51:E51"/>
    <mergeCell ref="D49:E49"/>
    <mergeCell ref="D47:E47"/>
    <mergeCell ref="D45:E45"/>
    <mergeCell ref="D43:E43"/>
    <mergeCell ref="G39:H39"/>
    <mergeCell ref="S51:T51"/>
    <mergeCell ref="S49:T49"/>
    <mergeCell ref="S47:T47"/>
    <mergeCell ref="S45:T45"/>
    <mergeCell ref="S43:T43"/>
    <mergeCell ref="J47:K47"/>
    <mergeCell ref="J45:K45"/>
    <mergeCell ref="J43:K43"/>
    <mergeCell ref="Y53:Z53"/>
    <mergeCell ref="Y51:Z51"/>
    <mergeCell ref="Y49:Z49"/>
    <mergeCell ref="Y47:Z47"/>
    <mergeCell ref="Y45:Z45"/>
    <mergeCell ref="Y43:Z43"/>
    <mergeCell ref="V53:W53"/>
    <mergeCell ref="V51:W51"/>
    <mergeCell ref="V49:W49"/>
    <mergeCell ref="V47:W47"/>
    <mergeCell ref="V45:W45"/>
    <mergeCell ref="V43:W43"/>
    <mergeCell ref="S53:T53"/>
    <mergeCell ref="P53:Q53"/>
    <mergeCell ref="P51:Q51"/>
    <mergeCell ref="P49:Q49"/>
    <mergeCell ref="AB43:AC43"/>
    <mergeCell ref="AK53:AL53"/>
    <mergeCell ref="AK51:AL51"/>
    <mergeCell ref="AK49:AL49"/>
    <mergeCell ref="AK47:AL47"/>
    <mergeCell ref="AK45:AL45"/>
    <mergeCell ref="AK43:AL43"/>
    <mergeCell ref="AB53:AC53"/>
    <mergeCell ref="AB51:AC51"/>
    <mergeCell ref="AB49:AC49"/>
    <mergeCell ref="AB47:AC47"/>
    <mergeCell ref="AB45:AC45"/>
    <mergeCell ref="AH43:AI43"/>
    <mergeCell ref="AE53:AF53"/>
    <mergeCell ref="AE51:AF51"/>
    <mergeCell ref="AE49:AF49"/>
    <mergeCell ref="AE47:AF47"/>
    <mergeCell ref="AE45:AF45"/>
    <mergeCell ref="AE43:AF43"/>
    <mergeCell ref="AH53:AI53"/>
    <mergeCell ref="AH51:AI51"/>
    <mergeCell ref="AH49:AI49"/>
    <mergeCell ref="AH47:AI47"/>
    <mergeCell ref="AH45:AI45"/>
    <mergeCell ref="V55:W55"/>
    <mergeCell ref="S55:T55"/>
    <mergeCell ref="P55:Q55"/>
    <mergeCell ref="M55:N55"/>
    <mergeCell ref="J55:K55"/>
    <mergeCell ref="AK55:AL55"/>
    <mergeCell ref="AH55:AI55"/>
    <mergeCell ref="AE55:AF55"/>
    <mergeCell ref="AB55:AC55"/>
    <mergeCell ref="Y55:Z55"/>
    <mergeCell ref="G55:H55"/>
    <mergeCell ref="D55:E55"/>
    <mergeCell ref="D37:E37"/>
    <mergeCell ref="G37:H37"/>
    <mergeCell ref="D39:E39"/>
    <mergeCell ref="G43:H43"/>
    <mergeCell ref="P47:Q47"/>
    <mergeCell ref="P45:Q45"/>
    <mergeCell ref="P43:Q43"/>
    <mergeCell ref="M53:N53"/>
    <mergeCell ref="M51:N51"/>
    <mergeCell ref="M49:N49"/>
    <mergeCell ref="M47:N47"/>
    <mergeCell ref="M45:N45"/>
    <mergeCell ref="M43:N43"/>
    <mergeCell ref="J53:K53"/>
    <mergeCell ref="J51:K51"/>
    <mergeCell ref="J49:K49"/>
    <mergeCell ref="G53:H53"/>
    <mergeCell ref="G51:H51"/>
    <mergeCell ref="G49:H49"/>
    <mergeCell ref="G47:H47"/>
    <mergeCell ref="G45:H45"/>
    <mergeCell ref="V39:W39"/>
    <mergeCell ref="V37:W37"/>
    <mergeCell ref="S39:T39"/>
    <mergeCell ref="S37:T37"/>
    <mergeCell ref="AB39:AC39"/>
    <mergeCell ref="AB37:AC37"/>
    <mergeCell ref="Y39:Z39"/>
    <mergeCell ref="Y37:Z37"/>
    <mergeCell ref="J39:K39"/>
    <mergeCell ref="J37:K37"/>
    <mergeCell ref="P39:Q39"/>
    <mergeCell ref="P37:Q37"/>
    <mergeCell ref="M39:N39"/>
    <mergeCell ref="M37:N37"/>
  </mergeCells>
  <conditionalFormatting sqref="E5:E34 H5:H35 K5:K34 N5:N35 Q5:Q35 W5:W35 Z5:Z34 AC5:AC35 AF5:AF34 AI5:AI35 AL5:AL35 T5:T33">
    <cfRule type="expression" dxfId="11" priority="1">
      <formula xml:space="preserve"> OR(WEEKDAY(E5)=1,WEEKDAY(E5)=7)</formula>
    </cfRule>
  </conditionalFormatting>
  <conditionalFormatting sqref="E5:E34 H5:H35 K5:K34 N5:N35 Q5:Q35 W5:W35 Z5:Z34 AC5:AC35 AF5:AF34 AI5:AI35 AL5:AL35 T5:T33">
    <cfRule type="expression" dxfId="10" priority="2">
      <formula>OR(E5=FERIES)</formula>
    </cfRule>
  </conditionalFormatting>
  <printOptions horizontalCentered="1"/>
  <pageMargins left="0.19685039370078741" right="0.19685039370078741" top="1.7322834645669292" bottom="0.39370078740157483" header="0.31496062992125984" footer="0.31496062992125984"/>
  <pageSetup paperSize="9" scale="59" orientation="landscape" horizontalDpi="4294967293" verticalDpi="0" r:id="rId1"/>
  <headerFooter scaleWithDoc="0">
    <oddHeader>&amp;C&amp;G</oddHeader>
  </headerFooter>
  <ignoredErrors>
    <ignoredError sqref="A51 A43 A45 A47 A49" numberStoredAsText="1"/>
  </ignoredError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N55"/>
  <sheetViews>
    <sheetView topLeftCell="B1" workbookViewId="0">
      <selection activeCell="B1" sqref="A1:XFD1048576"/>
    </sheetView>
  </sheetViews>
  <sheetFormatPr baseColWidth="10" defaultColWidth="11.453125" defaultRowHeight="14.5" x14ac:dyDescent="0.35"/>
  <cols>
    <col min="1" max="1" width="11.453125" style="11" hidden="1" customWidth="1"/>
    <col min="2" max="2" width="12.7265625" style="11" customWidth="1"/>
    <col min="3" max="3" width="0.54296875" style="11" customWidth="1"/>
    <col min="4" max="4" width="5.26953125" style="11" customWidth="1"/>
    <col min="5" max="5" width="10.7265625" style="11" bestFit="1" customWidth="1"/>
    <col min="6" max="6" width="0.7265625" style="11" customWidth="1"/>
    <col min="7" max="7" width="5.7265625" style="11" customWidth="1"/>
    <col min="8" max="8" width="10.7265625" style="11" bestFit="1" customWidth="1"/>
    <col min="9" max="9" width="0.7265625" style="11" customWidth="1"/>
    <col min="10" max="10" width="5.7265625" style="11" customWidth="1"/>
    <col min="11" max="11" width="10.7265625" style="11" bestFit="1" customWidth="1"/>
    <col min="12" max="12" width="0.7265625" style="11" customWidth="1"/>
    <col min="13" max="13" width="5.7265625" style="11" customWidth="1"/>
    <col min="14" max="14" width="10.7265625" style="11" bestFit="1" customWidth="1"/>
    <col min="15" max="15" width="1.453125" style="11" customWidth="1"/>
    <col min="16" max="16" width="5.7265625" style="11" customWidth="1"/>
    <col min="17" max="17" width="10.7265625" style="11" bestFit="1" customWidth="1"/>
    <col min="18" max="18" width="0.7265625" style="11" customWidth="1"/>
    <col min="19" max="19" width="5.7265625" style="11" customWidth="1"/>
    <col min="20" max="20" width="10.7265625" style="11" bestFit="1" customWidth="1"/>
    <col min="21" max="21" width="0.7265625" style="11" customWidth="1"/>
    <col min="22" max="22" width="5.7265625" style="11" customWidth="1"/>
    <col min="23" max="23" width="10.7265625" style="11" bestFit="1" customWidth="1"/>
    <col min="24" max="24" width="0.7265625" style="11" customWidth="1"/>
    <col min="25" max="25" width="5.7265625" style="11" customWidth="1"/>
    <col min="26" max="26" width="10.7265625" style="11" bestFit="1" customWidth="1"/>
    <col min="27" max="27" width="0.7265625" style="11" customWidth="1"/>
    <col min="28" max="28" width="5.7265625" style="11" customWidth="1"/>
    <col min="29" max="29" width="10.7265625" style="11" bestFit="1" customWidth="1"/>
    <col min="30" max="30" width="0.7265625" style="11" customWidth="1"/>
    <col min="31" max="31" width="5.54296875" style="11" customWidth="1"/>
    <col min="32" max="32" width="10.7265625" style="11" bestFit="1" customWidth="1"/>
    <col min="33" max="33" width="0.7265625" style="11" customWidth="1"/>
    <col min="34" max="34" width="5.7265625" style="11" customWidth="1"/>
    <col min="35" max="35" width="10.7265625" style="11" bestFit="1" customWidth="1"/>
    <col min="36" max="36" width="0.7265625" style="11" customWidth="1"/>
    <col min="37" max="37" width="5.7265625" style="11" customWidth="1"/>
    <col min="38" max="38" width="10.7265625" style="11" bestFit="1" customWidth="1"/>
    <col min="39" max="39" width="0.7265625" style="11" customWidth="1"/>
    <col min="40" max="16384" width="11.453125" style="11"/>
  </cols>
  <sheetData>
    <row r="1" spans="2:38" ht="26.25" customHeight="1" x14ac:dyDescent="0.35">
      <c r="B1" s="11" t="str">
        <f ca="1">MID(CELL("filename",A1),FIND("]",CELL("filename",A1))+1,300)</f>
        <v>2018-2019</v>
      </c>
      <c r="D1" s="90" t="str">
        <f ca="1">LEFT(B1,4)</f>
        <v>2018</v>
      </c>
      <c r="E1" s="91"/>
      <c r="F1" s="91"/>
      <c r="G1" s="91"/>
      <c r="H1" s="91"/>
      <c r="I1" s="91"/>
      <c r="J1" s="91"/>
      <c r="K1" s="91"/>
      <c r="L1" s="91"/>
      <c r="M1" s="91"/>
      <c r="N1" s="92"/>
      <c r="O1" s="12"/>
      <c r="P1" s="93" t="str">
        <f ca="1">RIGHT(B1,4)</f>
        <v>2019</v>
      </c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5"/>
    </row>
    <row r="2" spans="2:38" ht="3.75" customHeight="1" x14ac:dyDescent="0.35">
      <c r="D2" s="72"/>
      <c r="E2" s="72"/>
      <c r="F2" s="14"/>
      <c r="G2" s="72"/>
      <c r="H2" s="72"/>
      <c r="I2" s="14"/>
      <c r="J2" s="72"/>
      <c r="K2" s="72"/>
      <c r="L2" s="14"/>
      <c r="M2" s="72"/>
      <c r="N2" s="72"/>
      <c r="O2" s="15"/>
      <c r="P2" s="72"/>
      <c r="Q2" s="72"/>
      <c r="R2" s="14"/>
      <c r="S2" s="72"/>
      <c r="T2" s="72"/>
      <c r="U2" s="14"/>
      <c r="V2" s="72"/>
      <c r="W2" s="72"/>
      <c r="X2" s="14"/>
      <c r="Y2" s="72"/>
      <c r="Z2" s="72"/>
      <c r="AA2" s="14"/>
      <c r="AB2" s="72"/>
      <c r="AC2" s="72"/>
      <c r="AD2" s="14"/>
      <c r="AE2" s="72"/>
      <c r="AF2" s="72"/>
      <c r="AG2" s="14"/>
      <c r="AH2" s="72"/>
      <c r="AI2" s="72"/>
      <c r="AJ2" s="14"/>
      <c r="AK2" s="72"/>
      <c r="AL2" s="72"/>
    </row>
    <row r="3" spans="2:38" s="16" customFormat="1" ht="22.5" customHeight="1" x14ac:dyDescent="0.35">
      <c r="D3" s="96" t="s">
        <v>4</v>
      </c>
      <c r="E3" s="96"/>
      <c r="G3" s="96" t="s">
        <v>5</v>
      </c>
      <c r="H3" s="96"/>
      <c r="J3" s="96" t="s">
        <v>6</v>
      </c>
      <c r="K3" s="96"/>
      <c r="M3" s="96" t="s">
        <v>7</v>
      </c>
      <c r="N3" s="96"/>
      <c r="P3" s="96" t="s">
        <v>0</v>
      </c>
      <c r="Q3" s="96"/>
      <c r="S3" s="96" t="s">
        <v>1</v>
      </c>
      <c r="T3" s="96"/>
      <c r="V3" s="96" t="s">
        <v>2</v>
      </c>
      <c r="W3" s="96"/>
      <c r="Y3" s="96" t="s">
        <v>3</v>
      </c>
      <c r="Z3" s="96"/>
      <c r="AB3" s="96" t="s">
        <v>8</v>
      </c>
      <c r="AC3" s="96"/>
      <c r="AE3" s="96" t="s">
        <v>9</v>
      </c>
      <c r="AF3" s="96"/>
      <c r="AH3" s="96" t="s">
        <v>11</v>
      </c>
      <c r="AI3" s="96"/>
      <c r="AK3" s="96" t="s">
        <v>10</v>
      </c>
      <c r="AL3" s="96"/>
    </row>
    <row r="4" spans="2:38" s="16" customFormat="1" ht="16.5" hidden="1" customHeight="1" x14ac:dyDescent="0.35">
      <c r="D4" s="17"/>
      <c r="E4" s="17">
        <v>9</v>
      </c>
      <c r="G4" s="17"/>
      <c r="H4" s="17">
        <v>10</v>
      </c>
      <c r="J4" s="17"/>
      <c r="K4" s="17">
        <v>11</v>
      </c>
      <c r="M4" s="17"/>
      <c r="N4" s="17">
        <v>12</v>
      </c>
      <c r="P4" s="17"/>
      <c r="Q4" s="17">
        <v>1</v>
      </c>
      <c r="S4" s="17"/>
      <c r="T4" s="17">
        <v>2</v>
      </c>
      <c r="V4" s="17"/>
      <c r="W4" s="17">
        <v>3</v>
      </c>
      <c r="Y4" s="17"/>
      <c r="Z4" s="17">
        <v>4</v>
      </c>
      <c r="AB4" s="17"/>
      <c r="AC4" s="17">
        <v>5</v>
      </c>
      <c r="AE4" s="17"/>
      <c r="AF4" s="17">
        <v>6</v>
      </c>
      <c r="AH4" s="17"/>
      <c r="AI4" s="17">
        <v>7</v>
      </c>
      <c r="AK4" s="17"/>
      <c r="AL4" s="17">
        <v>8</v>
      </c>
    </row>
    <row r="5" spans="2:38" s="16" customFormat="1" ht="16.5" customHeight="1" x14ac:dyDescent="0.35">
      <c r="D5" s="18">
        <v>1</v>
      </c>
      <c r="E5" s="19">
        <f t="shared" ref="E5:E34" ca="1" si="0">DATE($D$1,$E$4,D5)</f>
        <v>43344</v>
      </c>
      <c r="G5" s="18">
        <v>1</v>
      </c>
      <c r="H5" s="19">
        <f t="shared" ref="H5:H35" ca="1" si="1">DATE($D$1,$H$4,G5)</f>
        <v>43374</v>
      </c>
      <c r="J5" s="18">
        <v>1</v>
      </c>
      <c r="K5" s="19">
        <f t="shared" ref="K5:K34" ca="1" si="2">DATE($D$1,$K$4,J5)</f>
        <v>43405</v>
      </c>
      <c r="M5" s="18">
        <v>1</v>
      </c>
      <c r="N5" s="19">
        <f t="shared" ref="N5:N35" ca="1" si="3">DATE($D$1,$N$4,M5)</f>
        <v>43435</v>
      </c>
      <c r="P5" s="18">
        <v>1</v>
      </c>
      <c r="Q5" s="19">
        <f ca="1">DATE($P$1,$Q$4,P5)</f>
        <v>43466</v>
      </c>
      <c r="S5" s="18">
        <v>1</v>
      </c>
      <c r="T5" s="19">
        <f t="shared" ref="T5:T33" ca="1" si="4">DATE($P$1,$T$4,S5)</f>
        <v>43497</v>
      </c>
      <c r="V5" s="18">
        <v>1</v>
      </c>
      <c r="W5" s="19">
        <f t="shared" ref="W5:W35" ca="1" si="5">DATE($P$1,$W$4,V5)</f>
        <v>43525</v>
      </c>
      <c r="Y5" s="18">
        <v>1</v>
      </c>
      <c r="Z5" s="19">
        <f t="shared" ref="Z5:Z34" ca="1" si="6">DATE($P$1,$Z$4,Y5)</f>
        <v>43556</v>
      </c>
      <c r="AB5" s="18">
        <v>1</v>
      </c>
      <c r="AC5" s="19">
        <f t="shared" ref="AC5:AC35" ca="1" si="7">DATE($P$1,$AC$4,AB5)</f>
        <v>43586</v>
      </c>
      <c r="AE5" s="18">
        <v>1</v>
      </c>
      <c r="AF5" s="19">
        <f t="shared" ref="AF5:AF34" ca="1" si="8">DATE($P$1,$AF$4,AE5)</f>
        <v>43617</v>
      </c>
      <c r="AH5" s="18">
        <v>1</v>
      </c>
      <c r="AI5" s="19">
        <f t="shared" ref="AI5:AI35" ca="1" si="9">DATE($P$1,$AI$4,AH5)</f>
        <v>43647</v>
      </c>
      <c r="AK5" s="18">
        <v>1</v>
      </c>
      <c r="AL5" s="20">
        <f t="shared" ref="AL5:AL35" ca="1" si="10">DATE($P$1,$AL$4,AK5)</f>
        <v>43678</v>
      </c>
    </row>
    <row r="6" spans="2:38" s="16" customFormat="1" ht="16.5" customHeight="1" x14ac:dyDescent="0.35">
      <c r="D6" s="18">
        <v>2</v>
      </c>
      <c r="E6" s="19">
        <f t="shared" ca="1" si="0"/>
        <v>43345</v>
      </c>
      <c r="G6" s="18">
        <v>2</v>
      </c>
      <c r="H6" s="19">
        <f t="shared" ca="1" si="1"/>
        <v>43375</v>
      </c>
      <c r="J6" s="18">
        <v>2</v>
      </c>
      <c r="K6" s="19">
        <f t="shared" ca="1" si="2"/>
        <v>43406</v>
      </c>
      <c r="M6" s="18">
        <v>2</v>
      </c>
      <c r="N6" s="19">
        <f t="shared" ca="1" si="3"/>
        <v>43436</v>
      </c>
      <c r="P6" s="18">
        <v>2</v>
      </c>
      <c r="Q6" s="19">
        <f t="shared" ref="Q6:Q35" ca="1" si="11">DATE($P$1,$Q$4,P6)</f>
        <v>43467</v>
      </c>
      <c r="S6" s="18">
        <v>2</v>
      </c>
      <c r="T6" s="19">
        <f t="shared" ca="1" si="4"/>
        <v>43498</v>
      </c>
      <c r="V6" s="18">
        <v>2</v>
      </c>
      <c r="W6" s="19">
        <f t="shared" ca="1" si="5"/>
        <v>43526</v>
      </c>
      <c r="Y6" s="18">
        <v>2</v>
      </c>
      <c r="Z6" s="19">
        <f t="shared" ca="1" si="6"/>
        <v>43557</v>
      </c>
      <c r="AB6" s="18">
        <v>2</v>
      </c>
      <c r="AC6" s="19">
        <f t="shared" ca="1" si="7"/>
        <v>43587</v>
      </c>
      <c r="AE6" s="18">
        <v>2</v>
      </c>
      <c r="AF6" s="19">
        <f t="shared" ca="1" si="8"/>
        <v>43618</v>
      </c>
      <c r="AH6" s="18">
        <v>2</v>
      </c>
      <c r="AI6" s="19">
        <f t="shared" ca="1" si="9"/>
        <v>43648</v>
      </c>
      <c r="AK6" s="18">
        <v>2</v>
      </c>
      <c r="AL6" s="20">
        <f t="shared" ca="1" si="10"/>
        <v>43679</v>
      </c>
    </row>
    <row r="7" spans="2:38" s="16" customFormat="1" ht="16.5" customHeight="1" x14ac:dyDescent="0.35">
      <c r="D7" s="18">
        <v>3</v>
      </c>
      <c r="E7" s="19">
        <f t="shared" ca="1" si="0"/>
        <v>43346</v>
      </c>
      <c r="G7" s="18">
        <v>3</v>
      </c>
      <c r="H7" s="19">
        <f t="shared" ca="1" si="1"/>
        <v>43376</v>
      </c>
      <c r="J7" s="18">
        <v>3</v>
      </c>
      <c r="K7" s="19">
        <f t="shared" ca="1" si="2"/>
        <v>43407</v>
      </c>
      <c r="M7" s="18">
        <v>3</v>
      </c>
      <c r="N7" s="19">
        <f t="shared" ca="1" si="3"/>
        <v>43437</v>
      </c>
      <c r="P7" s="18">
        <v>3</v>
      </c>
      <c r="Q7" s="19">
        <f t="shared" ca="1" si="11"/>
        <v>43468</v>
      </c>
      <c r="S7" s="18">
        <v>3</v>
      </c>
      <c r="T7" s="19">
        <f t="shared" ca="1" si="4"/>
        <v>43499</v>
      </c>
      <c r="V7" s="18">
        <v>3</v>
      </c>
      <c r="W7" s="19">
        <f t="shared" ca="1" si="5"/>
        <v>43527</v>
      </c>
      <c r="Y7" s="18">
        <v>3</v>
      </c>
      <c r="Z7" s="19">
        <f t="shared" ca="1" si="6"/>
        <v>43558</v>
      </c>
      <c r="AB7" s="18">
        <v>3</v>
      </c>
      <c r="AC7" s="19">
        <f t="shared" ca="1" si="7"/>
        <v>43588</v>
      </c>
      <c r="AE7" s="18">
        <v>3</v>
      </c>
      <c r="AF7" s="19">
        <f t="shared" ca="1" si="8"/>
        <v>43619</v>
      </c>
      <c r="AH7" s="18">
        <v>3</v>
      </c>
      <c r="AI7" s="19">
        <f t="shared" ca="1" si="9"/>
        <v>43649</v>
      </c>
      <c r="AK7" s="18">
        <v>3</v>
      </c>
      <c r="AL7" s="20">
        <f t="shared" ca="1" si="10"/>
        <v>43680</v>
      </c>
    </row>
    <row r="8" spans="2:38" s="16" customFormat="1" ht="16.5" customHeight="1" x14ac:dyDescent="0.35">
      <c r="D8" s="18">
        <v>4</v>
      </c>
      <c r="E8" s="19">
        <f t="shared" ca="1" si="0"/>
        <v>43347</v>
      </c>
      <c r="G8" s="18">
        <v>4</v>
      </c>
      <c r="H8" s="19">
        <f t="shared" ca="1" si="1"/>
        <v>43377</v>
      </c>
      <c r="J8" s="18">
        <v>4</v>
      </c>
      <c r="K8" s="19">
        <f t="shared" ca="1" si="2"/>
        <v>43408</v>
      </c>
      <c r="M8" s="18">
        <v>4</v>
      </c>
      <c r="N8" s="19">
        <f t="shared" ca="1" si="3"/>
        <v>43438</v>
      </c>
      <c r="P8" s="18">
        <v>4</v>
      </c>
      <c r="Q8" s="19">
        <f t="shared" ca="1" si="11"/>
        <v>43469</v>
      </c>
      <c r="S8" s="18">
        <v>4</v>
      </c>
      <c r="T8" s="19">
        <f t="shared" ca="1" si="4"/>
        <v>43500</v>
      </c>
      <c r="V8" s="18">
        <v>4</v>
      </c>
      <c r="W8" s="19">
        <f t="shared" ca="1" si="5"/>
        <v>43528</v>
      </c>
      <c r="Y8" s="18">
        <v>4</v>
      </c>
      <c r="Z8" s="19">
        <f t="shared" ca="1" si="6"/>
        <v>43559</v>
      </c>
      <c r="AB8" s="18">
        <v>4</v>
      </c>
      <c r="AC8" s="19">
        <f t="shared" ca="1" si="7"/>
        <v>43589</v>
      </c>
      <c r="AE8" s="18">
        <v>4</v>
      </c>
      <c r="AF8" s="19">
        <f t="shared" ca="1" si="8"/>
        <v>43620</v>
      </c>
      <c r="AH8" s="18">
        <v>4</v>
      </c>
      <c r="AI8" s="19">
        <f t="shared" ca="1" si="9"/>
        <v>43650</v>
      </c>
      <c r="AK8" s="18">
        <v>4</v>
      </c>
      <c r="AL8" s="19">
        <f t="shared" ca="1" si="10"/>
        <v>43681</v>
      </c>
    </row>
    <row r="9" spans="2:38" s="16" customFormat="1" ht="16.5" customHeight="1" x14ac:dyDescent="0.35">
      <c r="D9" s="18">
        <v>5</v>
      </c>
      <c r="E9" s="19">
        <f t="shared" ca="1" si="0"/>
        <v>43348</v>
      </c>
      <c r="G9" s="18">
        <v>5</v>
      </c>
      <c r="H9" s="19">
        <f t="shared" ca="1" si="1"/>
        <v>43378</v>
      </c>
      <c r="J9" s="18">
        <v>5</v>
      </c>
      <c r="K9" s="19">
        <f t="shared" ca="1" si="2"/>
        <v>43409</v>
      </c>
      <c r="M9" s="18">
        <v>5</v>
      </c>
      <c r="N9" s="19">
        <f t="shared" ca="1" si="3"/>
        <v>43439</v>
      </c>
      <c r="P9" s="18">
        <v>5</v>
      </c>
      <c r="Q9" s="19">
        <f t="shared" ca="1" si="11"/>
        <v>43470</v>
      </c>
      <c r="S9" s="18">
        <v>5</v>
      </c>
      <c r="T9" s="19">
        <f t="shared" ca="1" si="4"/>
        <v>43501</v>
      </c>
      <c r="V9" s="18">
        <v>5</v>
      </c>
      <c r="W9" s="19">
        <f t="shared" ca="1" si="5"/>
        <v>43529</v>
      </c>
      <c r="Y9" s="18">
        <v>5</v>
      </c>
      <c r="Z9" s="19">
        <f t="shared" ca="1" si="6"/>
        <v>43560</v>
      </c>
      <c r="AB9" s="18">
        <v>5</v>
      </c>
      <c r="AC9" s="19">
        <f t="shared" ca="1" si="7"/>
        <v>43590</v>
      </c>
      <c r="AE9" s="18">
        <v>5</v>
      </c>
      <c r="AF9" s="19">
        <f t="shared" ca="1" si="8"/>
        <v>43621</v>
      </c>
      <c r="AH9" s="18">
        <v>5</v>
      </c>
      <c r="AI9" s="19">
        <f t="shared" ca="1" si="9"/>
        <v>43651</v>
      </c>
      <c r="AK9" s="18">
        <v>5</v>
      </c>
      <c r="AL9" s="19">
        <f t="shared" ca="1" si="10"/>
        <v>43682</v>
      </c>
    </row>
    <row r="10" spans="2:38" s="16" customFormat="1" ht="16.5" customHeight="1" x14ac:dyDescent="0.35">
      <c r="D10" s="18">
        <v>6</v>
      </c>
      <c r="E10" s="19">
        <f t="shared" ca="1" si="0"/>
        <v>43349</v>
      </c>
      <c r="G10" s="18">
        <v>6</v>
      </c>
      <c r="H10" s="19">
        <f t="shared" ca="1" si="1"/>
        <v>43379</v>
      </c>
      <c r="J10" s="18">
        <v>6</v>
      </c>
      <c r="K10" s="19">
        <f t="shared" ca="1" si="2"/>
        <v>43410</v>
      </c>
      <c r="M10" s="18">
        <v>6</v>
      </c>
      <c r="N10" s="19">
        <f t="shared" ca="1" si="3"/>
        <v>43440</v>
      </c>
      <c r="P10" s="18">
        <v>6</v>
      </c>
      <c r="Q10" s="19">
        <f t="shared" ca="1" si="11"/>
        <v>43471</v>
      </c>
      <c r="S10" s="18">
        <v>6</v>
      </c>
      <c r="T10" s="19">
        <f t="shared" ca="1" si="4"/>
        <v>43502</v>
      </c>
      <c r="V10" s="18">
        <v>6</v>
      </c>
      <c r="W10" s="19">
        <f t="shared" ca="1" si="5"/>
        <v>43530</v>
      </c>
      <c r="Y10" s="18">
        <v>6</v>
      </c>
      <c r="Z10" s="19">
        <f t="shared" ca="1" si="6"/>
        <v>43561</v>
      </c>
      <c r="AB10" s="18">
        <v>6</v>
      </c>
      <c r="AC10" s="19">
        <f t="shared" ca="1" si="7"/>
        <v>43591</v>
      </c>
      <c r="AE10" s="18">
        <v>6</v>
      </c>
      <c r="AF10" s="19">
        <f t="shared" ca="1" si="8"/>
        <v>43622</v>
      </c>
      <c r="AH10" s="18">
        <v>6</v>
      </c>
      <c r="AI10" s="19">
        <f t="shared" ca="1" si="9"/>
        <v>43652</v>
      </c>
      <c r="AK10" s="18">
        <v>6</v>
      </c>
      <c r="AL10" s="20">
        <f t="shared" ca="1" si="10"/>
        <v>43683</v>
      </c>
    </row>
    <row r="11" spans="2:38" s="16" customFormat="1" ht="16.5" customHeight="1" x14ac:dyDescent="0.35">
      <c r="D11" s="18">
        <v>7</v>
      </c>
      <c r="E11" s="19">
        <f t="shared" ca="1" si="0"/>
        <v>43350</v>
      </c>
      <c r="G11" s="18">
        <v>7</v>
      </c>
      <c r="H11" s="19">
        <f t="shared" ca="1" si="1"/>
        <v>43380</v>
      </c>
      <c r="J11" s="18">
        <v>7</v>
      </c>
      <c r="K11" s="19">
        <f t="shared" ca="1" si="2"/>
        <v>43411</v>
      </c>
      <c r="M11" s="18">
        <v>7</v>
      </c>
      <c r="N11" s="19">
        <f t="shared" ca="1" si="3"/>
        <v>43441</v>
      </c>
      <c r="P11" s="18">
        <v>7</v>
      </c>
      <c r="Q11" s="19">
        <f t="shared" ca="1" si="11"/>
        <v>43472</v>
      </c>
      <c r="S11" s="18">
        <v>7</v>
      </c>
      <c r="T11" s="19">
        <f t="shared" ca="1" si="4"/>
        <v>43503</v>
      </c>
      <c r="V11" s="18">
        <v>7</v>
      </c>
      <c r="W11" s="19">
        <f t="shared" ca="1" si="5"/>
        <v>43531</v>
      </c>
      <c r="Y11" s="18">
        <v>7</v>
      </c>
      <c r="Z11" s="19">
        <f t="shared" ca="1" si="6"/>
        <v>43562</v>
      </c>
      <c r="AB11" s="18">
        <v>7</v>
      </c>
      <c r="AC11" s="19">
        <f t="shared" ca="1" si="7"/>
        <v>43592</v>
      </c>
      <c r="AE11" s="18">
        <v>7</v>
      </c>
      <c r="AF11" s="19">
        <f t="shared" ca="1" si="8"/>
        <v>43623</v>
      </c>
      <c r="AH11" s="18">
        <v>7</v>
      </c>
      <c r="AI11" s="19">
        <f t="shared" ca="1" si="9"/>
        <v>43653</v>
      </c>
      <c r="AK11" s="18">
        <v>7</v>
      </c>
      <c r="AL11" s="20">
        <f t="shared" ca="1" si="10"/>
        <v>43684</v>
      </c>
    </row>
    <row r="12" spans="2:38" s="16" customFormat="1" ht="16.5" customHeight="1" x14ac:dyDescent="0.35">
      <c r="D12" s="18">
        <v>8</v>
      </c>
      <c r="E12" s="19">
        <f t="shared" ca="1" si="0"/>
        <v>43351</v>
      </c>
      <c r="G12" s="18">
        <v>8</v>
      </c>
      <c r="H12" s="19">
        <f t="shared" ca="1" si="1"/>
        <v>43381</v>
      </c>
      <c r="J12" s="18">
        <v>8</v>
      </c>
      <c r="K12" s="19">
        <f t="shared" ca="1" si="2"/>
        <v>43412</v>
      </c>
      <c r="M12" s="18">
        <v>8</v>
      </c>
      <c r="N12" s="19">
        <f t="shared" ca="1" si="3"/>
        <v>43442</v>
      </c>
      <c r="P12" s="18">
        <v>8</v>
      </c>
      <c r="Q12" s="19">
        <f t="shared" ca="1" si="11"/>
        <v>43473</v>
      </c>
      <c r="S12" s="18">
        <v>8</v>
      </c>
      <c r="T12" s="19">
        <f t="shared" ca="1" si="4"/>
        <v>43504</v>
      </c>
      <c r="V12" s="18">
        <v>8</v>
      </c>
      <c r="W12" s="19">
        <f t="shared" ca="1" si="5"/>
        <v>43532</v>
      </c>
      <c r="Y12" s="18">
        <v>8</v>
      </c>
      <c r="Z12" s="19">
        <f t="shared" ca="1" si="6"/>
        <v>43563</v>
      </c>
      <c r="AB12" s="18">
        <v>8</v>
      </c>
      <c r="AC12" s="19">
        <f t="shared" ca="1" si="7"/>
        <v>43593</v>
      </c>
      <c r="AE12" s="18">
        <v>8</v>
      </c>
      <c r="AF12" s="19">
        <f t="shared" ca="1" si="8"/>
        <v>43624</v>
      </c>
      <c r="AH12" s="18">
        <v>8</v>
      </c>
      <c r="AI12" s="19">
        <f t="shared" ca="1" si="9"/>
        <v>43654</v>
      </c>
      <c r="AK12" s="18">
        <v>8</v>
      </c>
      <c r="AL12" s="20">
        <f t="shared" ca="1" si="10"/>
        <v>43685</v>
      </c>
    </row>
    <row r="13" spans="2:38" s="16" customFormat="1" ht="16.5" customHeight="1" x14ac:dyDescent="0.35">
      <c r="D13" s="18">
        <v>9</v>
      </c>
      <c r="E13" s="19">
        <f t="shared" ca="1" si="0"/>
        <v>43352</v>
      </c>
      <c r="G13" s="18">
        <v>9</v>
      </c>
      <c r="H13" s="19">
        <f t="shared" ca="1" si="1"/>
        <v>43382</v>
      </c>
      <c r="J13" s="18">
        <v>9</v>
      </c>
      <c r="K13" s="19">
        <f t="shared" ca="1" si="2"/>
        <v>43413</v>
      </c>
      <c r="M13" s="18">
        <v>9</v>
      </c>
      <c r="N13" s="19">
        <f t="shared" ca="1" si="3"/>
        <v>43443</v>
      </c>
      <c r="P13" s="18">
        <v>9</v>
      </c>
      <c r="Q13" s="19">
        <f t="shared" ca="1" si="11"/>
        <v>43474</v>
      </c>
      <c r="S13" s="18">
        <v>9</v>
      </c>
      <c r="T13" s="19">
        <f t="shared" ca="1" si="4"/>
        <v>43505</v>
      </c>
      <c r="V13" s="18">
        <v>9</v>
      </c>
      <c r="W13" s="19">
        <f t="shared" ca="1" si="5"/>
        <v>43533</v>
      </c>
      <c r="Y13" s="18">
        <v>9</v>
      </c>
      <c r="Z13" s="20">
        <f t="shared" ca="1" si="6"/>
        <v>43564</v>
      </c>
      <c r="AB13" s="18">
        <v>9</v>
      </c>
      <c r="AC13" s="20">
        <f t="shared" ca="1" si="7"/>
        <v>43594</v>
      </c>
      <c r="AE13" s="18">
        <v>9</v>
      </c>
      <c r="AF13" s="19">
        <f t="shared" ca="1" si="8"/>
        <v>43625</v>
      </c>
      <c r="AH13" s="18">
        <v>9</v>
      </c>
      <c r="AI13" s="19">
        <f t="shared" ca="1" si="9"/>
        <v>43655</v>
      </c>
      <c r="AK13" s="18">
        <v>9</v>
      </c>
      <c r="AL13" s="20">
        <f t="shared" ca="1" si="10"/>
        <v>43686</v>
      </c>
    </row>
    <row r="14" spans="2:38" s="16" customFormat="1" ht="16.5" customHeight="1" x14ac:dyDescent="0.35">
      <c r="D14" s="18">
        <v>10</v>
      </c>
      <c r="E14" s="19">
        <f t="shared" ca="1" si="0"/>
        <v>43353</v>
      </c>
      <c r="G14" s="18">
        <v>10</v>
      </c>
      <c r="H14" s="19">
        <f t="shared" ca="1" si="1"/>
        <v>43383</v>
      </c>
      <c r="J14" s="18">
        <v>10</v>
      </c>
      <c r="K14" s="19">
        <f t="shared" ca="1" si="2"/>
        <v>43414</v>
      </c>
      <c r="M14" s="18">
        <v>10</v>
      </c>
      <c r="N14" s="19">
        <f t="shared" ca="1" si="3"/>
        <v>43444</v>
      </c>
      <c r="P14" s="18">
        <v>10</v>
      </c>
      <c r="Q14" s="19">
        <f t="shared" ca="1" si="11"/>
        <v>43475</v>
      </c>
      <c r="S14" s="18">
        <v>10</v>
      </c>
      <c r="T14" s="19">
        <f t="shared" ca="1" si="4"/>
        <v>43506</v>
      </c>
      <c r="V14" s="18">
        <v>10</v>
      </c>
      <c r="W14" s="19">
        <f t="shared" ca="1" si="5"/>
        <v>43534</v>
      </c>
      <c r="Y14" s="18">
        <v>10</v>
      </c>
      <c r="Z14" s="20">
        <f t="shared" ca="1" si="6"/>
        <v>43565</v>
      </c>
      <c r="AB14" s="18">
        <v>10</v>
      </c>
      <c r="AC14" s="19">
        <f t="shared" ca="1" si="7"/>
        <v>43595</v>
      </c>
      <c r="AE14" s="18">
        <v>10</v>
      </c>
      <c r="AF14" s="19">
        <f t="shared" ca="1" si="8"/>
        <v>43626</v>
      </c>
      <c r="AH14" s="18">
        <v>10</v>
      </c>
      <c r="AI14" s="19">
        <f t="shared" ca="1" si="9"/>
        <v>43656</v>
      </c>
      <c r="AK14" s="18">
        <v>10</v>
      </c>
      <c r="AL14" s="20">
        <f t="shared" ca="1" si="10"/>
        <v>43687</v>
      </c>
    </row>
    <row r="15" spans="2:38" s="16" customFormat="1" ht="16.5" customHeight="1" x14ac:dyDescent="0.35">
      <c r="D15" s="18">
        <v>11</v>
      </c>
      <c r="E15" s="19">
        <f t="shared" ca="1" si="0"/>
        <v>43354</v>
      </c>
      <c r="G15" s="18">
        <v>11</v>
      </c>
      <c r="H15" s="19">
        <f t="shared" ca="1" si="1"/>
        <v>43384</v>
      </c>
      <c r="J15" s="18">
        <v>11</v>
      </c>
      <c r="K15" s="19">
        <f t="shared" ca="1" si="2"/>
        <v>43415</v>
      </c>
      <c r="M15" s="18">
        <v>11</v>
      </c>
      <c r="N15" s="19">
        <f t="shared" ca="1" si="3"/>
        <v>43445</v>
      </c>
      <c r="P15" s="18">
        <v>11</v>
      </c>
      <c r="Q15" s="19">
        <f t="shared" ca="1" si="11"/>
        <v>43476</v>
      </c>
      <c r="S15" s="18">
        <v>11</v>
      </c>
      <c r="T15" s="19">
        <f t="shared" ca="1" si="4"/>
        <v>43507</v>
      </c>
      <c r="V15" s="18">
        <v>11</v>
      </c>
      <c r="W15" s="19">
        <f t="shared" ca="1" si="5"/>
        <v>43535</v>
      </c>
      <c r="Y15" s="18">
        <v>11</v>
      </c>
      <c r="Z15" s="20">
        <f t="shared" ca="1" si="6"/>
        <v>43566</v>
      </c>
      <c r="AB15" s="18">
        <v>11</v>
      </c>
      <c r="AC15" s="20">
        <f t="shared" ca="1" si="7"/>
        <v>43596</v>
      </c>
      <c r="AE15" s="18">
        <v>11</v>
      </c>
      <c r="AF15" s="19">
        <f t="shared" ca="1" si="8"/>
        <v>43627</v>
      </c>
      <c r="AH15" s="18">
        <v>11</v>
      </c>
      <c r="AI15" s="19">
        <f t="shared" ca="1" si="9"/>
        <v>43657</v>
      </c>
      <c r="AK15" s="18">
        <v>11</v>
      </c>
      <c r="AL15" s="19">
        <f t="shared" ca="1" si="10"/>
        <v>43688</v>
      </c>
    </row>
    <row r="16" spans="2:38" s="16" customFormat="1" ht="16.5" customHeight="1" x14ac:dyDescent="0.35">
      <c r="D16" s="18">
        <v>12</v>
      </c>
      <c r="E16" s="19">
        <f t="shared" ca="1" si="0"/>
        <v>43355</v>
      </c>
      <c r="G16" s="18">
        <v>12</v>
      </c>
      <c r="H16" s="19">
        <f t="shared" ca="1" si="1"/>
        <v>43385</v>
      </c>
      <c r="J16" s="18">
        <v>12</v>
      </c>
      <c r="K16" s="19">
        <f t="shared" ca="1" si="2"/>
        <v>43416</v>
      </c>
      <c r="M16" s="18">
        <v>12</v>
      </c>
      <c r="N16" s="19">
        <f t="shared" ca="1" si="3"/>
        <v>43446</v>
      </c>
      <c r="P16" s="18">
        <v>12</v>
      </c>
      <c r="Q16" s="19">
        <f t="shared" ca="1" si="11"/>
        <v>43477</v>
      </c>
      <c r="S16" s="18">
        <v>12</v>
      </c>
      <c r="T16" s="19">
        <f t="shared" ca="1" si="4"/>
        <v>43508</v>
      </c>
      <c r="V16" s="18">
        <v>12</v>
      </c>
      <c r="W16" s="19">
        <f t="shared" ca="1" si="5"/>
        <v>43536</v>
      </c>
      <c r="Y16" s="18">
        <v>12</v>
      </c>
      <c r="Z16" s="20">
        <f t="shared" ca="1" si="6"/>
        <v>43567</v>
      </c>
      <c r="AB16" s="18">
        <v>12</v>
      </c>
      <c r="AC16" s="19">
        <f t="shared" ca="1" si="7"/>
        <v>43597</v>
      </c>
      <c r="AE16" s="18">
        <v>12</v>
      </c>
      <c r="AF16" s="19">
        <f t="shared" ca="1" si="8"/>
        <v>43628</v>
      </c>
      <c r="AH16" s="18">
        <v>12</v>
      </c>
      <c r="AI16" s="19">
        <f t="shared" ca="1" si="9"/>
        <v>43658</v>
      </c>
      <c r="AK16" s="18">
        <v>12</v>
      </c>
      <c r="AL16" s="19">
        <f t="shared" ca="1" si="10"/>
        <v>43689</v>
      </c>
    </row>
    <row r="17" spans="4:38" s="16" customFormat="1" ht="16.5" customHeight="1" x14ac:dyDescent="0.35">
      <c r="D17" s="18">
        <v>13</v>
      </c>
      <c r="E17" s="19">
        <f t="shared" ca="1" si="0"/>
        <v>43356</v>
      </c>
      <c r="G17" s="18">
        <v>13</v>
      </c>
      <c r="H17" s="19">
        <f t="shared" ca="1" si="1"/>
        <v>43386</v>
      </c>
      <c r="J17" s="18">
        <v>13</v>
      </c>
      <c r="K17" s="19">
        <f t="shared" ca="1" si="2"/>
        <v>43417</v>
      </c>
      <c r="M17" s="18">
        <v>13</v>
      </c>
      <c r="N17" s="19">
        <f t="shared" ca="1" si="3"/>
        <v>43447</v>
      </c>
      <c r="P17" s="18">
        <v>13</v>
      </c>
      <c r="Q17" s="19">
        <f t="shared" ca="1" si="11"/>
        <v>43478</v>
      </c>
      <c r="S17" s="18">
        <v>13</v>
      </c>
      <c r="T17" s="19">
        <f t="shared" ca="1" si="4"/>
        <v>43509</v>
      </c>
      <c r="V17" s="18">
        <v>13</v>
      </c>
      <c r="W17" s="19">
        <f t="shared" ca="1" si="5"/>
        <v>43537</v>
      </c>
      <c r="Y17" s="18">
        <v>13</v>
      </c>
      <c r="Z17" s="20">
        <f t="shared" ca="1" si="6"/>
        <v>43568</v>
      </c>
      <c r="AB17" s="18">
        <v>13</v>
      </c>
      <c r="AC17" s="19">
        <f t="shared" ca="1" si="7"/>
        <v>43598</v>
      </c>
      <c r="AE17" s="18">
        <v>13</v>
      </c>
      <c r="AF17" s="19">
        <f t="shared" ca="1" si="8"/>
        <v>43629</v>
      </c>
      <c r="AH17" s="18">
        <v>13</v>
      </c>
      <c r="AI17" s="19">
        <f t="shared" ca="1" si="9"/>
        <v>43659</v>
      </c>
      <c r="AK17" s="18">
        <v>13</v>
      </c>
      <c r="AL17" s="20">
        <f t="shared" ca="1" si="10"/>
        <v>43690</v>
      </c>
    </row>
    <row r="18" spans="4:38" s="16" customFormat="1" ht="16.5" customHeight="1" x14ac:dyDescent="0.35">
      <c r="D18" s="18">
        <v>14</v>
      </c>
      <c r="E18" s="19">
        <f t="shared" ca="1" si="0"/>
        <v>43357</v>
      </c>
      <c r="G18" s="18">
        <v>14</v>
      </c>
      <c r="H18" s="19">
        <f t="shared" ca="1" si="1"/>
        <v>43387</v>
      </c>
      <c r="J18" s="18">
        <v>14</v>
      </c>
      <c r="K18" s="19">
        <f t="shared" ca="1" si="2"/>
        <v>43418</v>
      </c>
      <c r="M18" s="18">
        <v>14</v>
      </c>
      <c r="N18" s="19">
        <f t="shared" ca="1" si="3"/>
        <v>43448</v>
      </c>
      <c r="P18" s="18">
        <v>14</v>
      </c>
      <c r="Q18" s="19">
        <f t="shared" ca="1" si="11"/>
        <v>43479</v>
      </c>
      <c r="S18" s="18">
        <v>14</v>
      </c>
      <c r="T18" s="19">
        <f t="shared" ca="1" si="4"/>
        <v>43510</v>
      </c>
      <c r="V18" s="18">
        <v>14</v>
      </c>
      <c r="W18" s="19">
        <f t="shared" ca="1" si="5"/>
        <v>43538</v>
      </c>
      <c r="Y18" s="18">
        <v>14</v>
      </c>
      <c r="Z18" s="19">
        <f t="shared" ca="1" si="6"/>
        <v>43569</v>
      </c>
      <c r="AB18" s="18">
        <v>14</v>
      </c>
      <c r="AC18" s="19">
        <f t="shared" ca="1" si="7"/>
        <v>43599</v>
      </c>
      <c r="AE18" s="18">
        <v>14</v>
      </c>
      <c r="AF18" s="19">
        <f t="shared" ca="1" si="8"/>
        <v>43630</v>
      </c>
      <c r="AH18" s="18">
        <v>14</v>
      </c>
      <c r="AI18" s="19">
        <f t="shared" ca="1" si="9"/>
        <v>43660</v>
      </c>
      <c r="AK18" s="18">
        <v>14</v>
      </c>
      <c r="AL18" s="20">
        <f t="shared" ca="1" si="10"/>
        <v>43691</v>
      </c>
    </row>
    <row r="19" spans="4:38" s="16" customFormat="1" ht="16.5" customHeight="1" x14ac:dyDescent="0.35">
      <c r="D19" s="18">
        <v>15</v>
      </c>
      <c r="E19" s="19">
        <f t="shared" ca="1" si="0"/>
        <v>43358</v>
      </c>
      <c r="G19" s="18">
        <v>15</v>
      </c>
      <c r="H19" s="19">
        <f t="shared" ca="1" si="1"/>
        <v>43388</v>
      </c>
      <c r="J19" s="18">
        <v>15</v>
      </c>
      <c r="K19" s="19">
        <f t="shared" ca="1" si="2"/>
        <v>43419</v>
      </c>
      <c r="M19" s="18">
        <v>15</v>
      </c>
      <c r="N19" s="19">
        <f t="shared" ca="1" si="3"/>
        <v>43449</v>
      </c>
      <c r="P19" s="18">
        <v>15</v>
      </c>
      <c r="Q19" s="19">
        <f t="shared" ca="1" si="11"/>
        <v>43480</v>
      </c>
      <c r="S19" s="18">
        <v>15</v>
      </c>
      <c r="T19" s="19">
        <f t="shared" ca="1" si="4"/>
        <v>43511</v>
      </c>
      <c r="V19" s="18">
        <v>15</v>
      </c>
      <c r="W19" s="19">
        <f t="shared" ca="1" si="5"/>
        <v>43539</v>
      </c>
      <c r="Y19" s="18">
        <v>15</v>
      </c>
      <c r="Z19" s="19">
        <f t="shared" ca="1" si="6"/>
        <v>43570</v>
      </c>
      <c r="AB19" s="18">
        <v>15</v>
      </c>
      <c r="AC19" s="19">
        <f t="shared" ca="1" si="7"/>
        <v>43600</v>
      </c>
      <c r="AE19" s="18">
        <v>15</v>
      </c>
      <c r="AF19" s="19">
        <f t="shared" ca="1" si="8"/>
        <v>43631</v>
      </c>
      <c r="AH19" s="18">
        <v>15</v>
      </c>
      <c r="AI19" s="19">
        <f t="shared" ca="1" si="9"/>
        <v>43661</v>
      </c>
      <c r="AK19" s="18">
        <v>15</v>
      </c>
      <c r="AL19" s="19">
        <f t="shared" ca="1" si="10"/>
        <v>43692</v>
      </c>
    </row>
    <row r="20" spans="4:38" s="16" customFormat="1" ht="16.5" customHeight="1" x14ac:dyDescent="0.35">
      <c r="D20" s="18">
        <v>16</v>
      </c>
      <c r="E20" s="19">
        <f t="shared" ca="1" si="0"/>
        <v>43359</v>
      </c>
      <c r="G20" s="18">
        <v>16</v>
      </c>
      <c r="H20" s="19">
        <f t="shared" ca="1" si="1"/>
        <v>43389</v>
      </c>
      <c r="J20" s="18">
        <v>16</v>
      </c>
      <c r="K20" s="19">
        <f t="shared" ca="1" si="2"/>
        <v>43420</v>
      </c>
      <c r="M20" s="18">
        <v>16</v>
      </c>
      <c r="N20" s="19">
        <f t="shared" ca="1" si="3"/>
        <v>43450</v>
      </c>
      <c r="P20" s="18">
        <v>16</v>
      </c>
      <c r="Q20" s="19">
        <f t="shared" ca="1" si="11"/>
        <v>43481</v>
      </c>
      <c r="S20" s="18">
        <v>16</v>
      </c>
      <c r="T20" s="19">
        <f t="shared" ca="1" si="4"/>
        <v>43512</v>
      </c>
      <c r="V20" s="18">
        <v>16</v>
      </c>
      <c r="W20" s="19">
        <f t="shared" ca="1" si="5"/>
        <v>43540</v>
      </c>
      <c r="Y20" s="18">
        <v>16</v>
      </c>
      <c r="Z20" s="19">
        <f t="shared" ca="1" si="6"/>
        <v>43571</v>
      </c>
      <c r="AB20" s="18">
        <v>16</v>
      </c>
      <c r="AC20" s="19">
        <f t="shared" ca="1" si="7"/>
        <v>43601</v>
      </c>
      <c r="AE20" s="18">
        <v>16</v>
      </c>
      <c r="AF20" s="19">
        <f t="shared" ca="1" si="8"/>
        <v>43632</v>
      </c>
      <c r="AH20" s="18">
        <v>16</v>
      </c>
      <c r="AI20" s="19">
        <f t="shared" ca="1" si="9"/>
        <v>43662</v>
      </c>
      <c r="AK20" s="18">
        <v>16</v>
      </c>
      <c r="AL20" s="20">
        <f t="shared" ca="1" si="10"/>
        <v>43693</v>
      </c>
    </row>
    <row r="21" spans="4:38" s="16" customFormat="1" ht="16.5" customHeight="1" x14ac:dyDescent="0.35">
      <c r="D21" s="18">
        <v>17</v>
      </c>
      <c r="E21" s="19">
        <f t="shared" ca="1" si="0"/>
        <v>43360</v>
      </c>
      <c r="G21" s="18">
        <v>17</v>
      </c>
      <c r="H21" s="19">
        <f t="shared" ca="1" si="1"/>
        <v>43390</v>
      </c>
      <c r="J21" s="18">
        <v>17</v>
      </c>
      <c r="K21" s="19">
        <f t="shared" ca="1" si="2"/>
        <v>43421</v>
      </c>
      <c r="M21" s="18">
        <v>17</v>
      </c>
      <c r="N21" s="19">
        <f t="shared" ca="1" si="3"/>
        <v>43451</v>
      </c>
      <c r="P21" s="18">
        <v>17</v>
      </c>
      <c r="Q21" s="19">
        <f t="shared" ca="1" si="11"/>
        <v>43482</v>
      </c>
      <c r="S21" s="18">
        <v>17</v>
      </c>
      <c r="T21" s="19">
        <f t="shared" ca="1" si="4"/>
        <v>43513</v>
      </c>
      <c r="V21" s="18">
        <v>17</v>
      </c>
      <c r="W21" s="19">
        <f t="shared" ca="1" si="5"/>
        <v>43541</v>
      </c>
      <c r="Y21" s="18">
        <v>17</v>
      </c>
      <c r="Z21" s="19">
        <f t="shared" ca="1" si="6"/>
        <v>43572</v>
      </c>
      <c r="AB21" s="18">
        <v>17</v>
      </c>
      <c r="AC21" s="19">
        <f t="shared" ca="1" si="7"/>
        <v>43602</v>
      </c>
      <c r="AE21" s="18">
        <v>17</v>
      </c>
      <c r="AF21" s="19">
        <f t="shared" ca="1" si="8"/>
        <v>43633</v>
      </c>
      <c r="AH21" s="18">
        <v>17</v>
      </c>
      <c r="AI21" s="19">
        <f t="shared" ca="1" si="9"/>
        <v>43663</v>
      </c>
      <c r="AK21" s="18">
        <v>17</v>
      </c>
      <c r="AL21" s="20">
        <f t="shared" ca="1" si="10"/>
        <v>43694</v>
      </c>
    </row>
    <row r="22" spans="4:38" s="16" customFormat="1" ht="16.5" customHeight="1" x14ac:dyDescent="0.35">
      <c r="D22" s="18">
        <v>18</v>
      </c>
      <c r="E22" s="19">
        <f t="shared" ca="1" si="0"/>
        <v>43361</v>
      </c>
      <c r="G22" s="18">
        <v>18</v>
      </c>
      <c r="H22" s="19">
        <f t="shared" ca="1" si="1"/>
        <v>43391</v>
      </c>
      <c r="J22" s="18">
        <v>18</v>
      </c>
      <c r="K22" s="19">
        <f t="shared" ca="1" si="2"/>
        <v>43422</v>
      </c>
      <c r="M22" s="18">
        <v>18</v>
      </c>
      <c r="N22" s="19">
        <f t="shared" ca="1" si="3"/>
        <v>43452</v>
      </c>
      <c r="P22" s="18">
        <v>18</v>
      </c>
      <c r="Q22" s="19">
        <f t="shared" ca="1" si="11"/>
        <v>43483</v>
      </c>
      <c r="S22" s="18">
        <v>18</v>
      </c>
      <c r="T22" s="19">
        <f t="shared" ca="1" si="4"/>
        <v>43514</v>
      </c>
      <c r="V22" s="18">
        <v>18</v>
      </c>
      <c r="W22" s="19">
        <f t="shared" ca="1" si="5"/>
        <v>43542</v>
      </c>
      <c r="Y22" s="18">
        <v>18</v>
      </c>
      <c r="Z22" s="19">
        <f t="shared" ca="1" si="6"/>
        <v>43573</v>
      </c>
      <c r="AB22" s="18">
        <v>18</v>
      </c>
      <c r="AC22" s="19">
        <f t="shared" ca="1" si="7"/>
        <v>43603</v>
      </c>
      <c r="AE22" s="18">
        <v>18</v>
      </c>
      <c r="AF22" s="19">
        <f t="shared" ca="1" si="8"/>
        <v>43634</v>
      </c>
      <c r="AH22" s="18">
        <v>18</v>
      </c>
      <c r="AI22" s="19">
        <f t="shared" ca="1" si="9"/>
        <v>43664</v>
      </c>
      <c r="AK22" s="18">
        <v>18</v>
      </c>
      <c r="AL22" s="19">
        <f t="shared" ca="1" si="10"/>
        <v>43695</v>
      </c>
    </row>
    <row r="23" spans="4:38" s="16" customFormat="1" ht="16.5" customHeight="1" x14ac:dyDescent="0.35">
      <c r="D23" s="18">
        <v>19</v>
      </c>
      <c r="E23" s="19">
        <f t="shared" ca="1" si="0"/>
        <v>43362</v>
      </c>
      <c r="G23" s="18">
        <v>19</v>
      </c>
      <c r="H23" s="19">
        <f t="shared" ca="1" si="1"/>
        <v>43392</v>
      </c>
      <c r="J23" s="18">
        <v>19</v>
      </c>
      <c r="K23" s="19">
        <f t="shared" ca="1" si="2"/>
        <v>43423</v>
      </c>
      <c r="M23" s="18">
        <v>19</v>
      </c>
      <c r="N23" s="19">
        <f t="shared" ca="1" si="3"/>
        <v>43453</v>
      </c>
      <c r="P23" s="18">
        <v>19</v>
      </c>
      <c r="Q23" s="19">
        <f t="shared" ca="1" si="11"/>
        <v>43484</v>
      </c>
      <c r="S23" s="18">
        <v>19</v>
      </c>
      <c r="T23" s="19">
        <f t="shared" ca="1" si="4"/>
        <v>43515</v>
      </c>
      <c r="V23" s="18">
        <v>19</v>
      </c>
      <c r="W23" s="19">
        <f t="shared" ca="1" si="5"/>
        <v>43543</v>
      </c>
      <c r="Y23" s="18">
        <v>19</v>
      </c>
      <c r="Z23" s="19">
        <f t="shared" ca="1" si="6"/>
        <v>43574</v>
      </c>
      <c r="AB23" s="18">
        <v>19</v>
      </c>
      <c r="AC23" s="19">
        <f t="shared" ca="1" si="7"/>
        <v>43604</v>
      </c>
      <c r="AE23" s="18">
        <v>19</v>
      </c>
      <c r="AF23" s="19">
        <f t="shared" ca="1" si="8"/>
        <v>43635</v>
      </c>
      <c r="AH23" s="18">
        <v>19</v>
      </c>
      <c r="AI23" s="19">
        <f t="shared" ca="1" si="9"/>
        <v>43665</v>
      </c>
      <c r="AK23" s="18">
        <v>19</v>
      </c>
      <c r="AL23" s="19">
        <f t="shared" ca="1" si="10"/>
        <v>43696</v>
      </c>
    </row>
    <row r="24" spans="4:38" s="16" customFormat="1" ht="16.5" customHeight="1" x14ac:dyDescent="0.35">
      <c r="D24" s="18">
        <v>20</v>
      </c>
      <c r="E24" s="19">
        <f t="shared" ca="1" si="0"/>
        <v>43363</v>
      </c>
      <c r="G24" s="18">
        <v>20</v>
      </c>
      <c r="H24" s="19">
        <f t="shared" ca="1" si="1"/>
        <v>43393</v>
      </c>
      <c r="J24" s="18">
        <v>20</v>
      </c>
      <c r="K24" s="19">
        <f t="shared" ca="1" si="2"/>
        <v>43424</v>
      </c>
      <c r="M24" s="18">
        <v>20</v>
      </c>
      <c r="N24" s="19">
        <f t="shared" ca="1" si="3"/>
        <v>43454</v>
      </c>
      <c r="P24" s="18">
        <v>20</v>
      </c>
      <c r="Q24" s="19">
        <f t="shared" ca="1" si="11"/>
        <v>43485</v>
      </c>
      <c r="S24" s="18">
        <v>20</v>
      </c>
      <c r="T24" s="19">
        <f t="shared" ca="1" si="4"/>
        <v>43516</v>
      </c>
      <c r="V24" s="18">
        <v>20</v>
      </c>
      <c r="W24" s="19">
        <f t="shared" ca="1" si="5"/>
        <v>43544</v>
      </c>
      <c r="Y24" s="18">
        <v>20</v>
      </c>
      <c r="Z24" s="19">
        <f t="shared" ca="1" si="6"/>
        <v>43575</v>
      </c>
      <c r="AB24" s="18">
        <v>20</v>
      </c>
      <c r="AC24" s="19">
        <f t="shared" ca="1" si="7"/>
        <v>43605</v>
      </c>
      <c r="AE24" s="18">
        <v>20</v>
      </c>
      <c r="AF24" s="19">
        <f t="shared" ca="1" si="8"/>
        <v>43636</v>
      </c>
      <c r="AH24" s="18">
        <v>20</v>
      </c>
      <c r="AI24" s="19">
        <f t="shared" ca="1" si="9"/>
        <v>43666</v>
      </c>
      <c r="AK24" s="18">
        <v>20</v>
      </c>
      <c r="AL24" s="19">
        <f t="shared" ca="1" si="10"/>
        <v>43697</v>
      </c>
    </row>
    <row r="25" spans="4:38" s="16" customFormat="1" ht="16.5" customHeight="1" x14ac:dyDescent="0.35">
      <c r="D25" s="18">
        <v>21</v>
      </c>
      <c r="E25" s="19">
        <f t="shared" ca="1" si="0"/>
        <v>43364</v>
      </c>
      <c r="G25" s="18">
        <v>21</v>
      </c>
      <c r="H25" s="19">
        <f t="shared" ca="1" si="1"/>
        <v>43394</v>
      </c>
      <c r="J25" s="18">
        <v>21</v>
      </c>
      <c r="K25" s="19">
        <f t="shared" ca="1" si="2"/>
        <v>43425</v>
      </c>
      <c r="M25" s="18">
        <v>21</v>
      </c>
      <c r="N25" s="19">
        <f t="shared" ca="1" si="3"/>
        <v>43455</v>
      </c>
      <c r="P25" s="18">
        <v>21</v>
      </c>
      <c r="Q25" s="19">
        <f t="shared" ca="1" si="11"/>
        <v>43486</v>
      </c>
      <c r="S25" s="18">
        <v>21</v>
      </c>
      <c r="T25" s="19">
        <f t="shared" ca="1" si="4"/>
        <v>43517</v>
      </c>
      <c r="V25" s="18">
        <v>21</v>
      </c>
      <c r="W25" s="19">
        <f t="shared" ca="1" si="5"/>
        <v>43545</v>
      </c>
      <c r="Y25" s="18">
        <v>21</v>
      </c>
      <c r="Z25" s="19">
        <f t="shared" ca="1" si="6"/>
        <v>43576</v>
      </c>
      <c r="AB25" s="18">
        <v>21</v>
      </c>
      <c r="AC25" s="19">
        <f t="shared" ca="1" si="7"/>
        <v>43606</v>
      </c>
      <c r="AE25" s="18">
        <v>21</v>
      </c>
      <c r="AF25" s="19">
        <f t="shared" ca="1" si="8"/>
        <v>43637</v>
      </c>
      <c r="AH25" s="18">
        <v>21</v>
      </c>
      <c r="AI25" s="19">
        <f t="shared" ca="1" si="9"/>
        <v>43667</v>
      </c>
      <c r="AK25" s="18">
        <v>21</v>
      </c>
      <c r="AL25" s="19">
        <f t="shared" ca="1" si="10"/>
        <v>43698</v>
      </c>
    </row>
    <row r="26" spans="4:38" s="16" customFormat="1" ht="16.5" customHeight="1" x14ac:dyDescent="0.35">
      <c r="D26" s="18">
        <v>22</v>
      </c>
      <c r="E26" s="19">
        <f t="shared" ca="1" si="0"/>
        <v>43365</v>
      </c>
      <c r="G26" s="18">
        <v>22</v>
      </c>
      <c r="H26" s="19">
        <f t="shared" ca="1" si="1"/>
        <v>43395</v>
      </c>
      <c r="J26" s="18">
        <v>22</v>
      </c>
      <c r="K26" s="19">
        <f t="shared" ca="1" si="2"/>
        <v>43426</v>
      </c>
      <c r="M26" s="18">
        <v>22</v>
      </c>
      <c r="N26" s="19">
        <f t="shared" ca="1" si="3"/>
        <v>43456</v>
      </c>
      <c r="P26" s="18">
        <v>22</v>
      </c>
      <c r="Q26" s="19">
        <f t="shared" ca="1" si="11"/>
        <v>43487</v>
      </c>
      <c r="S26" s="18">
        <v>22</v>
      </c>
      <c r="T26" s="19">
        <f t="shared" ca="1" si="4"/>
        <v>43518</v>
      </c>
      <c r="V26" s="18">
        <v>22</v>
      </c>
      <c r="W26" s="19">
        <f t="shared" ca="1" si="5"/>
        <v>43546</v>
      </c>
      <c r="Y26" s="18">
        <v>22</v>
      </c>
      <c r="Z26" s="19">
        <f t="shared" ca="1" si="6"/>
        <v>43577</v>
      </c>
      <c r="AB26" s="18">
        <v>22</v>
      </c>
      <c r="AC26" s="19">
        <f t="shared" ca="1" si="7"/>
        <v>43607</v>
      </c>
      <c r="AE26" s="18">
        <v>22</v>
      </c>
      <c r="AF26" s="19">
        <f t="shared" ca="1" si="8"/>
        <v>43638</v>
      </c>
      <c r="AH26" s="18">
        <v>22</v>
      </c>
      <c r="AI26" s="19">
        <f t="shared" ca="1" si="9"/>
        <v>43668</v>
      </c>
      <c r="AK26" s="18">
        <v>22</v>
      </c>
      <c r="AL26" s="19">
        <f t="shared" ca="1" si="10"/>
        <v>43699</v>
      </c>
    </row>
    <row r="27" spans="4:38" s="16" customFormat="1" ht="16.5" customHeight="1" x14ac:dyDescent="0.35">
      <c r="D27" s="18">
        <v>23</v>
      </c>
      <c r="E27" s="19">
        <f t="shared" ca="1" si="0"/>
        <v>43366</v>
      </c>
      <c r="G27" s="18">
        <v>23</v>
      </c>
      <c r="H27" s="19">
        <f t="shared" ca="1" si="1"/>
        <v>43396</v>
      </c>
      <c r="J27" s="18">
        <v>23</v>
      </c>
      <c r="K27" s="19">
        <f t="shared" ca="1" si="2"/>
        <v>43427</v>
      </c>
      <c r="M27" s="18">
        <v>23</v>
      </c>
      <c r="N27" s="19">
        <f t="shared" ca="1" si="3"/>
        <v>43457</v>
      </c>
      <c r="P27" s="18">
        <v>23</v>
      </c>
      <c r="Q27" s="19">
        <f t="shared" ca="1" si="11"/>
        <v>43488</v>
      </c>
      <c r="S27" s="18">
        <v>23</v>
      </c>
      <c r="T27" s="19">
        <f t="shared" ca="1" si="4"/>
        <v>43519</v>
      </c>
      <c r="V27" s="18">
        <v>23</v>
      </c>
      <c r="W27" s="19">
        <f t="shared" ca="1" si="5"/>
        <v>43547</v>
      </c>
      <c r="Y27" s="18">
        <v>23</v>
      </c>
      <c r="Z27" s="19">
        <f t="shared" ca="1" si="6"/>
        <v>43578</v>
      </c>
      <c r="AB27" s="18">
        <v>23</v>
      </c>
      <c r="AC27" s="19">
        <f t="shared" ca="1" si="7"/>
        <v>43608</v>
      </c>
      <c r="AE27" s="18">
        <v>23</v>
      </c>
      <c r="AF27" s="19">
        <f t="shared" ca="1" si="8"/>
        <v>43639</v>
      </c>
      <c r="AH27" s="18">
        <v>23</v>
      </c>
      <c r="AI27" s="19">
        <f t="shared" ca="1" si="9"/>
        <v>43669</v>
      </c>
      <c r="AK27" s="18">
        <v>23</v>
      </c>
      <c r="AL27" s="19">
        <f t="shared" ca="1" si="10"/>
        <v>43700</v>
      </c>
    </row>
    <row r="28" spans="4:38" s="16" customFormat="1" ht="16.5" customHeight="1" x14ac:dyDescent="0.35">
      <c r="D28" s="18">
        <v>24</v>
      </c>
      <c r="E28" s="19">
        <f t="shared" ca="1" si="0"/>
        <v>43367</v>
      </c>
      <c r="G28" s="18">
        <v>24</v>
      </c>
      <c r="H28" s="19">
        <f t="shared" ca="1" si="1"/>
        <v>43397</v>
      </c>
      <c r="J28" s="18">
        <v>24</v>
      </c>
      <c r="K28" s="19">
        <f t="shared" ca="1" si="2"/>
        <v>43428</v>
      </c>
      <c r="M28" s="18">
        <v>24</v>
      </c>
      <c r="N28" s="19">
        <f t="shared" ca="1" si="3"/>
        <v>43458</v>
      </c>
      <c r="P28" s="18">
        <v>24</v>
      </c>
      <c r="Q28" s="19">
        <f t="shared" ca="1" si="11"/>
        <v>43489</v>
      </c>
      <c r="S28" s="18">
        <v>24</v>
      </c>
      <c r="T28" s="19">
        <f t="shared" ca="1" si="4"/>
        <v>43520</v>
      </c>
      <c r="V28" s="18">
        <v>24</v>
      </c>
      <c r="W28" s="19">
        <f t="shared" ca="1" si="5"/>
        <v>43548</v>
      </c>
      <c r="Y28" s="18">
        <v>24</v>
      </c>
      <c r="Z28" s="19">
        <f t="shared" ca="1" si="6"/>
        <v>43579</v>
      </c>
      <c r="AB28" s="18">
        <v>24</v>
      </c>
      <c r="AC28" s="19">
        <f t="shared" ca="1" si="7"/>
        <v>43609</v>
      </c>
      <c r="AE28" s="18">
        <v>24</v>
      </c>
      <c r="AF28" s="19">
        <f t="shared" ca="1" si="8"/>
        <v>43640</v>
      </c>
      <c r="AH28" s="18">
        <v>24</v>
      </c>
      <c r="AI28" s="19">
        <f t="shared" ca="1" si="9"/>
        <v>43670</v>
      </c>
      <c r="AK28" s="18">
        <v>24</v>
      </c>
      <c r="AL28" s="19">
        <f t="shared" ca="1" si="10"/>
        <v>43701</v>
      </c>
    </row>
    <row r="29" spans="4:38" s="16" customFormat="1" ht="16.5" customHeight="1" x14ac:dyDescent="0.35">
      <c r="D29" s="18">
        <v>25</v>
      </c>
      <c r="E29" s="19">
        <f t="shared" ca="1" si="0"/>
        <v>43368</v>
      </c>
      <c r="G29" s="18">
        <v>25</v>
      </c>
      <c r="H29" s="19">
        <f t="shared" ca="1" si="1"/>
        <v>43398</v>
      </c>
      <c r="J29" s="18">
        <v>25</v>
      </c>
      <c r="K29" s="19">
        <f t="shared" ca="1" si="2"/>
        <v>43429</v>
      </c>
      <c r="M29" s="18">
        <v>25</v>
      </c>
      <c r="N29" s="19">
        <f t="shared" ca="1" si="3"/>
        <v>43459</v>
      </c>
      <c r="P29" s="18">
        <v>25</v>
      </c>
      <c r="Q29" s="19">
        <f t="shared" ca="1" si="11"/>
        <v>43490</v>
      </c>
      <c r="S29" s="18">
        <v>25</v>
      </c>
      <c r="T29" s="19">
        <f t="shared" ca="1" si="4"/>
        <v>43521</v>
      </c>
      <c r="V29" s="18">
        <v>25</v>
      </c>
      <c r="W29" s="19">
        <f t="shared" ca="1" si="5"/>
        <v>43549</v>
      </c>
      <c r="Y29" s="18">
        <v>25</v>
      </c>
      <c r="Z29" s="19">
        <f t="shared" ca="1" si="6"/>
        <v>43580</v>
      </c>
      <c r="AB29" s="18">
        <v>25</v>
      </c>
      <c r="AC29" s="19">
        <f t="shared" ca="1" si="7"/>
        <v>43610</v>
      </c>
      <c r="AE29" s="18">
        <v>25</v>
      </c>
      <c r="AF29" s="19">
        <f t="shared" ca="1" si="8"/>
        <v>43641</v>
      </c>
      <c r="AH29" s="18">
        <v>25</v>
      </c>
      <c r="AI29" s="19">
        <f t="shared" ca="1" si="9"/>
        <v>43671</v>
      </c>
      <c r="AK29" s="18">
        <v>25</v>
      </c>
      <c r="AL29" s="19">
        <f t="shared" ca="1" si="10"/>
        <v>43702</v>
      </c>
    </row>
    <row r="30" spans="4:38" s="16" customFormat="1" ht="16.5" customHeight="1" x14ac:dyDescent="0.35">
      <c r="D30" s="18">
        <v>26</v>
      </c>
      <c r="E30" s="19">
        <f t="shared" ca="1" si="0"/>
        <v>43369</v>
      </c>
      <c r="G30" s="18">
        <v>26</v>
      </c>
      <c r="H30" s="19">
        <f t="shared" ca="1" si="1"/>
        <v>43399</v>
      </c>
      <c r="J30" s="18">
        <v>26</v>
      </c>
      <c r="K30" s="19">
        <f t="shared" ca="1" si="2"/>
        <v>43430</v>
      </c>
      <c r="M30" s="18">
        <v>26</v>
      </c>
      <c r="N30" s="20">
        <f t="shared" ca="1" si="3"/>
        <v>43460</v>
      </c>
      <c r="P30" s="18">
        <v>26</v>
      </c>
      <c r="Q30" s="19">
        <f t="shared" ca="1" si="11"/>
        <v>43491</v>
      </c>
      <c r="S30" s="18">
        <v>26</v>
      </c>
      <c r="T30" s="19">
        <f t="shared" ca="1" si="4"/>
        <v>43522</v>
      </c>
      <c r="V30" s="18">
        <v>26</v>
      </c>
      <c r="W30" s="19">
        <f t="shared" ca="1" si="5"/>
        <v>43550</v>
      </c>
      <c r="Y30" s="18">
        <v>26</v>
      </c>
      <c r="Z30" s="19">
        <f t="shared" ca="1" si="6"/>
        <v>43581</v>
      </c>
      <c r="AB30" s="18">
        <v>26</v>
      </c>
      <c r="AC30" s="19">
        <f t="shared" ca="1" si="7"/>
        <v>43611</v>
      </c>
      <c r="AE30" s="18">
        <v>26</v>
      </c>
      <c r="AF30" s="19">
        <f t="shared" ca="1" si="8"/>
        <v>43642</v>
      </c>
      <c r="AH30" s="18">
        <v>26</v>
      </c>
      <c r="AI30" s="19">
        <f t="shared" ca="1" si="9"/>
        <v>43672</v>
      </c>
      <c r="AK30" s="18">
        <v>26</v>
      </c>
      <c r="AL30" s="19">
        <f t="shared" ca="1" si="10"/>
        <v>43703</v>
      </c>
    </row>
    <row r="31" spans="4:38" s="16" customFormat="1" ht="16.5" customHeight="1" x14ac:dyDescent="0.35">
      <c r="D31" s="18">
        <v>27</v>
      </c>
      <c r="E31" s="19">
        <f t="shared" ca="1" si="0"/>
        <v>43370</v>
      </c>
      <c r="G31" s="18">
        <v>27</v>
      </c>
      <c r="H31" s="19">
        <f t="shared" ca="1" si="1"/>
        <v>43400</v>
      </c>
      <c r="J31" s="18">
        <v>27</v>
      </c>
      <c r="K31" s="19">
        <f t="shared" ca="1" si="2"/>
        <v>43431</v>
      </c>
      <c r="M31" s="18">
        <v>27</v>
      </c>
      <c r="N31" s="20">
        <f t="shared" ca="1" si="3"/>
        <v>43461</v>
      </c>
      <c r="P31" s="18">
        <v>27</v>
      </c>
      <c r="Q31" s="19">
        <f t="shared" ca="1" si="11"/>
        <v>43492</v>
      </c>
      <c r="S31" s="18">
        <v>27</v>
      </c>
      <c r="T31" s="19">
        <f t="shared" ca="1" si="4"/>
        <v>43523</v>
      </c>
      <c r="V31" s="18">
        <v>27</v>
      </c>
      <c r="W31" s="19">
        <f t="shared" ca="1" si="5"/>
        <v>43551</v>
      </c>
      <c r="Y31" s="18">
        <v>27</v>
      </c>
      <c r="Z31" s="19">
        <f t="shared" ca="1" si="6"/>
        <v>43582</v>
      </c>
      <c r="AB31" s="18">
        <v>27</v>
      </c>
      <c r="AC31" s="19">
        <f t="shared" ca="1" si="7"/>
        <v>43612</v>
      </c>
      <c r="AE31" s="18">
        <v>27</v>
      </c>
      <c r="AF31" s="19">
        <f t="shared" ca="1" si="8"/>
        <v>43643</v>
      </c>
      <c r="AH31" s="18">
        <v>27</v>
      </c>
      <c r="AI31" s="19">
        <f t="shared" ca="1" si="9"/>
        <v>43673</v>
      </c>
      <c r="AK31" s="18">
        <v>27</v>
      </c>
      <c r="AL31" s="19">
        <f t="shared" ca="1" si="10"/>
        <v>43704</v>
      </c>
    </row>
    <row r="32" spans="4:38" s="16" customFormat="1" ht="16.5" customHeight="1" x14ac:dyDescent="0.35">
      <c r="D32" s="18">
        <v>28</v>
      </c>
      <c r="E32" s="19">
        <f t="shared" ca="1" si="0"/>
        <v>43371</v>
      </c>
      <c r="G32" s="18">
        <v>28</v>
      </c>
      <c r="H32" s="19">
        <f t="shared" ca="1" si="1"/>
        <v>43401</v>
      </c>
      <c r="J32" s="18">
        <v>28</v>
      </c>
      <c r="K32" s="19">
        <f t="shared" ca="1" si="2"/>
        <v>43432</v>
      </c>
      <c r="M32" s="18">
        <v>28</v>
      </c>
      <c r="N32" s="20">
        <f t="shared" ca="1" si="3"/>
        <v>43462</v>
      </c>
      <c r="P32" s="18">
        <v>28</v>
      </c>
      <c r="Q32" s="19">
        <f t="shared" ca="1" si="11"/>
        <v>43493</v>
      </c>
      <c r="S32" s="21">
        <v>28</v>
      </c>
      <c r="T32" s="22">
        <f t="shared" ca="1" si="4"/>
        <v>43524</v>
      </c>
      <c r="V32" s="18">
        <v>28</v>
      </c>
      <c r="W32" s="19">
        <f t="shared" ca="1" si="5"/>
        <v>43552</v>
      </c>
      <c r="Y32" s="18">
        <v>28</v>
      </c>
      <c r="Z32" s="19">
        <f t="shared" ca="1" si="6"/>
        <v>43583</v>
      </c>
      <c r="AB32" s="18">
        <v>28</v>
      </c>
      <c r="AC32" s="19">
        <f t="shared" ca="1" si="7"/>
        <v>43613</v>
      </c>
      <c r="AE32" s="18">
        <v>28</v>
      </c>
      <c r="AF32" s="19">
        <f t="shared" ca="1" si="8"/>
        <v>43644</v>
      </c>
      <c r="AH32" s="18">
        <v>28</v>
      </c>
      <c r="AI32" s="19">
        <f t="shared" ca="1" si="9"/>
        <v>43674</v>
      </c>
      <c r="AK32" s="18">
        <v>28</v>
      </c>
      <c r="AL32" s="19">
        <f t="shared" ca="1" si="10"/>
        <v>43705</v>
      </c>
    </row>
    <row r="33" spans="1:40" s="16" customFormat="1" ht="16.5" customHeight="1" x14ac:dyDescent="0.35">
      <c r="D33" s="18">
        <v>29</v>
      </c>
      <c r="E33" s="19">
        <f t="shared" ca="1" si="0"/>
        <v>43372</v>
      </c>
      <c r="G33" s="18">
        <v>29</v>
      </c>
      <c r="H33" s="19">
        <f t="shared" ca="1" si="1"/>
        <v>43402</v>
      </c>
      <c r="J33" s="18">
        <v>29</v>
      </c>
      <c r="K33" s="19">
        <f t="shared" ca="1" si="2"/>
        <v>43433</v>
      </c>
      <c r="M33" s="18">
        <v>29</v>
      </c>
      <c r="N33" s="20">
        <f t="shared" ca="1" si="3"/>
        <v>43463</v>
      </c>
      <c r="P33" s="18">
        <v>29</v>
      </c>
      <c r="Q33" s="19">
        <f t="shared" ca="1" si="11"/>
        <v>43494</v>
      </c>
      <c r="S33" s="21" t="str">
        <f ca="1">IF(MONTH(DATE($P$1,$T$4,29))=MONTH(T32),29,"")</f>
        <v/>
      </c>
      <c r="T33" s="22" t="str">
        <f ca="1">IF(S33="","",DATE($P$1,$T$4,S33))</f>
        <v/>
      </c>
      <c r="V33" s="18">
        <v>29</v>
      </c>
      <c r="W33" s="19">
        <f t="shared" ca="1" si="5"/>
        <v>43553</v>
      </c>
      <c r="Y33" s="18">
        <v>29</v>
      </c>
      <c r="Z33" s="19">
        <f t="shared" ca="1" si="6"/>
        <v>43584</v>
      </c>
      <c r="AB33" s="18">
        <v>29</v>
      </c>
      <c r="AC33" s="19">
        <f t="shared" ca="1" si="7"/>
        <v>43614</v>
      </c>
      <c r="AE33" s="18">
        <v>29</v>
      </c>
      <c r="AF33" s="19">
        <f t="shared" ca="1" si="8"/>
        <v>43645</v>
      </c>
      <c r="AH33" s="18">
        <v>29</v>
      </c>
      <c r="AI33" s="19">
        <f t="shared" ca="1" si="9"/>
        <v>43675</v>
      </c>
      <c r="AK33" s="18">
        <v>29</v>
      </c>
      <c r="AL33" s="19">
        <f t="shared" ca="1" si="10"/>
        <v>43706</v>
      </c>
    </row>
    <row r="34" spans="1:40" s="16" customFormat="1" ht="16.5" customHeight="1" x14ac:dyDescent="0.35">
      <c r="D34" s="21">
        <v>30</v>
      </c>
      <c r="E34" s="22">
        <f t="shared" ca="1" si="0"/>
        <v>43373</v>
      </c>
      <c r="G34" s="18">
        <v>30</v>
      </c>
      <c r="H34" s="19">
        <f t="shared" ca="1" si="1"/>
        <v>43403</v>
      </c>
      <c r="J34" s="21">
        <v>30</v>
      </c>
      <c r="K34" s="22">
        <f t="shared" ca="1" si="2"/>
        <v>43434</v>
      </c>
      <c r="M34" s="18">
        <v>30</v>
      </c>
      <c r="N34" s="19">
        <f t="shared" ca="1" si="3"/>
        <v>43464</v>
      </c>
      <c r="P34" s="18">
        <v>30</v>
      </c>
      <c r="Q34" s="19">
        <f t="shared" ca="1" si="11"/>
        <v>43495</v>
      </c>
      <c r="T34" s="23"/>
      <c r="V34" s="18">
        <v>30</v>
      </c>
      <c r="W34" s="19">
        <f t="shared" ca="1" si="5"/>
        <v>43554</v>
      </c>
      <c r="Y34" s="21">
        <v>30</v>
      </c>
      <c r="Z34" s="22">
        <f t="shared" ca="1" si="6"/>
        <v>43585</v>
      </c>
      <c r="AB34" s="18">
        <v>30</v>
      </c>
      <c r="AC34" s="19">
        <f t="shared" ca="1" si="7"/>
        <v>43615</v>
      </c>
      <c r="AE34" s="21">
        <v>30</v>
      </c>
      <c r="AF34" s="22">
        <f t="shared" ca="1" si="8"/>
        <v>43646</v>
      </c>
      <c r="AH34" s="18">
        <v>30</v>
      </c>
      <c r="AI34" s="20">
        <f t="shared" ca="1" si="9"/>
        <v>43676</v>
      </c>
      <c r="AK34" s="18">
        <v>30</v>
      </c>
      <c r="AL34" s="19">
        <f t="shared" ca="1" si="10"/>
        <v>43707</v>
      </c>
    </row>
    <row r="35" spans="1:40" s="16" customFormat="1" ht="16.5" customHeight="1" x14ac:dyDescent="0.35">
      <c r="E35" s="23"/>
      <c r="G35" s="21">
        <v>31</v>
      </c>
      <c r="H35" s="22">
        <f t="shared" ca="1" si="1"/>
        <v>43404</v>
      </c>
      <c r="M35" s="21">
        <v>31</v>
      </c>
      <c r="N35" s="22">
        <f t="shared" ca="1" si="3"/>
        <v>43465</v>
      </c>
      <c r="P35" s="21">
        <v>31</v>
      </c>
      <c r="Q35" s="22">
        <f t="shared" ca="1" si="11"/>
        <v>43496</v>
      </c>
      <c r="V35" s="21">
        <v>31</v>
      </c>
      <c r="W35" s="22">
        <f t="shared" ca="1" si="5"/>
        <v>43555</v>
      </c>
      <c r="AB35" s="21">
        <v>31</v>
      </c>
      <c r="AC35" s="22">
        <f t="shared" ca="1" si="7"/>
        <v>43616</v>
      </c>
      <c r="AH35" s="21">
        <v>31</v>
      </c>
      <c r="AI35" s="24">
        <f t="shared" ca="1" si="9"/>
        <v>43677</v>
      </c>
      <c r="AK35" s="21">
        <v>31</v>
      </c>
      <c r="AL35" s="22">
        <f t="shared" ca="1" si="10"/>
        <v>43708</v>
      </c>
      <c r="AN35" s="71" t="s">
        <v>25</v>
      </c>
    </row>
    <row r="36" spans="1:40" ht="8.25" customHeight="1" x14ac:dyDescent="0.3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</row>
    <row r="37" spans="1:40" s="29" customFormat="1" x14ac:dyDescent="0.35">
      <c r="A37" s="88" t="s">
        <v>24</v>
      </c>
      <c r="B37" s="89"/>
      <c r="C37" s="27"/>
      <c r="D37" s="76">
        <f ca="1">NETWORKDAYS(E5,E34,'Jour fériés'!$B$4:$G$14)</f>
        <v>20</v>
      </c>
      <c r="E37" s="77"/>
      <c r="F37" s="28"/>
      <c r="G37" s="76">
        <f ca="1">NETWORKDAYS(H5,H35,'Jour fériés'!$B$4:$G$14)</f>
        <v>23</v>
      </c>
      <c r="H37" s="77"/>
      <c r="I37" s="28"/>
      <c r="J37" s="76">
        <f ca="1">NETWORKDAYS(K5,K34,'Jour fériés'!$B$4:$G$14)</f>
        <v>21</v>
      </c>
      <c r="K37" s="77"/>
      <c r="L37" s="28"/>
      <c r="M37" s="76">
        <f ca="1">NETWORKDAYS(N5,N35,'Jour fériés'!$B$4:$G$14)</f>
        <v>20</v>
      </c>
      <c r="N37" s="77"/>
      <c r="O37" s="28"/>
      <c r="P37" s="76">
        <f ca="1">NETWORKDAYS(Q5,Q35,'Jour fériés'!$B$4:$G$14)</f>
        <v>22</v>
      </c>
      <c r="Q37" s="77"/>
      <c r="R37" s="28"/>
      <c r="S37" s="76">
        <f ca="1">NETWORKDAYS(T5,T32,'Jour fériés'!$B$4:$G$14)</f>
        <v>20</v>
      </c>
      <c r="T37" s="77"/>
      <c r="U37" s="28"/>
      <c r="V37" s="76">
        <f ca="1">NETWORKDAYS(W5,W35,'Jour fériés'!$B$4:$G$14)</f>
        <v>21</v>
      </c>
      <c r="W37" s="77"/>
      <c r="X37" s="28"/>
      <c r="Y37" s="76">
        <f ca="1">NETWORKDAYS(Z5,Z34,'Jour fériés'!$B$4:$G$14)</f>
        <v>21</v>
      </c>
      <c r="Z37" s="77"/>
      <c r="AA37" s="28"/>
      <c r="AB37" s="76">
        <f ca="1">NETWORKDAYS(AC5,AC35,'Jour fériés'!$B$4:$G$14)</f>
        <v>20</v>
      </c>
      <c r="AC37" s="77"/>
      <c r="AD37" s="28"/>
      <c r="AE37" s="76">
        <f ca="1">NETWORKDAYS(AF5,AF34,'Jour fériés'!$B$4:$G$14)</f>
        <v>19</v>
      </c>
      <c r="AF37" s="77"/>
      <c r="AG37" s="28"/>
      <c r="AH37" s="76">
        <f ca="1">NETWORKDAYS(AI5,AI35,'Jour fériés'!$B$4:$G$14)</f>
        <v>23</v>
      </c>
      <c r="AI37" s="77"/>
      <c r="AJ37" s="28"/>
      <c r="AK37" s="76">
        <f ca="1">NETWORKDAYS(AL5,AL35,'Jour fériés'!$B$4:$G$14)</f>
        <v>21</v>
      </c>
      <c r="AL37" s="77"/>
      <c r="AM37" s="16"/>
      <c r="AN37" s="71">
        <f ca="1">D37+G37+J37+M37+P37+S37+V37+Y37+AB37+AE37+AH37+AK37</f>
        <v>251</v>
      </c>
    </row>
    <row r="38" spans="1:40" ht="3.75" customHeight="1" x14ac:dyDescent="0.35">
      <c r="A38" s="46"/>
      <c r="B38" s="4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16"/>
    </row>
    <row r="39" spans="1:40" s="29" customFormat="1" x14ac:dyDescent="0.35">
      <c r="A39" s="88" t="s">
        <v>39</v>
      </c>
      <c r="B39" s="89"/>
      <c r="C39" s="27"/>
      <c r="D39" s="76">
        <f ca="1">NbCoul(E5:E35,33)</f>
        <v>0</v>
      </c>
      <c r="E39" s="77"/>
      <c r="F39" s="16"/>
      <c r="G39" s="76">
        <f ca="1">NbCoul(H5:H35,33)</f>
        <v>0</v>
      </c>
      <c r="H39" s="77"/>
      <c r="I39" s="16"/>
      <c r="J39" s="76">
        <f ca="1">NbCoul(K5:K35,33)</f>
        <v>0</v>
      </c>
      <c r="K39" s="77"/>
      <c r="L39" s="16"/>
      <c r="M39" s="76">
        <f ca="1">NbCoul(N5:N35,33)</f>
        <v>4</v>
      </c>
      <c r="N39" s="77"/>
      <c r="O39" s="16"/>
      <c r="P39" s="76">
        <f ca="1">NbCoul(Q5:Q35,33)</f>
        <v>0</v>
      </c>
      <c r="Q39" s="77"/>
      <c r="R39" s="16"/>
      <c r="S39" s="76">
        <f ca="1">NbCoul(T5:T35,33)</f>
        <v>0</v>
      </c>
      <c r="T39" s="77"/>
      <c r="U39" s="16"/>
      <c r="V39" s="76">
        <f ca="1">NbCoul(W5:W35,33)</f>
        <v>0</v>
      </c>
      <c r="W39" s="77"/>
      <c r="X39" s="16"/>
      <c r="Y39" s="76">
        <f ca="1">NbCoul(Z5:Z35,33)</f>
        <v>5</v>
      </c>
      <c r="Z39" s="77"/>
      <c r="AA39" s="16"/>
      <c r="AB39" s="76">
        <f ca="1">NbCoul(AC5:AC35,33)</f>
        <v>2</v>
      </c>
      <c r="AC39" s="77"/>
      <c r="AD39" s="16"/>
      <c r="AE39" s="76">
        <f ca="1">NbCoul(AF5:AF35,33)</f>
        <v>0</v>
      </c>
      <c r="AF39" s="77"/>
      <c r="AG39" s="16"/>
      <c r="AH39" s="76">
        <f ca="1">NbCoul(AI5:AI35,33)</f>
        <v>2</v>
      </c>
      <c r="AI39" s="77"/>
      <c r="AJ39" s="16"/>
      <c r="AK39" s="76">
        <f ca="1">NbCoul(AL5:AL35,33)</f>
        <v>12</v>
      </c>
      <c r="AL39" s="77"/>
      <c r="AM39" s="16"/>
      <c r="AN39" s="71">
        <f ca="1">D39+G39+J39+M39+P39+S39+V39+Y39+AB39+AE39+AH39+AK39</f>
        <v>25</v>
      </c>
    </row>
    <row r="40" spans="1:40" ht="3.75" customHeight="1" x14ac:dyDescent="0.3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</row>
    <row r="41" spans="1:40" x14ac:dyDescent="0.3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97" t="s">
        <v>26</v>
      </c>
      <c r="AJ41" s="98"/>
      <c r="AK41" s="98"/>
      <c r="AL41" s="99"/>
      <c r="AM41" s="26"/>
      <c r="AN41" s="30">
        <f ca="1">AN37-AN39</f>
        <v>226</v>
      </c>
    </row>
    <row r="42" spans="1:40" ht="7.5" customHeight="1" x14ac:dyDescent="0.35"/>
    <row r="43" spans="1:40" x14ac:dyDescent="0.35">
      <c r="A43" s="50" t="s">
        <v>28</v>
      </c>
      <c r="B43" s="31" t="s">
        <v>33</v>
      </c>
      <c r="C43" s="32"/>
      <c r="D43" s="80" t="e">
        <f ca="1">NETWORKDAYS.INTL(E$5,E$34,$A43,FERIES)-congés(E$5:E$34,1)</f>
        <v>#VALUE!</v>
      </c>
      <c r="E43" s="81"/>
      <c r="F43" s="26"/>
      <c r="G43" s="80" t="e">
        <f ca="1">NETWORKDAYS.INTL(H$5,H$35,$A43,FERIES)-congés(H$5:H$35,1)</f>
        <v>#VALUE!</v>
      </c>
      <c r="H43" s="81"/>
      <c r="I43" s="16"/>
      <c r="J43" s="80" t="e">
        <f ca="1">NETWORKDAYS.INTL(K$5,K$34,$A43,FERIES)-congés(K$5:K$34,1)</f>
        <v>#VALUE!</v>
      </c>
      <c r="K43" s="81"/>
      <c r="L43" s="16"/>
      <c r="M43" s="80" t="e">
        <f ca="1">NETWORKDAYS.INTL(N$5,N$35,$A43,FERIES)-congés(N$5:N$35,1)</f>
        <v>#VALUE!</v>
      </c>
      <c r="N43" s="81"/>
      <c r="O43" s="16"/>
      <c r="P43" s="80" t="e">
        <f ca="1">NETWORKDAYS.INTL(Q$5,Q$35,$A43,FERIES)-congés(Q$5:Q$35,1)</f>
        <v>#VALUE!</v>
      </c>
      <c r="Q43" s="81"/>
      <c r="R43" s="16"/>
      <c r="S43" s="86">
        <f ca="1">IF(S33="",NETWORKDAYS.INTL(T$5,T$32,$A43,FERIES),NETWORKDAYS.INTL(T$5,T$33,$A43,FERIES))</f>
        <v>4</v>
      </c>
      <c r="T43" s="87"/>
      <c r="U43" s="16"/>
      <c r="V43" s="80" t="e">
        <f ca="1">NETWORKDAYS.INTL(W$5,W$35,$A43,FERIES)-congés(W$5:W$35,1)</f>
        <v>#VALUE!</v>
      </c>
      <c r="W43" s="81"/>
      <c r="X43" s="16"/>
      <c r="Y43" s="80" t="e">
        <f ca="1">NETWORKDAYS.INTL(Z$5,Z$34,$A43,FERIES)-congés(Z$5:Z$34,1)</f>
        <v>#VALUE!</v>
      </c>
      <c r="Z43" s="81"/>
      <c r="AA43" s="16"/>
      <c r="AB43" s="80" t="e">
        <f ca="1">NETWORKDAYS.INTL(AC$5,AC$35,$A43,FERIES)-congés(AC$5:AC$35,1)</f>
        <v>#VALUE!</v>
      </c>
      <c r="AC43" s="81"/>
      <c r="AD43" s="16"/>
      <c r="AE43" s="80" t="e">
        <f ca="1">NETWORKDAYS.INTL(AF$5,AF$34,$A43,FERIES)-congés(AF$5:AF$34,1)</f>
        <v>#VALUE!</v>
      </c>
      <c r="AF43" s="81"/>
      <c r="AG43" s="16"/>
      <c r="AH43" s="80" t="e">
        <f ca="1">NETWORKDAYS.INTL(AI$5,AI$35,$A43,FERIES)-congés(AI$5:AI$35,1)</f>
        <v>#VALUE!</v>
      </c>
      <c r="AI43" s="81"/>
      <c r="AJ43" s="16"/>
      <c r="AK43" s="80" t="e">
        <f ca="1">NETWORKDAYS.INTL(AL$5,AL$35,$A43,FERIES)-congés(AL$5:AL$35,1)</f>
        <v>#VALUE!</v>
      </c>
      <c r="AL43" s="81"/>
      <c r="AM43" s="16"/>
      <c r="AN43" s="33" t="e">
        <f ca="1">D43+G43+J43+M43+P43+S43+V43+Y43+AB43+AE43+AH43+AK43</f>
        <v>#VALUE!</v>
      </c>
    </row>
    <row r="44" spans="1:40" s="37" customFormat="1" ht="3.75" customHeight="1" x14ac:dyDescent="0.35">
      <c r="A44" s="51"/>
      <c r="B44" s="34"/>
      <c r="C44" s="32"/>
      <c r="D44" s="32"/>
      <c r="E44" s="35"/>
      <c r="F44" s="36"/>
      <c r="G44" s="36"/>
      <c r="H44" s="35"/>
      <c r="I44" s="27"/>
      <c r="J44" s="27"/>
      <c r="K44" s="35"/>
      <c r="L44" s="27"/>
      <c r="M44" s="27"/>
      <c r="N44" s="35"/>
      <c r="O44" s="27"/>
      <c r="P44" s="27"/>
      <c r="Q44" s="35"/>
      <c r="R44" s="27"/>
      <c r="S44" s="27"/>
      <c r="T44" s="27"/>
      <c r="U44" s="27"/>
      <c r="V44" s="27"/>
      <c r="W44" s="35"/>
      <c r="X44" s="27"/>
      <c r="Y44" s="27"/>
      <c r="Z44" s="35"/>
      <c r="AA44" s="27"/>
      <c r="AB44" s="27"/>
      <c r="AC44" s="35"/>
      <c r="AD44" s="27"/>
      <c r="AE44" s="27"/>
      <c r="AF44" s="35"/>
      <c r="AG44" s="27"/>
      <c r="AH44" s="27"/>
      <c r="AI44" s="35"/>
      <c r="AJ44" s="27"/>
      <c r="AK44" s="27"/>
      <c r="AL44" s="35"/>
      <c r="AM44" s="27"/>
      <c r="AN44" s="27"/>
    </row>
    <row r="45" spans="1:40" x14ac:dyDescent="0.35">
      <c r="A45" s="50" t="s">
        <v>29</v>
      </c>
      <c r="B45" s="38" t="s">
        <v>34</v>
      </c>
      <c r="C45" s="32"/>
      <c r="D45" s="82" t="e">
        <f ca="1">NETWORKDAYS.INTL(E$5,E$34,$A45,FERIES)-congés(E$5:E$34,2)</f>
        <v>#VALUE!</v>
      </c>
      <c r="E45" s="83"/>
      <c r="F45" s="26"/>
      <c r="G45" s="82" t="e">
        <f ca="1">NETWORKDAYS.INTL(H$5,H$35,$A45,FERIES)-congés(H$5:H$35,2)</f>
        <v>#VALUE!</v>
      </c>
      <c r="H45" s="83"/>
      <c r="I45" s="16"/>
      <c r="J45" s="82" t="e">
        <f ca="1">NETWORKDAYS.INTL(K$5,K$34,$A45,FERIES)-congés(K$5:K$34,2)</f>
        <v>#VALUE!</v>
      </c>
      <c r="K45" s="83"/>
      <c r="L45" s="16"/>
      <c r="M45" s="82" t="e">
        <f ca="1">NETWORKDAYS.INTL(N$5,N$35,$A45,FERIES)-congés(N$5:N$35,2)</f>
        <v>#VALUE!</v>
      </c>
      <c r="N45" s="83"/>
      <c r="O45" s="16"/>
      <c r="P45" s="82" t="e">
        <f ca="1">NETWORKDAYS.INTL(Q$5,Q$35,$A45,FERIES)-congés(Q$5:Q$35,2)</f>
        <v>#VALUE!</v>
      </c>
      <c r="Q45" s="83"/>
      <c r="R45" s="16"/>
      <c r="S45" s="76">
        <f ca="1">IF(S33="",NETWORKDAYS.INTL(T$5,T$32,$A45,FERIES),NETWORKDAYS.INTL(T$5,T$33,$A45,FERIES))</f>
        <v>4</v>
      </c>
      <c r="T45" s="77"/>
      <c r="U45" s="16"/>
      <c r="V45" s="82" t="e">
        <f ca="1">NETWORKDAYS.INTL(W$5,W$35,$A45,FERIES)-congés(W$5:W$35,2)</f>
        <v>#VALUE!</v>
      </c>
      <c r="W45" s="83"/>
      <c r="X45" s="16"/>
      <c r="Y45" s="82" t="e">
        <f ca="1">NETWORKDAYS.INTL(Z$5,Z$34,$A45,FERIES)-congés(Z$5:Z$34,2)</f>
        <v>#VALUE!</v>
      </c>
      <c r="Z45" s="83"/>
      <c r="AA45" s="16"/>
      <c r="AB45" s="82" t="e">
        <f ca="1">NETWORKDAYS.INTL(AC$5,AC$35,$A45,FERIES)-congés(AC$5:AC$35,2)</f>
        <v>#VALUE!</v>
      </c>
      <c r="AC45" s="83"/>
      <c r="AD45" s="16"/>
      <c r="AE45" s="82" t="e">
        <f ca="1">NETWORKDAYS.INTL(AF$5,AF$34,$A45,FERIES)-congés(AF$5:AF$34,2)</f>
        <v>#VALUE!</v>
      </c>
      <c r="AF45" s="83"/>
      <c r="AG45" s="16"/>
      <c r="AH45" s="82" t="e">
        <f ca="1">NETWORKDAYS.INTL(AI$5,AI$35,$A45,FERIES)-congés(AI$5:AI$35,2)</f>
        <v>#VALUE!</v>
      </c>
      <c r="AI45" s="83"/>
      <c r="AJ45" s="16"/>
      <c r="AK45" s="82" t="e">
        <f ca="1">NETWORKDAYS.INTL(AL$5,AL$35,$A45,FERIES)-congés(AL$5:AL$35,2)</f>
        <v>#VALUE!</v>
      </c>
      <c r="AL45" s="83"/>
      <c r="AM45" s="16"/>
      <c r="AN45" s="71" t="e">
        <f ca="1">D45+G45+J45+M45+P45+S45+V45+Y45+AB45+AE45+AH45+AK45</f>
        <v>#VALUE!</v>
      </c>
    </row>
    <row r="46" spans="1:40" s="37" customFormat="1" ht="3.75" customHeight="1" x14ac:dyDescent="0.35">
      <c r="A46" s="51"/>
      <c r="B46" s="34"/>
      <c r="C46" s="32"/>
      <c r="D46" s="32"/>
      <c r="E46" s="35"/>
      <c r="F46" s="36"/>
      <c r="G46" s="36"/>
      <c r="H46" s="35"/>
      <c r="I46" s="27"/>
      <c r="J46" s="27"/>
      <c r="K46" s="35"/>
      <c r="L46" s="27"/>
      <c r="M46" s="27"/>
      <c r="N46" s="35"/>
      <c r="O46" s="27"/>
      <c r="P46" s="27"/>
      <c r="Q46" s="35"/>
      <c r="R46" s="27"/>
      <c r="S46" s="27"/>
      <c r="T46" s="27"/>
      <c r="U46" s="27"/>
      <c r="V46" s="27"/>
      <c r="W46" s="35"/>
      <c r="X46" s="27"/>
      <c r="Y46" s="27"/>
      <c r="Z46" s="35"/>
      <c r="AA46" s="27"/>
      <c r="AB46" s="27"/>
      <c r="AC46" s="35"/>
      <c r="AD46" s="27"/>
      <c r="AE46" s="27"/>
      <c r="AF46" s="35"/>
      <c r="AG46" s="27"/>
      <c r="AH46" s="27"/>
      <c r="AI46" s="35"/>
      <c r="AJ46" s="27"/>
      <c r="AK46" s="27"/>
      <c r="AL46" s="35"/>
      <c r="AM46" s="27"/>
      <c r="AN46" s="27"/>
    </row>
    <row r="47" spans="1:40" x14ac:dyDescent="0.35">
      <c r="A47" s="50" t="s">
        <v>30</v>
      </c>
      <c r="B47" s="31" t="s">
        <v>35</v>
      </c>
      <c r="C47" s="32"/>
      <c r="D47" s="80" t="e">
        <f ca="1">NETWORKDAYS.INTL(E$5,E$34,$A47,FERIES)-congés(E$5:E$34,3)</f>
        <v>#VALUE!</v>
      </c>
      <c r="E47" s="81"/>
      <c r="F47" s="26"/>
      <c r="G47" s="80" t="e">
        <f ca="1">NETWORKDAYS.INTL(H$5,H$35,$A47,FERIES)-congés(H$5:H$35,3)</f>
        <v>#VALUE!</v>
      </c>
      <c r="H47" s="81"/>
      <c r="I47" s="16"/>
      <c r="J47" s="80" t="e">
        <f ca="1">NETWORKDAYS.INTL(K$5,K$34,$A47,FERIES)-congés(K$5:K$34,3)</f>
        <v>#VALUE!</v>
      </c>
      <c r="K47" s="81"/>
      <c r="L47" s="16"/>
      <c r="M47" s="80" t="e">
        <f ca="1">NETWORKDAYS.INTL(N$5,N$35,$A47,FERIES)-congés(N$5:N$35,3)</f>
        <v>#VALUE!</v>
      </c>
      <c r="N47" s="81"/>
      <c r="O47" s="16"/>
      <c r="P47" s="80" t="e">
        <f ca="1">NETWORKDAYS.INTL(Q$5,Q$35,$A47,FERIES)-congés(Q$5:Q$35,3)</f>
        <v>#VALUE!</v>
      </c>
      <c r="Q47" s="81"/>
      <c r="R47" s="16"/>
      <c r="S47" s="86">
        <f ca="1">IF(S33="",NETWORKDAYS.INTL(T$5,T$32,$A47,FERIES),NETWORKDAYS.INTL(T$5,T$33,$A47,FERIES))</f>
        <v>4</v>
      </c>
      <c r="T47" s="87"/>
      <c r="U47" s="16"/>
      <c r="V47" s="80" t="e">
        <f ca="1">NETWORKDAYS.INTL(W$5,W$35,$A47,FERIES)-congés(W$5:W$35,3)</f>
        <v>#VALUE!</v>
      </c>
      <c r="W47" s="81"/>
      <c r="X47" s="16"/>
      <c r="Y47" s="80" t="e">
        <f ca="1">NETWORKDAYS.INTL(Z$5,Z$34,$A47,FERIES)-congés(Z$5:Z$34,3)</f>
        <v>#VALUE!</v>
      </c>
      <c r="Z47" s="81"/>
      <c r="AA47" s="16"/>
      <c r="AB47" s="80" t="e">
        <f ca="1">NETWORKDAYS.INTL(AC$5,AC$35,$A47,FERIES)-congés(AC$5:AC$35,3)</f>
        <v>#VALUE!</v>
      </c>
      <c r="AC47" s="81"/>
      <c r="AD47" s="16"/>
      <c r="AE47" s="80" t="e">
        <f ca="1">NETWORKDAYS.INTL(AF$5,AF$34,$A47,FERIES)-congés(AF$5:AF$34,3)</f>
        <v>#VALUE!</v>
      </c>
      <c r="AF47" s="81"/>
      <c r="AG47" s="16"/>
      <c r="AH47" s="80" t="e">
        <f ca="1">NETWORKDAYS.INTL(AI$5,AI$35,$A47,FERIES)-congés(AI$5:AI$35,3)</f>
        <v>#VALUE!</v>
      </c>
      <c r="AI47" s="81"/>
      <c r="AJ47" s="16"/>
      <c r="AK47" s="80" t="e">
        <f ca="1">NETWORKDAYS.INTL(AL$5,AL$35,$A47,FERIES)-congés(AL$5:AL$35,3)</f>
        <v>#VALUE!</v>
      </c>
      <c r="AL47" s="81"/>
      <c r="AM47" s="16"/>
      <c r="AN47" s="33" t="e">
        <f ca="1">D47+G47+J47+M47+P47+S47+V47+Y47+AB47+AE47+AH47+AK47</f>
        <v>#VALUE!</v>
      </c>
    </row>
    <row r="48" spans="1:40" s="37" customFormat="1" ht="3.75" customHeight="1" x14ac:dyDescent="0.35">
      <c r="A48" s="51"/>
      <c r="B48" s="34"/>
      <c r="C48" s="32"/>
      <c r="D48" s="32"/>
      <c r="E48" s="35"/>
      <c r="F48" s="36"/>
      <c r="G48" s="36"/>
      <c r="H48" s="35"/>
      <c r="I48" s="27"/>
      <c r="J48" s="27"/>
      <c r="K48" s="35"/>
      <c r="L48" s="27"/>
      <c r="M48" s="27"/>
      <c r="N48" s="35"/>
      <c r="O48" s="27"/>
      <c r="P48" s="27"/>
      <c r="Q48" s="35"/>
      <c r="R48" s="27"/>
      <c r="S48" s="27"/>
      <c r="T48" s="27"/>
      <c r="U48" s="27"/>
      <c r="V48" s="27"/>
      <c r="W48" s="35"/>
      <c r="X48" s="27"/>
      <c r="Y48" s="27"/>
      <c r="Z48" s="35"/>
      <c r="AA48" s="27"/>
      <c r="AB48" s="27"/>
      <c r="AC48" s="35"/>
      <c r="AD48" s="27"/>
      <c r="AE48" s="27"/>
      <c r="AF48" s="35"/>
      <c r="AG48" s="27"/>
      <c r="AH48" s="27"/>
      <c r="AI48" s="35"/>
      <c r="AJ48" s="27"/>
      <c r="AK48" s="27"/>
      <c r="AL48" s="35"/>
      <c r="AM48" s="27"/>
      <c r="AN48" s="27"/>
    </row>
    <row r="49" spans="1:40" x14ac:dyDescent="0.35">
      <c r="A49" s="50" t="s">
        <v>31</v>
      </c>
      <c r="B49" s="38" t="s">
        <v>36</v>
      </c>
      <c r="C49" s="32"/>
      <c r="D49" s="82" t="e">
        <f ca="1">NETWORKDAYS.INTL(E$5,E$34,$A49,FERIES)-congés(E$5:E$34,4)</f>
        <v>#VALUE!</v>
      </c>
      <c r="E49" s="83"/>
      <c r="F49" s="26"/>
      <c r="G49" s="82" t="e">
        <f ca="1">NETWORKDAYS.INTL(H$5,H$35,$A49,FERIES)-congés(H$5:H$35,4)</f>
        <v>#VALUE!</v>
      </c>
      <c r="H49" s="83"/>
      <c r="I49" s="16"/>
      <c r="J49" s="82" t="e">
        <f ca="1">NETWORKDAYS.INTL(K$5,K$34,$A49,FERIES)-congés(K$5:K$34,4)</f>
        <v>#VALUE!</v>
      </c>
      <c r="K49" s="83"/>
      <c r="L49" s="16"/>
      <c r="M49" s="82" t="e">
        <f ca="1">NETWORKDAYS.INTL(N$5,N$35,$A49,FERIES)-congés(N$5:N$35,4)</f>
        <v>#VALUE!</v>
      </c>
      <c r="N49" s="83"/>
      <c r="O49" s="16"/>
      <c r="P49" s="82" t="e">
        <f ca="1">NETWORKDAYS.INTL(Q$5,Q$35,$A49,FERIES)-congés(Q$5:Q$35,4)</f>
        <v>#VALUE!</v>
      </c>
      <c r="Q49" s="83"/>
      <c r="R49" s="16"/>
      <c r="S49" s="76">
        <f ca="1">IF(S33="",NETWORKDAYS.INTL(T$5,T$32,$A49,FERIES),NETWORKDAYS.INTL(T$5,T$33,$A49,FERIES))</f>
        <v>4</v>
      </c>
      <c r="T49" s="77"/>
      <c r="U49" s="16"/>
      <c r="V49" s="82" t="e">
        <f ca="1">NETWORKDAYS.INTL(W$5,W$35,$A49,FERIES)-congés(W$5:W$35,4)</f>
        <v>#VALUE!</v>
      </c>
      <c r="W49" s="83"/>
      <c r="X49" s="16"/>
      <c r="Y49" s="82" t="e">
        <f ca="1">NETWORKDAYS.INTL(Z$5,Z$34,$A49,FERIES)-congés(Z$5:Z$34,4)</f>
        <v>#VALUE!</v>
      </c>
      <c r="Z49" s="83"/>
      <c r="AA49" s="16"/>
      <c r="AB49" s="82" t="e">
        <f ca="1">NETWORKDAYS.INTL(AC$5,AC$35,$A49,FERIES)-congés(AC$5:AC$35,4)</f>
        <v>#VALUE!</v>
      </c>
      <c r="AC49" s="83"/>
      <c r="AD49" s="16"/>
      <c r="AE49" s="82" t="e">
        <f ca="1">NETWORKDAYS.INTL(AF$5,AF$34,$A49,FERIES)-congés(AF$5:AF$34,4)</f>
        <v>#VALUE!</v>
      </c>
      <c r="AF49" s="83"/>
      <c r="AG49" s="16"/>
      <c r="AH49" s="82" t="e">
        <f ca="1">NETWORKDAYS.INTL(AI$5,AI$35,$A49,FERIES)-congés(AI$5:AI$35,4)</f>
        <v>#VALUE!</v>
      </c>
      <c r="AI49" s="83"/>
      <c r="AJ49" s="16"/>
      <c r="AK49" s="82" t="e">
        <f ca="1">NETWORKDAYS.INTL(AL$5,AL$35,$A49,FERIES)-congés(AL$5:AL$35,4)</f>
        <v>#VALUE!</v>
      </c>
      <c r="AL49" s="83"/>
      <c r="AM49" s="16"/>
      <c r="AN49" s="71" t="e">
        <f ca="1">D49+G49+J49+M49+P49+S49+V49+Y49+AB49+AE49+AH49+AK49</f>
        <v>#VALUE!</v>
      </c>
    </row>
    <row r="50" spans="1:40" s="37" customFormat="1" ht="3.75" customHeight="1" x14ac:dyDescent="0.35">
      <c r="A50" s="51"/>
      <c r="B50" s="34"/>
      <c r="C50" s="32"/>
      <c r="D50" s="32"/>
      <c r="E50" s="35"/>
      <c r="F50" s="36"/>
      <c r="G50" s="36"/>
      <c r="H50" s="35"/>
      <c r="I50" s="27"/>
      <c r="J50" s="27"/>
      <c r="K50" s="35"/>
      <c r="L50" s="27"/>
      <c r="M50" s="27"/>
      <c r="N50" s="35"/>
      <c r="O50" s="27"/>
      <c r="P50" s="27"/>
      <c r="Q50" s="35"/>
      <c r="R50" s="27"/>
      <c r="S50" s="27"/>
      <c r="T50" s="27"/>
      <c r="U50" s="27"/>
      <c r="V50" s="27"/>
      <c r="W50" s="35"/>
      <c r="X50" s="27"/>
      <c r="Y50" s="27"/>
      <c r="Z50" s="35"/>
      <c r="AA50" s="27"/>
      <c r="AB50" s="27"/>
      <c r="AC50" s="35"/>
      <c r="AD50" s="27"/>
      <c r="AE50" s="27"/>
      <c r="AF50" s="35"/>
      <c r="AG50" s="27"/>
      <c r="AH50" s="27"/>
      <c r="AI50" s="35"/>
      <c r="AJ50" s="27"/>
      <c r="AK50" s="27"/>
      <c r="AL50" s="35"/>
      <c r="AM50" s="27"/>
      <c r="AN50" s="27"/>
    </row>
    <row r="51" spans="1:40" x14ac:dyDescent="0.35">
      <c r="A51" s="50" t="s">
        <v>32</v>
      </c>
      <c r="B51" s="31" t="s">
        <v>37</v>
      </c>
      <c r="C51" s="32"/>
      <c r="D51" s="80" t="e">
        <f ca="1">NETWORKDAYS.INTL(E$5,E$34,$A51,FERIES)-congés(E$5:E$34,5)</f>
        <v>#VALUE!</v>
      </c>
      <c r="E51" s="81"/>
      <c r="F51" s="26"/>
      <c r="G51" s="80" t="e">
        <f ca="1">NETWORKDAYS.INTL(H$5,H$35,$A51,FERIES)-congés(H$5:H$35,5)</f>
        <v>#VALUE!</v>
      </c>
      <c r="H51" s="81"/>
      <c r="I51" s="16"/>
      <c r="J51" s="80" t="e">
        <f ca="1">NETWORKDAYS.INTL(K$5,K$34,$A51,FERIES)-congés(K$5:K$34,5)</f>
        <v>#VALUE!</v>
      </c>
      <c r="K51" s="81"/>
      <c r="L51" s="16"/>
      <c r="M51" s="80" t="e">
        <f ca="1">NETWORKDAYS.INTL(N$5,N$35,$A51,FERIES)-congés(N$5:N$35,5)</f>
        <v>#VALUE!</v>
      </c>
      <c r="N51" s="81"/>
      <c r="O51" s="16"/>
      <c r="P51" s="80" t="e">
        <f ca="1">NETWORKDAYS.INTL(Q$5,Q$35,$A51,FERIES)-congés(Q$5:Q$35,5)</f>
        <v>#VALUE!</v>
      </c>
      <c r="Q51" s="81"/>
      <c r="R51" s="16"/>
      <c r="S51" s="86">
        <f ca="1">IF(S33="",NETWORKDAYS.INTL(T$5,T$32,$A51,FERIES),NETWORKDAYS.INTL(T$5,T$33,$A51,FERIES))</f>
        <v>4</v>
      </c>
      <c r="T51" s="87"/>
      <c r="U51" s="16"/>
      <c r="V51" s="80" t="e">
        <f ca="1">NETWORKDAYS.INTL(W$5,W$35,$A51,FERIES)-congés(W$5:W$35,5)</f>
        <v>#VALUE!</v>
      </c>
      <c r="W51" s="81"/>
      <c r="X51" s="16"/>
      <c r="Y51" s="80" t="e">
        <f ca="1">NETWORKDAYS.INTL(Z$5,Z$34,$A51,FERIES)-congés(Z$5:Z$34,5)</f>
        <v>#VALUE!</v>
      </c>
      <c r="Z51" s="81"/>
      <c r="AA51" s="16"/>
      <c r="AB51" s="80" t="e">
        <f ca="1">NETWORKDAYS.INTL(AC$5,AC$35,$A51,FERIES)-congés(AC$5:AC$35,5)</f>
        <v>#VALUE!</v>
      </c>
      <c r="AC51" s="81"/>
      <c r="AD51" s="16"/>
      <c r="AE51" s="80" t="e">
        <f ca="1">NETWORKDAYS.INTL(AF$5,AF$34,$A51,FERIES)-congés(AF$5:AF$34,5)</f>
        <v>#VALUE!</v>
      </c>
      <c r="AF51" s="81"/>
      <c r="AG51" s="16"/>
      <c r="AH51" s="80" t="e">
        <f ca="1">NETWORKDAYS.INTL(AI$5,AI$35,$A51,FERIES)-congés(AI$5:AI$35,5)</f>
        <v>#VALUE!</v>
      </c>
      <c r="AI51" s="81"/>
      <c r="AJ51" s="16"/>
      <c r="AK51" s="80" t="e">
        <f ca="1">NETWORKDAYS.INTL(AL$5,AL$35,$A51,FERIES)-congés(AL$5:AL$35,5)</f>
        <v>#VALUE!</v>
      </c>
      <c r="AL51" s="81"/>
      <c r="AM51" s="16"/>
      <c r="AN51" s="33" t="e">
        <f ca="1">D51+G51+J51+M51+P51+S51+V51+Y51+AB51+AE51+AH51+AK51</f>
        <v>#VALUE!</v>
      </c>
    </row>
    <row r="52" spans="1:40" s="37" customFormat="1" ht="3.75" customHeight="1" thickBot="1" x14ac:dyDescent="0.4">
      <c r="A52" s="51"/>
      <c r="B52" s="34"/>
      <c r="C52" s="32"/>
      <c r="D52" s="32"/>
      <c r="E52" s="35"/>
      <c r="F52" s="36"/>
      <c r="G52" s="36"/>
      <c r="H52" s="35"/>
      <c r="I52" s="27"/>
      <c r="J52" s="27"/>
      <c r="K52" s="35"/>
      <c r="L52" s="27"/>
      <c r="M52" s="27"/>
      <c r="N52" s="35"/>
      <c r="O52" s="27"/>
      <c r="P52" s="27"/>
      <c r="Q52" s="35"/>
      <c r="R52" s="27"/>
      <c r="S52" s="27"/>
      <c r="T52" s="27"/>
      <c r="U52" s="27"/>
      <c r="V52" s="27"/>
      <c r="W52" s="35"/>
      <c r="X52" s="27"/>
      <c r="Y52" s="27"/>
      <c r="Z52" s="35"/>
      <c r="AA52" s="27"/>
      <c r="AB52" s="27"/>
      <c r="AC52" s="35"/>
      <c r="AD52" s="27"/>
      <c r="AE52" s="27"/>
      <c r="AF52" s="35"/>
      <c r="AG52" s="27"/>
      <c r="AH52" s="27"/>
      <c r="AI52" s="35"/>
      <c r="AJ52" s="27"/>
      <c r="AK52" s="27"/>
      <c r="AL52" s="35"/>
      <c r="AM52" s="27"/>
      <c r="AN52" s="27"/>
    </row>
    <row r="53" spans="1:40" ht="18.75" customHeight="1" thickTop="1" x14ac:dyDescent="0.35">
      <c r="A53" s="50"/>
      <c r="B53" s="38" t="s">
        <v>27</v>
      </c>
      <c r="C53" s="32"/>
      <c r="D53" s="84" t="e">
        <f ca="1">SUM(D43:E51)</f>
        <v>#VALUE!</v>
      </c>
      <c r="E53" s="85"/>
      <c r="F53" s="26"/>
      <c r="G53" s="84" t="e">
        <f ca="1">SUM(G43:H51)</f>
        <v>#VALUE!</v>
      </c>
      <c r="H53" s="85"/>
      <c r="I53" s="16"/>
      <c r="J53" s="84" t="e">
        <f ca="1">SUM(J43:K51)</f>
        <v>#VALUE!</v>
      </c>
      <c r="K53" s="85"/>
      <c r="L53" s="16"/>
      <c r="M53" s="84" t="e">
        <f ca="1">SUM(M43:N51)</f>
        <v>#VALUE!</v>
      </c>
      <c r="N53" s="85"/>
      <c r="O53" s="16"/>
      <c r="P53" s="84" t="e">
        <f ca="1">SUM(P43:Q51)</f>
        <v>#VALUE!</v>
      </c>
      <c r="Q53" s="85"/>
      <c r="R53" s="16"/>
      <c r="S53" s="84">
        <f ca="1">SUM(S43:T51)</f>
        <v>20</v>
      </c>
      <c r="T53" s="85"/>
      <c r="U53" s="16"/>
      <c r="V53" s="84" t="e">
        <f ca="1">SUM(V43:W51)</f>
        <v>#VALUE!</v>
      </c>
      <c r="W53" s="85"/>
      <c r="X53" s="16"/>
      <c r="Y53" s="84" t="e">
        <f ca="1">SUM(Y43:Z51)</f>
        <v>#VALUE!</v>
      </c>
      <c r="Z53" s="85"/>
      <c r="AA53" s="16"/>
      <c r="AB53" s="84" t="e">
        <f ca="1">SUM(AB43:AC51)</f>
        <v>#VALUE!</v>
      </c>
      <c r="AC53" s="85"/>
      <c r="AD53" s="16"/>
      <c r="AE53" s="84" t="e">
        <f ca="1">SUM(AE43:AF51)</f>
        <v>#VALUE!</v>
      </c>
      <c r="AF53" s="85"/>
      <c r="AG53" s="16"/>
      <c r="AH53" s="84" t="e">
        <f ca="1">SUM(AH43:AI51)</f>
        <v>#VALUE!</v>
      </c>
      <c r="AI53" s="85"/>
      <c r="AJ53" s="16"/>
      <c r="AK53" s="84" t="e">
        <f ca="1">SUM(AK43:AL51)</f>
        <v>#VALUE!</v>
      </c>
      <c r="AL53" s="85"/>
      <c r="AM53" s="16"/>
      <c r="AN53" s="40" t="e">
        <f ca="1">SUM(AN43:AN51)</f>
        <v>#VALUE!</v>
      </c>
    </row>
    <row r="54" spans="1:40" ht="3.75" customHeight="1" x14ac:dyDescent="0.35">
      <c r="A54" s="39"/>
      <c r="B54" s="34"/>
      <c r="C54" s="32"/>
      <c r="D54" s="27"/>
      <c r="E54" s="27"/>
      <c r="F54" s="26"/>
      <c r="G54" s="27"/>
      <c r="H54" s="27"/>
      <c r="I54" s="16"/>
      <c r="J54" s="27"/>
      <c r="K54" s="27"/>
      <c r="L54" s="16"/>
      <c r="M54" s="27"/>
      <c r="N54" s="27"/>
      <c r="O54" s="16"/>
      <c r="P54" s="27"/>
      <c r="Q54" s="27"/>
      <c r="R54" s="16"/>
      <c r="S54" s="27"/>
      <c r="T54" s="27"/>
      <c r="U54" s="16"/>
      <c r="V54" s="27"/>
      <c r="W54" s="27"/>
      <c r="X54" s="16"/>
      <c r="Y54" s="27"/>
      <c r="Z54" s="27"/>
      <c r="AA54" s="16"/>
      <c r="AB54" s="27"/>
      <c r="AC54" s="27"/>
      <c r="AD54" s="16"/>
      <c r="AE54" s="27"/>
      <c r="AF54" s="27"/>
      <c r="AG54" s="16"/>
      <c r="AH54" s="27"/>
      <c r="AI54" s="27"/>
      <c r="AJ54" s="16"/>
      <c r="AK54" s="27"/>
      <c r="AL54" s="27"/>
      <c r="AM54" s="16"/>
      <c r="AN54" s="27"/>
    </row>
    <row r="55" spans="1:40" s="45" customFormat="1" x14ac:dyDescent="0.35">
      <c r="A55" s="41"/>
      <c r="B55" s="42" t="s">
        <v>38</v>
      </c>
      <c r="C55" s="41"/>
      <c r="D55" s="78" t="e">
        <f ca="1">(D37-D39)=D53</f>
        <v>#VALUE!</v>
      </c>
      <c r="E55" s="79"/>
      <c r="F55" s="43"/>
      <c r="G55" s="78" t="e">
        <f ca="1">(G37-G39)=G53</f>
        <v>#VALUE!</v>
      </c>
      <c r="H55" s="79"/>
      <c r="I55" s="43"/>
      <c r="J55" s="78" t="e">
        <f ca="1">(J37-J39)=J53</f>
        <v>#VALUE!</v>
      </c>
      <c r="K55" s="79"/>
      <c r="L55" s="43"/>
      <c r="M55" s="78" t="e">
        <f ca="1">(M37-M39)=M53</f>
        <v>#VALUE!</v>
      </c>
      <c r="N55" s="79"/>
      <c r="O55" s="43"/>
      <c r="P55" s="78" t="e">
        <f ca="1">(P37-P39)=P53</f>
        <v>#VALUE!</v>
      </c>
      <c r="Q55" s="79"/>
      <c r="R55" s="43"/>
      <c r="S55" s="78" t="b">
        <f ca="1">(S37-S39)=S53</f>
        <v>1</v>
      </c>
      <c r="T55" s="79"/>
      <c r="U55" s="43"/>
      <c r="V55" s="78" t="e">
        <f ca="1">(V37-V39)=V53</f>
        <v>#VALUE!</v>
      </c>
      <c r="W55" s="79"/>
      <c r="X55" s="43"/>
      <c r="Y55" s="78" t="e">
        <f ca="1">(Y37-Y39)=Y53</f>
        <v>#VALUE!</v>
      </c>
      <c r="Z55" s="79"/>
      <c r="AA55" s="43"/>
      <c r="AB55" s="78" t="e">
        <f ca="1">(AB37-AB39)=AB53</f>
        <v>#VALUE!</v>
      </c>
      <c r="AC55" s="79"/>
      <c r="AD55" s="43"/>
      <c r="AE55" s="78" t="e">
        <f ca="1">(AE37-AE39)=AE53</f>
        <v>#VALUE!</v>
      </c>
      <c r="AF55" s="79"/>
      <c r="AG55" s="43"/>
      <c r="AH55" s="78" t="e">
        <f ca="1">(AH37-AH39)=AH53</f>
        <v>#VALUE!</v>
      </c>
      <c r="AI55" s="79"/>
      <c r="AJ55" s="43"/>
      <c r="AK55" s="78" t="e">
        <f ca="1">(AK37-AK39)=AK53</f>
        <v>#VALUE!</v>
      </c>
      <c r="AL55" s="79"/>
      <c r="AM55" s="43"/>
      <c r="AN55" s="44" t="e">
        <f ca="1">(AN37-AN39)=AN53</f>
        <v>#VALUE!</v>
      </c>
    </row>
  </sheetData>
  <mergeCells count="125">
    <mergeCell ref="AK55:AL55"/>
    <mergeCell ref="S55:T55"/>
    <mergeCell ref="V55:W55"/>
    <mergeCell ref="Y55:Z55"/>
    <mergeCell ref="AB55:AC55"/>
    <mergeCell ref="AE55:AF55"/>
    <mergeCell ref="AH55:AI55"/>
    <mergeCell ref="Y53:Z53"/>
    <mergeCell ref="AB53:AC53"/>
    <mergeCell ref="AE53:AF53"/>
    <mergeCell ref="AH53:AI53"/>
    <mergeCell ref="AK53:AL53"/>
    <mergeCell ref="D55:E55"/>
    <mergeCell ref="G55:H55"/>
    <mergeCell ref="J55:K55"/>
    <mergeCell ref="M55:N55"/>
    <mergeCell ref="P55:Q55"/>
    <mergeCell ref="AE51:AF51"/>
    <mergeCell ref="AH51:AI51"/>
    <mergeCell ref="AK51:AL51"/>
    <mergeCell ref="D53:E53"/>
    <mergeCell ref="G53:H53"/>
    <mergeCell ref="J53:K53"/>
    <mergeCell ref="M53:N53"/>
    <mergeCell ref="P53:Q53"/>
    <mergeCell ref="S53:T53"/>
    <mergeCell ref="V53:W53"/>
    <mergeCell ref="AK49:AL49"/>
    <mergeCell ref="D51:E51"/>
    <mergeCell ref="G51:H51"/>
    <mergeCell ref="J51:K51"/>
    <mergeCell ref="M51:N51"/>
    <mergeCell ref="P51:Q51"/>
    <mergeCell ref="S51:T51"/>
    <mergeCell ref="V51:W51"/>
    <mergeCell ref="Y51:Z51"/>
    <mergeCell ref="AB51:AC51"/>
    <mergeCell ref="S49:T49"/>
    <mergeCell ref="V49:W49"/>
    <mergeCell ref="Y49:Z49"/>
    <mergeCell ref="AB49:AC49"/>
    <mergeCell ref="AE49:AF49"/>
    <mergeCell ref="AH49:AI49"/>
    <mergeCell ref="Y47:Z47"/>
    <mergeCell ref="AB47:AC47"/>
    <mergeCell ref="AE47:AF47"/>
    <mergeCell ref="AH47:AI47"/>
    <mergeCell ref="AK47:AL47"/>
    <mergeCell ref="D49:E49"/>
    <mergeCell ref="G49:H49"/>
    <mergeCell ref="J49:K49"/>
    <mergeCell ref="M49:N49"/>
    <mergeCell ref="P49:Q49"/>
    <mergeCell ref="AE45:AF45"/>
    <mergeCell ref="AH45:AI45"/>
    <mergeCell ref="AK45:AL45"/>
    <mergeCell ref="D47:E47"/>
    <mergeCell ref="G47:H47"/>
    <mergeCell ref="J47:K47"/>
    <mergeCell ref="M47:N47"/>
    <mergeCell ref="P47:Q47"/>
    <mergeCell ref="S47:T47"/>
    <mergeCell ref="V47:W47"/>
    <mergeCell ref="AK43:AL43"/>
    <mergeCell ref="D45:E45"/>
    <mergeCell ref="G45:H45"/>
    <mergeCell ref="J45:K45"/>
    <mergeCell ref="M45:N45"/>
    <mergeCell ref="P45:Q45"/>
    <mergeCell ref="S45:T45"/>
    <mergeCell ref="V45:W45"/>
    <mergeCell ref="Y45:Z45"/>
    <mergeCell ref="AB45:AC45"/>
    <mergeCell ref="S43:T43"/>
    <mergeCell ref="V43:W43"/>
    <mergeCell ref="Y43:Z43"/>
    <mergeCell ref="AB43:AC43"/>
    <mergeCell ref="AE43:AF43"/>
    <mergeCell ref="AH43:AI43"/>
    <mergeCell ref="AB39:AC39"/>
    <mergeCell ref="AE39:AF39"/>
    <mergeCell ref="AH39:AI39"/>
    <mergeCell ref="AK39:AL39"/>
    <mergeCell ref="AI41:AL41"/>
    <mergeCell ref="D43:E43"/>
    <mergeCell ref="G43:H43"/>
    <mergeCell ref="J43:K43"/>
    <mergeCell ref="M43:N43"/>
    <mergeCell ref="P43:Q43"/>
    <mergeCell ref="AK37:AL37"/>
    <mergeCell ref="A39:B39"/>
    <mergeCell ref="D39:E39"/>
    <mergeCell ref="G39:H39"/>
    <mergeCell ref="J39:K39"/>
    <mergeCell ref="M39:N39"/>
    <mergeCell ref="P39:Q39"/>
    <mergeCell ref="S39:T39"/>
    <mergeCell ref="V39:W39"/>
    <mergeCell ref="Y39:Z39"/>
    <mergeCell ref="S37:T37"/>
    <mergeCell ref="V37:W37"/>
    <mergeCell ref="Y37:Z37"/>
    <mergeCell ref="AB37:AC37"/>
    <mergeCell ref="AE37:AF37"/>
    <mergeCell ref="AH37:AI37"/>
    <mergeCell ref="AB3:AC3"/>
    <mergeCell ref="AE3:AF3"/>
    <mergeCell ref="AH3:AI3"/>
    <mergeCell ref="AK3:AL3"/>
    <mergeCell ref="A37:B37"/>
    <mergeCell ref="D37:E37"/>
    <mergeCell ref="G37:H37"/>
    <mergeCell ref="J37:K37"/>
    <mergeCell ref="M37:N37"/>
    <mergeCell ref="P37:Q37"/>
    <mergeCell ref="D1:N1"/>
    <mergeCell ref="P1:AL1"/>
    <mergeCell ref="D3:E3"/>
    <mergeCell ref="G3:H3"/>
    <mergeCell ref="J3:K3"/>
    <mergeCell ref="M3:N3"/>
    <mergeCell ref="P3:Q3"/>
    <mergeCell ref="S3:T3"/>
    <mergeCell ref="V3:W3"/>
    <mergeCell ref="Y3:Z3"/>
  </mergeCells>
  <conditionalFormatting sqref="E5:E34 H5:H35 K5:K34 N5:N35 Q5:Q35 W5:W35 Z5:Z34 AC5:AC35 AF5:AF34 AI5:AI35 AL5:AL35 T5:T33">
    <cfRule type="expression" dxfId="7" priority="1">
      <formula xml:space="preserve"> OR(WEEKDAY(E5)=1,WEEKDAY(E5)=7)</formula>
    </cfRule>
  </conditionalFormatting>
  <conditionalFormatting sqref="E5:E34 H5:H35 K5:K34 N5:N35 Q5:Q35 W5:W35 Z5:Z34 AC5:AC35 AF5:AF34 AI5:AI35 AL5:AL35 T5:T33">
    <cfRule type="expression" dxfId="5" priority="2">
      <formula>OR(E5=FERIES)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N55"/>
  <sheetViews>
    <sheetView tabSelected="1" topLeftCell="B1" workbookViewId="0">
      <selection sqref="A1:XFD1048576"/>
    </sheetView>
  </sheetViews>
  <sheetFormatPr baseColWidth="10" defaultColWidth="11.453125" defaultRowHeight="14.5" x14ac:dyDescent="0.35"/>
  <cols>
    <col min="1" max="1" width="11.453125" style="11" hidden="1" customWidth="1"/>
    <col min="2" max="2" width="12.7265625" style="11" customWidth="1"/>
    <col min="3" max="3" width="0.54296875" style="11" customWidth="1"/>
    <col min="4" max="4" width="5.26953125" style="11" customWidth="1"/>
    <col min="5" max="5" width="10.7265625" style="11" bestFit="1" customWidth="1"/>
    <col min="6" max="6" width="0.7265625" style="11" customWidth="1"/>
    <col min="7" max="7" width="5.7265625" style="11" customWidth="1"/>
    <col min="8" max="8" width="10.7265625" style="11" bestFit="1" customWidth="1"/>
    <col min="9" max="9" width="0.7265625" style="11" customWidth="1"/>
    <col min="10" max="10" width="5.7265625" style="11" customWidth="1"/>
    <col min="11" max="11" width="10.7265625" style="11" bestFit="1" customWidth="1"/>
    <col min="12" max="12" width="0.7265625" style="11" customWidth="1"/>
    <col min="13" max="13" width="5.7265625" style="11" customWidth="1"/>
    <col min="14" max="14" width="10.7265625" style="11" bestFit="1" customWidth="1"/>
    <col min="15" max="15" width="1.453125" style="11" customWidth="1"/>
    <col min="16" max="16" width="5.7265625" style="11" customWidth="1"/>
    <col min="17" max="17" width="10.7265625" style="11" bestFit="1" customWidth="1"/>
    <col min="18" max="18" width="0.7265625" style="11" customWidth="1"/>
    <col min="19" max="19" width="5.7265625" style="11" customWidth="1"/>
    <col min="20" max="20" width="10.7265625" style="11" bestFit="1" customWidth="1"/>
    <col min="21" max="21" width="0.7265625" style="11" customWidth="1"/>
    <col min="22" max="22" width="5.7265625" style="11" customWidth="1"/>
    <col min="23" max="23" width="10.7265625" style="11" bestFit="1" customWidth="1"/>
    <col min="24" max="24" width="0.7265625" style="11" customWidth="1"/>
    <col min="25" max="25" width="5.7265625" style="11" customWidth="1"/>
    <col min="26" max="26" width="10.7265625" style="11" bestFit="1" customWidth="1"/>
    <col min="27" max="27" width="0.7265625" style="11" customWidth="1"/>
    <col min="28" max="28" width="5.7265625" style="11" customWidth="1"/>
    <col min="29" max="29" width="10.7265625" style="11" bestFit="1" customWidth="1"/>
    <col min="30" max="30" width="0.7265625" style="11" customWidth="1"/>
    <col min="31" max="31" width="5.54296875" style="11" customWidth="1"/>
    <col min="32" max="32" width="10.7265625" style="11" bestFit="1" customWidth="1"/>
    <col min="33" max="33" width="0.7265625" style="11" customWidth="1"/>
    <col min="34" max="34" width="5.7265625" style="11" customWidth="1"/>
    <col min="35" max="35" width="10.7265625" style="11" bestFit="1" customWidth="1"/>
    <col min="36" max="36" width="0.7265625" style="11" customWidth="1"/>
    <col min="37" max="37" width="5.7265625" style="11" customWidth="1"/>
    <col min="38" max="38" width="10.7265625" style="11" bestFit="1" customWidth="1"/>
    <col min="39" max="39" width="0.7265625" style="11" customWidth="1"/>
    <col min="40" max="16384" width="11.453125" style="11"/>
  </cols>
  <sheetData>
    <row r="1" spans="2:38" ht="26.25" customHeight="1" x14ac:dyDescent="0.35">
      <c r="B1" s="11" t="str">
        <f ca="1">MID(CELL("filename",A1),FIND("]",CELL("filename",A1))+1,300)</f>
        <v>Feuil2</v>
      </c>
      <c r="D1" s="90" t="str">
        <f ca="1">LEFT(B1,4)</f>
        <v>Feui</v>
      </c>
      <c r="E1" s="91"/>
      <c r="F1" s="91"/>
      <c r="G1" s="91"/>
      <c r="H1" s="91"/>
      <c r="I1" s="91"/>
      <c r="J1" s="91"/>
      <c r="K1" s="91"/>
      <c r="L1" s="91"/>
      <c r="M1" s="91"/>
      <c r="N1" s="92"/>
      <c r="O1" s="12"/>
      <c r="P1" s="93" t="str">
        <f ca="1">RIGHT(B1,4)</f>
        <v>uil2</v>
      </c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5"/>
    </row>
    <row r="2" spans="2:38" ht="3.75" customHeight="1" x14ac:dyDescent="0.35">
      <c r="D2" s="72"/>
      <c r="E2" s="72"/>
      <c r="F2" s="14"/>
      <c r="G2" s="72"/>
      <c r="H2" s="72"/>
      <c r="I2" s="14"/>
      <c r="J2" s="72"/>
      <c r="K2" s="72"/>
      <c r="L2" s="14"/>
      <c r="M2" s="72"/>
      <c r="N2" s="72"/>
      <c r="O2" s="15"/>
      <c r="P2" s="72"/>
      <c r="Q2" s="72"/>
      <c r="R2" s="14"/>
      <c r="S2" s="72"/>
      <c r="T2" s="72"/>
      <c r="U2" s="14"/>
      <c r="V2" s="72"/>
      <c r="W2" s="72"/>
      <c r="X2" s="14"/>
      <c r="Y2" s="72"/>
      <c r="Z2" s="72"/>
      <c r="AA2" s="14"/>
      <c r="AB2" s="72"/>
      <c r="AC2" s="72"/>
      <c r="AD2" s="14"/>
      <c r="AE2" s="72"/>
      <c r="AF2" s="72"/>
      <c r="AG2" s="14"/>
      <c r="AH2" s="72"/>
      <c r="AI2" s="72"/>
      <c r="AJ2" s="14"/>
      <c r="AK2" s="72"/>
      <c r="AL2" s="72"/>
    </row>
    <row r="3" spans="2:38" s="16" customFormat="1" ht="22.5" customHeight="1" x14ac:dyDescent="0.35">
      <c r="D3" s="96" t="s">
        <v>4</v>
      </c>
      <c r="E3" s="96"/>
      <c r="G3" s="96" t="s">
        <v>5</v>
      </c>
      <c r="H3" s="96"/>
      <c r="J3" s="96" t="s">
        <v>6</v>
      </c>
      <c r="K3" s="96"/>
      <c r="M3" s="96" t="s">
        <v>7</v>
      </c>
      <c r="N3" s="96"/>
      <c r="P3" s="96" t="s">
        <v>0</v>
      </c>
      <c r="Q3" s="96"/>
      <c r="S3" s="96" t="s">
        <v>1</v>
      </c>
      <c r="T3" s="96"/>
      <c r="V3" s="96" t="s">
        <v>2</v>
      </c>
      <c r="W3" s="96"/>
      <c r="Y3" s="96" t="s">
        <v>3</v>
      </c>
      <c r="Z3" s="96"/>
      <c r="AB3" s="96" t="s">
        <v>8</v>
      </c>
      <c r="AC3" s="96"/>
      <c r="AE3" s="96" t="s">
        <v>9</v>
      </c>
      <c r="AF3" s="96"/>
      <c r="AH3" s="96" t="s">
        <v>11</v>
      </c>
      <c r="AI3" s="96"/>
      <c r="AK3" s="96" t="s">
        <v>10</v>
      </c>
      <c r="AL3" s="96"/>
    </row>
    <row r="4" spans="2:38" s="16" customFormat="1" ht="16.5" hidden="1" customHeight="1" x14ac:dyDescent="0.35">
      <c r="D4" s="17"/>
      <c r="E4" s="17">
        <v>9</v>
      </c>
      <c r="G4" s="17"/>
      <c r="H4" s="17">
        <v>10</v>
      </c>
      <c r="J4" s="17"/>
      <c r="K4" s="17">
        <v>11</v>
      </c>
      <c r="M4" s="17"/>
      <c r="N4" s="17">
        <v>12</v>
      </c>
      <c r="P4" s="17"/>
      <c r="Q4" s="17">
        <v>1</v>
      </c>
      <c r="S4" s="17"/>
      <c r="T4" s="17">
        <v>2</v>
      </c>
      <c r="V4" s="17"/>
      <c r="W4" s="17">
        <v>3</v>
      </c>
      <c r="Y4" s="17"/>
      <c r="Z4" s="17">
        <v>4</v>
      </c>
      <c r="AB4" s="17"/>
      <c r="AC4" s="17">
        <v>5</v>
      </c>
      <c r="AE4" s="17"/>
      <c r="AF4" s="17">
        <v>6</v>
      </c>
      <c r="AH4" s="17"/>
      <c r="AI4" s="17">
        <v>7</v>
      </c>
      <c r="AK4" s="17"/>
      <c r="AL4" s="17">
        <v>8</v>
      </c>
    </row>
    <row r="5" spans="2:38" s="16" customFormat="1" ht="16.5" customHeight="1" x14ac:dyDescent="0.35">
      <c r="D5" s="18">
        <v>1</v>
      </c>
      <c r="E5" s="19" t="e">
        <f t="shared" ref="E5:E34" ca="1" si="0">DATE($D$1,$E$4,D5)</f>
        <v>#VALUE!</v>
      </c>
      <c r="G5" s="18">
        <v>1</v>
      </c>
      <c r="H5" s="19" t="e">
        <f t="shared" ref="H5:H35" ca="1" si="1">DATE($D$1,$H$4,G5)</f>
        <v>#VALUE!</v>
      </c>
      <c r="J5" s="18">
        <v>1</v>
      </c>
      <c r="K5" s="19" t="e">
        <f t="shared" ref="K5:K34" ca="1" si="2">DATE($D$1,$K$4,J5)</f>
        <v>#VALUE!</v>
      </c>
      <c r="M5" s="18">
        <v>1</v>
      </c>
      <c r="N5" s="19" t="e">
        <f t="shared" ref="N5:N35" ca="1" si="3">DATE($D$1,$N$4,M5)</f>
        <v>#VALUE!</v>
      </c>
      <c r="P5" s="18">
        <v>1</v>
      </c>
      <c r="Q5" s="19" t="e">
        <f ca="1">DATE($P$1,$Q$4,P5)</f>
        <v>#VALUE!</v>
      </c>
      <c r="S5" s="18">
        <v>1</v>
      </c>
      <c r="T5" s="19" t="e">
        <f t="shared" ref="T5:T33" ca="1" si="4">DATE($P$1,$T$4,S5)</f>
        <v>#VALUE!</v>
      </c>
      <c r="V5" s="18">
        <v>1</v>
      </c>
      <c r="W5" s="19" t="e">
        <f t="shared" ref="W5:W35" ca="1" si="5">DATE($P$1,$W$4,V5)</f>
        <v>#VALUE!</v>
      </c>
      <c r="Y5" s="18">
        <v>1</v>
      </c>
      <c r="Z5" s="19" t="e">
        <f t="shared" ref="Z5:Z34" ca="1" si="6">DATE($P$1,$Z$4,Y5)</f>
        <v>#VALUE!</v>
      </c>
      <c r="AB5" s="18">
        <v>1</v>
      </c>
      <c r="AC5" s="19" t="e">
        <f t="shared" ref="AC5:AC35" ca="1" si="7">DATE($P$1,$AC$4,AB5)</f>
        <v>#VALUE!</v>
      </c>
      <c r="AE5" s="18">
        <v>1</v>
      </c>
      <c r="AF5" s="19" t="e">
        <f t="shared" ref="AF5:AF34" ca="1" si="8">DATE($P$1,$AF$4,AE5)</f>
        <v>#VALUE!</v>
      </c>
      <c r="AH5" s="18">
        <v>1</v>
      </c>
      <c r="AI5" s="19" t="e">
        <f t="shared" ref="AI5:AI35" ca="1" si="9">DATE($P$1,$AI$4,AH5)</f>
        <v>#VALUE!</v>
      </c>
      <c r="AK5" s="18">
        <v>1</v>
      </c>
      <c r="AL5" s="20" t="e">
        <f t="shared" ref="AL5:AL35" ca="1" si="10">DATE($P$1,$AL$4,AK5)</f>
        <v>#VALUE!</v>
      </c>
    </row>
    <row r="6" spans="2:38" s="16" customFormat="1" ht="16.5" customHeight="1" x14ac:dyDescent="0.35">
      <c r="D6" s="18">
        <v>2</v>
      </c>
      <c r="E6" s="19" t="e">
        <f t="shared" ca="1" si="0"/>
        <v>#VALUE!</v>
      </c>
      <c r="G6" s="18">
        <v>2</v>
      </c>
      <c r="H6" s="19" t="e">
        <f t="shared" ca="1" si="1"/>
        <v>#VALUE!</v>
      </c>
      <c r="J6" s="18">
        <v>2</v>
      </c>
      <c r="K6" s="19" t="e">
        <f t="shared" ca="1" si="2"/>
        <v>#VALUE!</v>
      </c>
      <c r="M6" s="18">
        <v>2</v>
      </c>
      <c r="N6" s="19" t="e">
        <f t="shared" ca="1" si="3"/>
        <v>#VALUE!</v>
      </c>
      <c r="P6" s="18">
        <v>2</v>
      </c>
      <c r="Q6" s="19" t="e">
        <f t="shared" ref="Q6:Q35" ca="1" si="11">DATE($P$1,$Q$4,P6)</f>
        <v>#VALUE!</v>
      </c>
      <c r="S6" s="18">
        <v>2</v>
      </c>
      <c r="T6" s="19" t="e">
        <f t="shared" ca="1" si="4"/>
        <v>#VALUE!</v>
      </c>
      <c r="V6" s="18">
        <v>2</v>
      </c>
      <c r="W6" s="19" t="e">
        <f t="shared" ca="1" si="5"/>
        <v>#VALUE!</v>
      </c>
      <c r="Y6" s="18">
        <v>2</v>
      </c>
      <c r="Z6" s="19" t="e">
        <f t="shared" ca="1" si="6"/>
        <v>#VALUE!</v>
      </c>
      <c r="AB6" s="18">
        <v>2</v>
      </c>
      <c r="AC6" s="19" t="e">
        <f t="shared" ca="1" si="7"/>
        <v>#VALUE!</v>
      </c>
      <c r="AE6" s="18">
        <v>2</v>
      </c>
      <c r="AF6" s="19" t="e">
        <f t="shared" ca="1" si="8"/>
        <v>#VALUE!</v>
      </c>
      <c r="AH6" s="18">
        <v>2</v>
      </c>
      <c r="AI6" s="19" t="e">
        <f t="shared" ca="1" si="9"/>
        <v>#VALUE!</v>
      </c>
      <c r="AK6" s="18">
        <v>2</v>
      </c>
      <c r="AL6" s="20" t="e">
        <f t="shared" ca="1" si="10"/>
        <v>#VALUE!</v>
      </c>
    </row>
    <row r="7" spans="2:38" s="16" customFormat="1" ht="16.5" customHeight="1" x14ac:dyDescent="0.35">
      <c r="D7" s="18">
        <v>3</v>
      </c>
      <c r="E7" s="19" t="e">
        <f t="shared" ca="1" si="0"/>
        <v>#VALUE!</v>
      </c>
      <c r="G7" s="18">
        <v>3</v>
      </c>
      <c r="H7" s="19" t="e">
        <f t="shared" ca="1" si="1"/>
        <v>#VALUE!</v>
      </c>
      <c r="J7" s="18">
        <v>3</v>
      </c>
      <c r="K7" s="19" t="e">
        <f t="shared" ca="1" si="2"/>
        <v>#VALUE!</v>
      </c>
      <c r="M7" s="18">
        <v>3</v>
      </c>
      <c r="N7" s="19" t="e">
        <f t="shared" ca="1" si="3"/>
        <v>#VALUE!</v>
      </c>
      <c r="P7" s="18">
        <v>3</v>
      </c>
      <c r="Q7" s="19" t="e">
        <f t="shared" ca="1" si="11"/>
        <v>#VALUE!</v>
      </c>
      <c r="S7" s="18">
        <v>3</v>
      </c>
      <c r="T7" s="19" t="e">
        <f t="shared" ca="1" si="4"/>
        <v>#VALUE!</v>
      </c>
      <c r="V7" s="18">
        <v>3</v>
      </c>
      <c r="W7" s="19" t="e">
        <f t="shared" ca="1" si="5"/>
        <v>#VALUE!</v>
      </c>
      <c r="Y7" s="18">
        <v>3</v>
      </c>
      <c r="Z7" s="19" t="e">
        <f t="shared" ca="1" si="6"/>
        <v>#VALUE!</v>
      </c>
      <c r="AB7" s="18">
        <v>3</v>
      </c>
      <c r="AC7" s="19" t="e">
        <f t="shared" ca="1" si="7"/>
        <v>#VALUE!</v>
      </c>
      <c r="AE7" s="18">
        <v>3</v>
      </c>
      <c r="AF7" s="19" t="e">
        <f t="shared" ca="1" si="8"/>
        <v>#VALUE!</v>
      </c>
      <c r="AH7" s="18">
        <v>3</v>
      </c>
      <c r="AI7" s="19" t="e">
        <f t="shared" ca="1" si="9"/>
        <v>#VALUE!</v>
      </c>
      <c r="AK7" s="18">
        <v>3</v>
      </c>
      <c r="AL7" s="20" t="e">
        <f t="shared" ca="1" si="10"/>
        <v>#VALUE!</v>
      </c>
    </row>
    <row r="8" spans="2:38" s="16" customFormat="1" ht="16.5" customHeight="1" x14ac:dyDescent="0.35">
      <c r="D8" s="18">
        <v>4</v>
      </c>
      <c r="E8" s="19" t="e">
        <f t="shared" ca="1" si="0"/>
        <v>#VALUE!</v>
      </c>
      <c r="G8" s="18">
        <v>4</v>
      </c>
      <c r="H8" s="19" t="e">
        <f t="shared" ca="1" si="1"/>
        <v>#VALUE!</v>
      </c>
      <c r="J8" s="18">
        <v>4</v>
      </c>
      <c r="K8" s="19" t="e">
        <f t="shared" ca="1" si="2"/>
        <v>#VALUE!</v>
      </c>
      <c r="M8" s="18">
        <v>4</v>
      </c>
      <c r="N8" s="19" t="e">
        <f t="shared" ca="1" si="3"/>
        <v>#VALUE!</v>
      </c>
      <c r="P8" s="18">
        <v>4</v>
      </c>
      <c r="Q8" s="19" t="e">
        <f t="shared" ca="1" si="11"/>
        <v>#VALUE!</v>
      </c>
      <c r="S8" s="18">
        <v>4</v>
      </c>
      <c r="T8" s="19" t="e">
        <f t="shared" ca="1" si="4"/>
        <v>#VALUE!</v>
      </c>
      <c r="V8" s="18">
        <v>4</v>
      </c>
      <c r="W8" s="19" t="e">
        <f t="shared" ca="1" si="5"/>
        <v>#VALUE!</v>
      </c>
      <c r="Y8" s="18">
        <v>4</v>
      </c>
      <c r="Z8" s="19" t="e">
        <f t="shared" ca="1" si="6"/>
        <v>#VALUE!</v>
      </c>
      <c r="AB8" s="18">
        <v>4</v>
      </c>
      <c r="AC8" s="19" t="e">
        <f t="shared" ca="1" si="7"/>
        <v>#VALUE!</v>
      </c>
      <c r="AE8" s="18">
        <v>4</v>
      </c>
      <c r="AF8" s="19" t="e">
        <f t="shared" ca="1" si="8"/>
        <v>#VALUE!</v>
      </c>
      <c r="AH8" s="18">
        <v>4</v>
      </c>
      <c r="AI8" s="19" t="e">
        <f t="shared" ca="1" si="9"/>
        <v>#VALUE!</v>
      </c>
      <c r="AK8" s="18">
        <v>4</v>
      </c>
      <c r="AL8" s="19" t="e">
        <f t="shared" ca="1" si="10"/>
        <v>#VALUE!</v>
      </c>
    </row>
    <row r="9" spans="2:38" s="16" customFormat="1" ht="16.5" customHeight="1" x14ac:dyDescent="0.35">
      <c r="D9" s="18">
        <v>5</v>
      </c>
      <c r="E9" s="19" t="e">
        <f t="shared" ca="1" si="0"/>
        <v>#VALUE!</v>
      </c>
      <c r="G9" s="18">
        <v>5</v>
      </c>
      <c r="H9" s="19" t="e">
        <f t="shared" ca="1" si="1"/>
        <v>#VALUE!</v>
      </c>
      <c r="J9" s="18">
        <v>5</v>
      </c>
      <c r="K9" s="19" t="e">
        <f t="shared" ca="1" si="2"/>
        <v>#VALUE!</v>
      </c>
      <c r="M9" s="18">
        <v>5</v>
      </c>
      <c r="N9" s="19" t="e">
        <f t="shared" ca="1" si="3"/>
        <v>#VALUE!</v>
      </c>
      <c r="P9" s="18">
        <v>5</v>
      </c>
      <c r="Q9" s="19" t="e">
        <f t="shared" ca="1" si="11"/>
        <v>#VALUE!</v>
      </c>
      <c r="S9" s="18">
        <v>5</v>
      </c>
      <c r="T9" s="19" t="e">
        <f t="shared" ca="1" si="4"/>
        <v>#VALUE!</v>
      </c>
      <c r="V9" s="18">
        <v>5</v>
      </c>
      <c r="W9" s="19" t="e">
        <f t="shared" ca="1" si="5"/>
        <v>#VALUE!</v>
      </c>
      <c r="Y9" s="18">
        <v>5</v>
      </c>
      <c r="Z9" s="19" t="e">
        <f t="shared" ca="1" si="6"/>
        <v>#VALUE!</v>
      </c>
      <c r="AB9" s="18">
        <v>5</v>
      </c>
      <c r="AC9" s="19" t="e">
        <f t="shared" ca="1" si="7"/>
        <v>#VALUE!</v>
      </c>
      <c r="AE9" s="18">
        <v>5</v>
      </c>
      <c r="AF9" s="19" t="e">
        <f t="shared" ca="1" si="8"/>
        <v>#VALUE!</v>
      </c>
      <c r="AH9" s="18">
        <v>5</v>
      </c>
      <c r="AI9" s="19" t="e">
        <f t="shared" ca="1" si="9"/>
        <v>#VALUE!</v>
      </c>
      <c r="AK9" s="18">
        <v>5</v>
      </c>
      <c r="AL9" s="19" t="e">
        <f t="shared" ca="1" si="10"/>
        <v>#VALUE!</v>
      </c>
    </row>
    <row r="10" spans="2:38" s="16" customFormat="1" ht="16.5" customHeight="1" x14ac:dyDescent="0.35">
      <c r="D10" s="18">
        <v>6</v>
      </c>
      <c r="E10" s="19" t="e">
        <f t="shared" ca="1" si="0"/>
        <v>#VALUE!</v>
      </c>
      <c r="G10" s="18">
        <v>6</v>
      </c>
      <c r="H10" s="19" t="e">
        <f t="shared" ca="1" si="1"/>
        <v>#VALUE!</v>
      </c>
      <c r="J10" s="18">
        <v>6</v>
      </c>
      <c r="K10" s="19" t="e">
        <f t="shared" ca="1" si="2"/>
        <v>#VALUE!</v>
      </c>
      <c r="M10" s="18">
        <v>6</v>
      </c>
      <c r="N10" s="19" t="e">
        <f t="shared" ca="1" si="3"/>
        <v>#VALUE!</v>
      </c>
      <c r="P10" s="18">
        <v>6</v>
      </c>
      <c r="Q10" s="19" t="e">
        <f t="shared" ca="1" si="11"/>
        <v>#VALUE!</v>
      </c>
      <c r="S10" s="18">
        <v>6</v>
      </c>
      <c r="T10" s="19" t="e">
        <f t="shared" ca="1" si="4"/>
        <v>#VALUE!</v>
      </c>
      <c r="V10" s="18">
        <v>6</v>
      </c>
      <c r="W10" s="19" t="e">
        <f t="shared" ca="1" si="5"/>
        <v>#VALUE!</v>
      </c>
      <c r="Y10" s="18">
        <v>6</v>
      </c>
      <c r="Z10" s="19" t="e">
        <f t="shared" ca="1" si="6"/>
        <v>#VALUE!</v>
      </c>
      <c r="AB10" s="18">
        <v>6</v>
      </c>
      <c r="AC10" s="19" t="e">
        <f t="shared" ca="1" si="7"/>
        <v>#VALUE!</v>
      </c>
      <c r="AE10" s="18">
        <v>6</v>
      </c>
      <c r="AF10" s="19" t="e">
        <f t="shared" ca="1" si="8"/>
        <v>#VALUE!</v>
      </c>
      <c r="AH10" s="18">
        <v>6</v>
      </c>
      <c r="AI10" s="19" t="e">
        <f t="shared" ca="1" si="9"/>
        <v>#VALUE!</v>
      </c>
      <c r="AK10" s="18">
        <v>6</v>
      </c>
      <c r="AL10" s="20" t="e">
        <f t="shared" ca="1" si="10"/>
        <v>#VALUE!</v>
      </c>
    </row>
    <row r="11" spans="2:38" s="16" customFormat="1" ht="16.5" customHeight="1" x14ac:dyDescent="0.35">
      <c r="D11" s="18">
        <v>7</v>
      </c>
      <c r="E11" s="19" t="e">
        <f t="shared" ca="1" si="0"/>
        <v>#VALUE!</v>
      </c>
      <c r="G11" s="18">
        <v>7</v>
      </c>
      <c r="H11" s="19" t="e">
        <f t="shared" ca="1" si="1"/>
        <v>#VALUE!</v>
      </c>
      <c r="J11" s="18">
        <v>7</v>
      </c>
      <c r="K11" s="19" t="e">
        <f t="shared" ca="1" si="2"/>
        <v>#VALUE!</v>
      </c>
      <c r="M11" s="18">
        <v>7</v>
      </c>
      <c r="N11" s="19" t="e">
        <f t="shared" ca="1" si="3"/>
        <v>#VALUE!</v>
      </c>
      <c r="P11" s="18">
        <v>7</v>
      </c>
      <c r="Q11" s="19" t="e">
        <f t="shared" ca="1" si="11"/>
        <v>#VALUE!</v>
      </c>
      <c r="S11" s="18">
        <v>7</v>
      </c>
      <c r="T11" s="19" t="e">
        <f t="shared" ca="1" si="4"/>
        <v>#VALUE!</v>
      </c>
      <c r="V11" s="18">
        <v>7</v>
      </c>
      <c r="W11" s="19" t="e">
        <f t="shared" ca="1" si="5"/>
        <v>#VALUE!</v>
      </c>
      <c r="Y11" s="18">
        <v>7</v>
      </c>
      <c r="Z11" s="19" t="e">
        <f t="shared" ca="1" si="6"/>
        <v>#VALUE!</v>
      </c>
      <c r="AB11" s="18">
        <v>7</v>
      </c>
      <c r="AC11" s="19" t="e">
        <f t="shared" ca="1" si="7"/>
        <v>#VALUE!</v>
      </c>
      <c r="AE11" s="18">
        <v>7</v>
      </c>
      <c r="AF11" s="19" t="e">
        <f t="shared" ca="1" si="8"/>
        <v>#VALUE!</v>
      </c>
      <c r="AH11" s="18">
        <v>7</v>
      </c>
      <c r="AI11" s="19" t="e">
        <f t="shared" ca="1" si="9"/>
        <v>#VALUE!</v>
      </c>
      <c r="AK11" s="18">
        <v>7</v>
      </c>
      <c r="AL11" s="20" t="e">
        <f t="shared" ca="1" si="10"/>
        <v>#VALUE!</v>
      </c>
    </row>
    <row r="12" spans="2:38" s="16" customFormat="1" ht="16.5" customHeight="1" x14ac:dyDescent="0.35">
      <c r="D12" s="18">
        <v>8</v>
      </c>
      <c r="E12" s="19" t="e">
        <f t="shared" ca="1" si="0"/>
        <v>#VALUE!</v>
      </c>
      <c r="G12" s="18">
        <v>8</v>
      </c>
      <c r="H12" s="19" t="e">
        <f t="shared" ca="1" si="1"/>
        <v>#VALUE!</v>
      </c>
      <c r="J12" s="18">
        <v>8</v>
      </c>
      <c r="K12" s="19" t="e">
        <f t="shared" ca="1" si="2"/>
        <v>#VALUE!</v>
      </c>
      <c r="M12" s="18">
        <v>8</v>
      </c>
      <c r="N12" s="19" t="e">
        <f t="shared" ca="1" si="3"/>
        <v>#VALUE!</v>
      </c>
      <c r="P12" s="18">
        <v>8</v>
      </c>
      <c r="Q12" s="19" t="e">
        <f t="shared" ca="1" si="11"/>
        <v>#VALUE!</v>
      </c>
      <c r="S12" s="18">
        <v>8</v>
      </c>
      <c r="T12" s="19" t="e">
        <f t="shared" ca="1" si="4"/>
        <v>#VALUE!</v>
      </c>
      <c r="V12" s="18">
        <v>8</v>
      </c>
      <c r="W12" s="19" t="e">
        <f t="shared" ca="1" si="5"/>
        <v>#VALUE!</v>
      </c>
      <c r="Y12" s="18">
        <v>8</v>
      </c>
      <c r="Z12" s="19" t="e">
        <f t="shared" ca="1" si="6"/>
        <v>#VALUE!</v>
      </c>
      <c r="AB12" s="18">
        <v>8</v>
      </c>
      <c r="AC12" s="19" t="e">
        <f t="shared" ca="1" si="7"/>
        <v>#VALUE!</v>
      </c>
      <c r="AE12" s="18">
        <v>8</v>
      </c>
      <c r="AF12" s="19" t="e">
        <f t="shared" ca="1" si="8"/>
        <v>#VALUE!</v>
      </c>
      <c r="AH12" s="18">
        <v>8</v>
      </c>
      <c r="AI12" s="19" t="e">
        <f t="shared" ca="1" si="9"/>
        <v>#VALUE!</v>
      </c>
      <c r="AK12" s="18">
        <v>8</v>
      </c>
      <c r="AL12" s="20" t="e">
        <f t="shared" ca="1" si="10"/>
        <v>#VALUE!</v>
      </c>
    </row>
    <row r="13" spans="2:38" s="16" customFormat="1" ht="16.5" customHeight="1" x14ac:dyDescent="0.35">
      <c r="D13" s="18">
        <v>9</v>
      </c>
      <c r="E13" s="19" t="e">
        <f t="shared" ca="1" si="0"/>
        <v>#VALUE!</v>
      </c>
      <c r="G13" s="18">
        <v>9</v>
      </c>
      <c r="H13" s="19" t="e">
        <f t="shared" ca="1" si="1"/>
        <v>#VALUE!</v>
      </c>
      <c r="J13" s="18">
        <v>9</v>
      </c>
      <c r="K13" s="19" t="e">
        <f t="shared" ca="1" si="2"/>
        <v>#VALUE!</v>
      </c>
      <c r="M13" s="18">
        <v>9</v>
      </c>
      <c r="N13" s="19" t="e">
        <f t="shared" ca="1" si="3"/>
        <v>#VALUE!</v>
      </c>
      <c r="P13" s="18">
        <v>9</v>
      </c>
      <c r="Q13" s="19" t="e">
        <f t="shared" ca="1" si="11"/>
        <v>#VALUE!</v>
      </c>
      <c r="S13" s="18">
        <v>9</v>
      </c>
      <c r="T13" s="19" t="e">
        <f t="shared" ca="1" si="4"/>
        <v>#VALUE!</v>
      </c>
      <c r="V13" s="18">
        <v>9</v>
      </c>
      <c r="W13" s="19" t="e">
        <f t="shared" ca="1" si="5"/>
        <v>#VALUE!</v>
      </c>
      <c r="Y13" s="18">
        <v>9</v>
      </c>
      <c r="Z13" s="20" t="e">
        <f t="shared" ca="1" si="6"/>
        <v>#VALUE!</v>
      </c>
      <c r="AB13" s="18">
        <v>9</v>
      </c>
      <c r="AC13" s="20" t="e">
        <f t="shared" ca="1" si="7"/>
        <v>#VALUE!</v>
      </c>
      <c r="AE13" s="18">
        <v>9</v>
      </c>
      <c r="AF13" s="19" t="e">
        <f t="shared" ca="1" si="8"/>
        <v>#VALUE!</v>
      </c>
      <c r="AH13" s="18">
        <v>9</v>
      </c>
      <c r="AI13" s="19" t="e">
        <f t="shared" ca="1" si="9"/>
        <v>#VALUE!</v>
      </c>
      <c r="AK13" s="18">
        <v>9</v>
      </c>
      <c r="AL13" s="20" t="e">
        <f t="shared" ca="1" si="10"/>
        <v>#VALUE!</v>
      </c>
    </row>
    <row r="14" spans="2:38" s="16" customFormat="1" ht="16.5" customHeight="1" x14ac:dyDescent="0.35">
      <c r="D14" s="18">
        <v>10</v>
      </c>
      <c r="E14" s="19" t="e">
        <f t="shared" ca="1" si="0"/>
        <v>#VALUE!</v>
      </c>
      <c r="G14" s="18">
        <v>10</v>
      </c>
      <c r="H14" s="19" t="e">
        <f t="shared" ca="1" si="1"/>
        <v>#VALUE!</v>
      </c>
      <c r="J14" s="18">
        <v>10</v>
      </c>
      <c r="K14" s="19" t="e">
        <f t="shared" ca="1" si="2"/>
        <v>#VALUE!</v>
      </c>
      <c r="M14" s="18">
        <v>10</v>
      </c>
      <c r="N14" s="19" t="e">
        <f t="shared" ca="1" si="3"/>
        <v>#VALUE!</v>
      </c>
      <c r="P14" s="18">
        <v>10</v>
      </c>
      <c r="Q14" s="19" t="e">
        <f t="shared" ca="1" si="11"/>
        <v>#VALUE!</v>
      </c>
      <c r="S14" s="18">
        <v>10</v>
      </c>
      <c r="T14" s="19" t="e">
        <f t="shared" ca="1" si="4"/>
        <v>#VALUE!</v>
      </c>
      <c r="V14" s="18">
        <v>10</v>
      </c>
      <c r="W14" s="19" t="e">
        <f t="shared" ca="1" si="5"/>
        <v>#VALUE!</v>
      </c>
      <c r="Y14" s="18">
        <v>10</v>
      </c>
      <c r="Z14" s="20" t="e">
        <f t="shared" ca="1" si="6"/>
        <v>#VALUE!</v>
      </c>
      <c r="AB14" s="18">
        <v>10</v>
      </c>
      <c r="AC14" s="19" t="e">
        <f t="shared" ca="1" si="7"/>
        <v>#VALUE!</v>
      </c>
      <c r="AE14" s="18">
        <v>10</v>
      </c>
      <c r="AF14" s="19" t="e">
        <f t="shared" ca="1" si="8"/>
        <v>#VALUE!</v>
      </c>
      <c r="AH14" s="18">
        <v>10</v>
      </c>
      <c r="AI14" s="19" t="e">
        <f t="shared" ca="1" si="9"/>
        <v>#VALUE!</v>
      </c>
      <c r="AK14" s="18">
        <v>10</v>
      </c>
      <c r="AL14" s="20" t="e">
        <f t="shared" ca="1" si="10"/>
        <v>#VALUE!</v>
      </c>
    </row>
    <row r="15" spans="2:38" s="16" customFormat="1" ht="16.5" customHeight="1" x14ac:dyDescent="0.35">
      <c r="D15" s="18">
        <v>11</v>
      </c>
      <c r="E15" s="19" t="e">
        <f t="shared" ca="1" si="0"/>
        <v>#VALUE!</v>
      </c>
      <c r="G15" s="18">
        <v>11</v>
      </c>
      <c r="H15" s="19" t="e">
        <f t="shared" ca="1" si="1"/>
        <v>#VALUE!</v>
      </c>
      <c r="J15" s="18">
        <v>11</v>
      </c>
      <c r="K15" s="19" t="e">
        <f t="shared" ca="1" si="2"/>
        <v>#VALUE!</v>
      </c>
      <c r="M15" s="18">
        <v>11</v>
      </c>
      <c r="N15" s="19" t="e">
        <f t="shared" ca="1" si="3"/>
        <v>#VALUE!</v>
      </c>
      <c r="P15" s="18">
        <v>11</v>
      </c>
      <c r="Q15" s="19" t="e">
        <f t="shared" ca="1" si="11"/>
        <v>#VALUE!</v>
      </c>
      <c r="S15" s="18">
        <v>11</v>
      </c>
      <c r="T15" s="19" t="e">
        <f t="shared" ca="1" si="4"/>
        <v>#VALUE!</v>
      </c>
      <c r="V15" s="18">
        <v>11</v>
      </c>
      <c r="W15" s="19" t="e">
        <f t="shared" ca="1" si="5"/>
        <v>#VALUE!</v>
      </c>
      <c r="Y15" s="18">
        <v>11</v>
      </c>
      <c r="Z15" s="20" t="e">
        <f t="shared" ca="1" si="6"/>
        <v>#VALUE!</v>
      </c>
      <c r="AB15" s="18">
        <v>11</v>
      </c>
      <c r="AC15" s="20" t="e">
        <f t="shared" ca="1" si="7"/>
        <v>#VALUE!</v>
      </c>
      <c r="AE15" s="18">
        <v>11</v>
      </c>
      <c r="AF15" s="19" t="e">
        <f t="shared" ca="1" si="8"/>
        <v>#VALUE!</v>
      </c>
      <c r="AH15" s="18">
        <v>11</v>
      </c>
      <c r="AI15" s="19" t="e">
        <f t="shared" ca="1" si="9"/>
        <v>#VALUE!</v>
      </c>
      <c r="AK15" s="18">
        <v>11</v>
      </c>
      <c r="AL15" s="19" t="e">
        <f t="shared" ca="1" si="10"/>
        <v>#VALUE!</v>
      </c>
    </row>
    <row r="16" spans="2:38" s="16" customFormat="1" ht="16.5" customHeight="1" x14ac:dyDescent="0.35">
      <c r="D16" s="18">
        <v>12</v>
      </c>
      <c r="E16" s="19" t="e">
        <f t="shared" ca="1" si="0"/>
        <v>#VALUE!</v>
      </c>
      <c r="G16" s="18">
        <v>12</v>
      </c>
      <c r="H16" s="19" t="e">
        <f t="shared" ca="1" si="1"/>
        <v>#VALUE!</v>
      </c>
      <c r="J16" s="18">
        <v>12</v>
      </c>
      <c r="K16" s="19" t="e">
        <f t="shared" ca="1" si="2"/>
        <v>#VALUE!</v>
      </c>
      <c r="M16" s="18">
        <v>12</v>
      </c>
      <c r="N16" s="19" t="e">
        <f t="shared" ca="1" si="3"/>
        <v>#VALUE!</v>
      </c>
      <c r="P16" s="18">
        <v>12</v>
      </c>
      <c r="Q16" s="19" t="e">
        <f t="shared" ca="1" si="11"/>
        <v>#VALUE!</v>
      </c>
      <c r="S16" s="18">
        <v>12</v>
      </c>
      <c r="T16" s="19" t="e">
        <f t="shared" ca="1" si="4"/>
        <v>#VALUE!</v>
      </c>
      <c r="V16" s="18">
        <v>12</v>
      </c>
      <c r="W16" s="19" t="e">
        <f t="shared" ca="1" si="5"/>
        <v>#VALUE!</v>
      </c>
      <c r="Y16" s="18">
        <v>12</v>
      </c>
      <c r="Z16" s="20" t="e">
        <f t="shared" ca="1" si="6"/>
        <v>#VALUE!</v>
      </c>
      <c r="AB16" s="18">
        <v>12</v>
      </c>
      <c r="AC16" s="19" t="e">
        <f t="shared" ca="1" si="7"/>
        <v>#VALUE!</v>
      </c>
      <c r="AE16" s="18">
        <v>12</v>
      </c>
      <c r="AF16" s="19" t="e">
        <f t="shared" ca="1" si="8"/>
        <v>#VALUE!</v>
      </c>
      <c r="AH16" s="18">
        <v>12</v>
      </c>
      <c r="AI16" s="19" t="e">
        <f t="shared" ca="1" si="9"/>
        <v>#VALUE!</v>
      </c>
      <c r="AK16" s="18">
        <v>12</v>
      </c>
      <c r="AL16" s="19" t="e">
        <f t="shared" ca="1" si="10"/>
        <v>#VALUE!</v>
      </c>
    </row>
    <row r="17" spans="4:38" s="16" customFormat="1" ht="16.5" customHeight="1" x14ac:dyDescent="0.35">
      <c r="D17" s="18">
        <v>13</v>
      </c>
      <c r="E17" s="19" t="e">
        <f t="shared" ca="1" si="0"/>
        <v>#VALUE!</v>
      </c>
      <c r="G17" s="18">
        <v>13</v>
      </c>
      <c r="H17" s="19" t="e">
        <f t="shared" ca="1" si="1"/>
        <v>#VALUE!</v>
      </c>
      <c r="J17" s="18">
        <v>13</v>
      </c>
      <c r="K17" s="19" t="e">
        <f t="shared" ca="1" si="2"/>
        <v>#VALUE!</v>
      </c>
      <c r="M17" s="18">
        <v>13</v>
      </c>
      <c r="N17" s="19" t="e">
        <f t="shared" ca="1" si="3"/>
        <v>#VALUE!</v>
      </c>
      <c r="P17" s="18">
        <v>13</v>
      </c>
      <c r="Q17" s="19" t="e">
        <f t="shared" ca="1" si="11"/>
        <v>#VALUE!</v>
      </c>
      <c r="S17" s="18">
        <v>13</v>
      </c>
      <c r="T17" s="19" t="e">
        <f t="shared" ca="1" si="4"/>
        <v>#VALUE!</v>
      </c>
      <c r="V17" s="18">
        <v>13</v>
      </c>
      <c r="W17" s="19" t="e">
        <f t="shared" ca="1" si="5"/>
        <v>#VALUE!</v>
      </c>
      <c r="Y17" s="18">
        <v>13</v>
      </c>
      <c r="Z17" s="20" t="e">
        <f t="shared" ca="1" si="6"/>
        <v>#VALUE!</v>
      </c>
      <c r="AB17" s="18">
        <v>13</v>
      </c>
      <c r="AC17" s="19" t="e">
        <f t="shared" ca="1" si="7"/>
        <v>#VALUE!</v>
      </c>
      <c r="AE17" s="18">
        <v>13</v>
      </c>
      <c r="AF17" s="19" t="e">
        <f t="shared" ca="1" si="8"/>
        <v>#VALUE!</v>
      </c>
      <c r="AH17" s="18">
        <v>13</v>
      </c>
      <c r="AI17" s="19" t="e">
        <f t="shared" ca="1" si="9"/>
        <v>#VALUE!</v>
      </c>
      <c r="AK17" s="18">
        <v>13</v>
      </c>
      <c r="AL17" s="20" t="e">
        <f t="shared" ca="1" si="10"/>
        <v>#VALUE!</v>
      </c>
    </row>
    <row r="18" spans="4:38" s="16" customFormat="1" ht="16.5" customHeight="1" x14ac:dyDescent="0.35">
      <c r="D18" s="18">
        <v>14</v>
      </c>
      <c r="E18" s="19" t="e">
        <f t="shared" ca="1" si="0"/>
        <v>#VALUE!</v>
      </c>
      <c r="G18" s="18">
        <v>14</v>
      </c>
      <c r="H18" s="19" t="e">
        <f t="shared" ca="1" si="1"/>
        <v>#VALUE!</v>
      </c>
      <c r="J18" s="18">
        <v>14</v>
      </c>
      <c r="K18" s="19" t="e">
        <f t="shared" ca="1" si="2"/>
        <v>#VALUE!</v>
      </c>
      <c r="M18" s="18">
        <v>14</v>
      </c>
      <c r="N18" s="19" t="e">
        <f t="shared" ca="1" si="3"/>
        <v>#VALUE!</v>
      </c>
      <c r="P18" s="18">
        <v>14</v>
      </c>
      <c r="Q18" s="19" t="e">
        <f t="shared" ca="1" si="11"/>
        <v>#VALUE!</v>
      </c>
      <c r="S18" s="18">
        <v>14</v>
      </c>
      <c r="T18" s="19" t="e">
        <f t="shared" ca="1" si="4"/>
        <v>#VALUE!</v>
      </c>
      <c r="V18" s="18">
        <v>14</v>
      </c>
      <c r="W18" s="19" t="e">
        <f t="shared" ca="1" si="5"/>
        <v>#VALUE!</v>
      </c>
      <c r="Y18" s="18">
        <v>14</v>
      </c>
      <c r="Z18" s="19" t="e">
        <f t="shared" ca="1" si="6"/>
        <v>#VALUE!</v>
      </c>
      <c r="AB18" s="18">
        <v>14</v>
      </c>
      <c r="AC18" s="19" t="e">
        <f t="shared" ca="1" si="7"/>
        <v>#VALUE!</v>
      </c>
      <c r="AE18" s="18">
        <v>14</v>
      </c>
      <c r="AF18" s="19" t="e">
        <f t="shared" ca="1" si="8"/>
        <v>#VALUE!</v>
      </c>
      <c r="AH18" s="18">
        <v>14</v>
      </c>
      <c r="AI18" s="19" t="e">
        <f t="shared" ca="1" si="9"/>
        <v>#VALUE!</v>
      </c>
      <c r="AK18" s="18">
        <v>14</v>
      </c>
      <c r="AL18" s="20" t="e">
        <f t="shared" ca="1" si="10"/>
        <v>#VALUE!</v>
      </c>
    </row>
    <row r="19" spans="4:38" s="16" customFormat="1" ht="16.5" customHeight="1" x14ac:dyDescent="0.35">
      <c r="D19" s="18">
        <v>15</v>
      </c>
      <c r="E19" s="19" t="e">
        <f t="shared" ca="1" si="0"/>
        <v>#VALUE!</v>
      </c>
      <c r="G19" s="18">
        <v>15</v>
      </c>
      <c r="H19" s="19" t="e">
        <f t="shared" ca="1" si="1"/>
        <v>#VALUE!</v>
      </c>
      <c r="J19" s="18">
        <v>15</v>
      </c>
      <c r="K19" s="19" t="e">
        <f t="shared" ca="1" si="2"/>
        <v>#VALUE!</v>
      </c>
      <c r="M19" s="18">
        <v>15</v>
      </c>
      <c r="N19" s="19" t="e">
        <f t="shared" ca="1" si="3"/>
        <v>#VALUE!</v>
      </c>
      <c r="P19" s="18">
        <v>15</v>
      </c>
      <c r="Q19" s="19" t="e">
        <f t="shared" ca="1" si="11"/>
        <v>#VALUE!</v>
      </c>
      <c r="S19" s="18">
        <v>15</v>
      </c>
      <c r="T19" s="19" t="e">
        <f t="shared" ca="1" si="4"/>
        <v>#VALUE!</v>
      </c>
      <c r="V19" s="18">
        <v>15</v>
      </c>
      <c r="W19" s="19" t="e">
        <f t="shared" ca="1" si="5"/>
        <v>#VALUE!</v>
      </c>
      <c r="Y19" s="18">
        <v>15</v>
      </c>
      <c r="Z19" s="19" t="e">
        <f t="shared" ca="1" si="6"/>
        <v>#VALUE!</v>
      </c>
      <c r="AB19" s="18">
        <v>15</v>
      </c>
      <c r="AC19" s="19" t="e">
        <f t="shared" ca="1" si="7"/>
        <v>#VALUE!</v>
      </c>
      <c r="AE19" s="18">
        <v>15</v>
      </c>
      <c r="AF19" s="19" t="e">
        <f t="shared" ca="1" si="8"/>
        <v>#VALUE!</v>
      </c>
      <c r="AH19" s="18">
        <v>15</v>
      </c>
      <c r="AI19" s="19" t="e">
        <f t="shared" ca="1" si="9"/>
        <v>#VALUE!</v>
      </c>
      <c r="AK19" s="18">
        <v>15</v>
      </c>
      <c r="AL19" s="19" t="e">
        <f t="shared" ca="1" si="10"/>
        <v>#VALUE!</v>
      </c>
    </row>
    <row r="20" spans="4:38" s="16" customFormat="1" ht="16.5" customHeight="1" x14ac:dyDescent="0.35">
      <c r="D20" s="18">
        <v>16</v>
      </c>
      <c r="E20" s="19" t="e">
        <f t="shared" ca="1" si="0"/>
        <v>#VALUE!</v>
      </c>
      <c r="G20" s="18">
        <v>16</v>
      </c>
      <c r="H20" s="19" t="e">
        <f t="shared" ca="1" si="1"/>
        <v>#VALUE!</v>
      </c>
      <c r="J20" s="18">
        <v>16</v>
      </c>
      <c r="K20" s="19" t="e">
        <f t="shared" ca="1" si="2"/>
        <v>#VALUE!</v>
      </c>
      <c r="M20" s="18">
        <v>16</v>
      </c>
      <c r="N20" s="19" t="e">
        <f t="shared" ca="1" si="3"/>
        <v>#VALUE!</v>
      </c>
      <c r="P20" s="18">
        <v>16</v>
      </c>
      <c r="Q20" s="19" t="e">
        <f t="shared" ca="1" si="11"/>
        <v>#VALUE!</v>
      </c>
      <c r="S20" s="18">
        <v>16</v>
      </c>
      <c r="T20" s="19" t="e">
        <f t="shared" ca="1" si="4"/>
        <v>#VALUE!</v>
      </c>
      <c r="V20" s="18">
        <v>16</v>
      </c>
      <c r="W20" s="19" t="e">
        <f t="shared" ca="1" si="5"/>
        <v>#VALUE!</v>
      </c>
      <c r="Y20" s="18">
        <v>16</v>
      </c>
      <c r="Z20" s="19" t="e">
        <f t="shared" ca="1" si="6"/>
        <v>#VALUE!</v>
      </c>
      <c r="AB20" s="18">
        <v>16</v>
      </c>
      <c r="AC20" s="19" t="e">
        <f t="shared" ca="1" si="7"/>
        <v>#VALUE!</v>
      </c>
      <c r="AE20" s="18">
        <v>16</v>
      </c>
      <c r="AF20" s="19" t="e">
        <f t="shared" ca="1" si="8"/>
        <v>#VALUE!</v>
      </c>
      <c r="AH20" s="18">
        <v>16</v>
      </c>
      <c r="AI20" s="19" t="e">
        <f t="shared" ca="1" si="9"/>
        <v>#VALUE!</v>
      </c>
      <c r="AK20" s="18">
        <v>16</v>
      </c>
      <c r="AL20" s="20" t="e">
        <f t="shared" ca="1" si="10"/>
        <v>#VALUE!</v>
      </c>
    </row>
    <row r="21" spans="4:38" s="16" customFormat="1" ht="16.5" customHeight="1" x14ac:dyDescent="0.35">
      <c r="D21" s="18">
        <v>17</v>
      </c>
      <c r="E21" s="19" t="e">
        <f t="shared" ca="1" si="0"/>
        <v>#VALUE!</v>
      </c>
      <c r="G21" s="18">
        <v>17</v>
      </c>
      <c r="H21" s="19" t="e">
        <f t="shared" ca="1" si="1"/>
        <v>#VALUE!</v>
      </c>
      <c r="J21" s="18">
        <v>17</v>
      </c>
      <c r="K21" s="19" t="e">
        <f t="shared" ca="1" si="2"/>
        <v>#VALUE!</v>
      </c>
      <c r="M21" s="18">
        <v>17</v>
      </c>
      <c r="N21" s="19" t="e">
        <f t="shared" ca="1" si="3"/>
        <v>#VALUE!</v>
      </c>
      <c r="P21" s="18">
        <v>17</v>
      </c>
      <c r="Q21" s="19" t="e">
        <f t="shared" ca="1" si="11"/>
        <v>#VALUE!</v>
      </c>
      <c r="S21" s="18">
        <v>17</v>
      </c>
      <c r="T21" s="19" t="e">
        <f t="shared" ca="1" si="4"/>
        <v>#VALUE!</v>
      </c>
      <c r="V21" s="18">
        <v>17</v>
      </c>
      <c r="W21" s="19" t="e">
        <f t="shared" ca="1" si="5"/>
        <v>#VALUE!</v>
      </c>
      <c r="Y21" s="18">
        <v>17</v>
      </c>
      <c r="Z21" s="19" t="e">
        <f t="shared" ca="1" si="6"/>
        <v>#VALUE!</v>
      </c>
      <c r="AB21" s="18">
        <v>17</v>
      </c>
      <c r="AC21" s="19" t="e">
        <f t="shared" ca="1" si="7"/>
        <v>#VALUE!</v>
      </c>
      <c r="AE21" s="18">
        <v>17</v>
      </c>
      <c r="AF21" s="19" t="e">
        <f t="shared" ca="1" si="8"/>
        <v>#VALUE!</v>
      </c>
      <c r="AH21" s="18">
        <v>17</v>
      </c>
      <c r="AI21" s="19" t="e">
        <f t="shared" ca="1" si="9"/>
        <v>#VALUE!</v>
      </c>
      <c r="AK21" s="18">
        <v>17</v>
      </c>
      <c r="AL21" s="20" t="e">
        <f t="shared" ca="1" si="10"/>
        <v>#VALUE!</v>
      </c>
    </row>
    <row r="22" spans="4:38" s="16" customFormat="1" ht="16.5" customHeight="1" x14ac:dyDescent="0.35">
      <c r="D22" s="18">
        <v>18</v>
      </c>
      <c r="E22" s="19" t="e">
        <f t="shared" ca="1" si="0"/>
        <v>#VALUE!</v>
      </c>
      <c r="G22" s="18">
        <v>18</v>
      </c>
      <c r="H22" s="19" t="e">
        <f t="shared" ca="1" si="1"/>
        <v>#VALUE!</v>
      </c>
      <c r="J22" s="18">
        <v>18</v>
      </c>
      <c r="K22" s="19" t="e">
        <f t="shared" ca="1" si="2"/>
        <v>#VALUE!</v>
      </c>
      <c r="M22" s="18">
        <v>18</v>
      </c>
      <c r="N22" s="19" t="e">
        <f t="shared" ca="1" si="3"/>
        <v>#VALUE!</v>
      </c>
      <c r="P22" s="18">
        <v>18</v>
      </c>
      <c r="Q22" s="19" t="e">
        <f t="shared" ca="1" si="11"/>
        <v>#VALUE!</v>
      </c>
      <c r="S22" s="18">
        <v>18</v>
      </c>
      <c r="T22" s="19" t="e">
        <f t="shared" ca="1" si="4"/>
        <v>#VALUE!</v>
      </c>
      <c r="V22" s="18">
        <v>18</v>
      </c>
      <c r="W22" s="19" t="e">
        <f t="shared" ca="1" si="5"/>
        <v>#VALUE!</v>
      </c>
      <c r="Y22" s="18">
        <v>18</v>
      </c>
      <c r="Z22" s="19" t="e">
        <f t="shared" ca="1" si="6"/>
        <v>#VALUE!</v>
      </c>
      <c r="AB22" s="18">
        <v>18</v>
      </c>
      <c r="AC22" s="19" t="e">
        <f t="shared" ca="1" si="7"/>
        <v>#VALUE!</v>
      </c>
      <c r="AE22" s="18">
        <v>18</v>
      </c>
      <c r="AF22" s="19" t="e">
        <f t="shared" ca="1" si="8"/>
        <v>#VALUE!</v>
      </c>
      <c r="AH22" s="18">
        <v>18</v>
      </c>
      <c r="AI22" s="19" t="e">
        <f t="shared" ca="1" si="9"/>
        <v>#VALUE!</v>
      </c>
      <c r="AK22" s="18">
        <v>18</v>
      </c>
      <c r="AL22" s="19" t="e">
        <f t="shared" ca="1" si="10"/>
        <v>#VALUE!</v>
      </c>
    </row>
    <row r="23" spans="4:38" s="16" customFormat="1" ht="16.5" customHeight="1" x14ac:dyDescent="0.35">
      <c r="D23" s="18">
        <v>19</v>
      </c>
      <c r="E23" s="19" t="e">
        <f t="shared" ca="1" si="0"/>
        <v>#VALUE!</v>
      </c>
      <c r="G23" s="18">
        <v>19</v>
      </c>
      <c r="H23" s="19" t="e">
        <f t="shared" ca="1" si="1"/>
        <v>#VALUE!</v>
      </c>
      <c r="J23" s="18">
        <v>19</v>
      </c>
      <c r="K23" s="19" t="e">
        <f t="shared" ca="1" si="2"/>
        <v>#VALUE!</v>
      </c>
      <c r="M23" s="18">
        <v>19</v>
      </c>
      <c r="N23" s="19" t="e">
        <f t="shared" ca="1" si="3"/>
        <v>#VALUE!</v>
      </c>
      <c r="P23" s="18">
        <v>19</v>
      </c>
      <c r="Q23" s="19" t="e">
        <f t="shared" ca="1" si="11"/>
        <v>#VALUE!</v>
      </c>
      <c r="S23" s="18">
        <v>19</v>
      </c>
      <c r="T23" s="19" t="e">
        <f t="shared" ca="1" si="4"/>
        <v>#VALUE!</v>
      </c>
      <c r="V23" s="18">
        <v>19</v>
      </c>
      <c r="W23" s="19" t="e">
        <f t="shared" ca="1" si="5"/>
        <v>#VALUE!</v>
      </c>
      <c r="Y23" s="18">
        <v>19</v>
      </c>
      <c r="Z23" s="19" t="e">
        <f t="shared" ca="1" si="6"/>
        <v>#VALUE!</v>
      </c>
      <c r="AB23" s="18">
        <v>19</v>
      </c>
      <c r="AC23" s="19" t="e">
        <f t="shared" ca="1" si="7"/>
        <v>#VALUE!</v>
      </c>
      <c r="AE23" s="18">
        <v>19</v>
      </c>
      <c r="AF23" s="19" t="e">
        <f t="shared" ca="1" si="8"/>
        <v>#VALUE!</v>
      </c>
      <c r="AH23" s="18">
        <v>19</v>
      </c>
      <c r="AI23" s="19" t="e">
        <f t="shared" ca="1" si="9"/>
        <v>#VALUE!</v>
      </c>
      <c r="AK23" s="18">
        <v>19</v>
      </c>
      <c r="AL23" s="19" t="e">
        <f t="shared" ca="1" si="10"/>
        <v>#VALUE!</v>
      </c>
    </row>
    <row r="24" spans="4:38" s="16" customFormat="1" ht="16.5" customHeight="1" x14ac:dyDescent="0.35">
      <c r="D24" s="18">
        <v>20</v>
      </c>
      <c r="E24" s="19" t="e">
        <f t="shared" ca="1" si="0"/>
        <v>#VALUE!</v>
      </c>
      <c r="G24" s="18">
        <v>20</v>
      </c>
      <c r="H24" s="19" t="e">
        <f t="shared" ca="1" si="1"/>
        <v>#VALUE!</v>
      </c>
      <c r="J24" s="18">
        <v>20</v>
      </c>
      <c r="K24" s="19" t="e">
        <f t="shared" ca="1" si="2"/>
        <v>#VALUE!</v>
      </c>
      <c r="M24" s="18">
        <v>20</v>
      </c>
      <c r="N24" s="19" t="e">
        <f t="shared" ca="1" si="3"/>
        <v>#VALUE!</v>
      </c>
      <c r="P24" s="18">
        <v>20</v>
      </c>
      <c r="Q24" s="19" t="e">
        <f t="shared" ca="1" si="11"/>
        <v>#VALUE!</v>
      </c>
      <c r="S24" s="18">
        <v>20</v>
      </c>
      <c r="T24" s="19" t="e">
        <f t="shared" ca="1" si="4"/>
        <v>#VALUE!</v>
      </c>
      <c r="V24" s="18">
        <v>20</v>
      </c>
      <c r="W24" s="19" t="e">
        <f t="shared" ca="1" si="5"/>
        <v>#VALUE!</v>
      </c>
      <c r="Y24" s="18">
        <v>20</v>
      </c>
      <c r="Z24" s="19" t="e">
        <f t="shared" ca="1" si="6"/>
        <v>#VALUE!</v>
      </c>
      <c r="AB24" s="18">
        <v>20</v>
      </c>
      <c r="AC24" s="19" t="e">
        <f t="shared" ca="1" si="7"/>
        <v>#VALUE!</v>
      </c>
      <c r="AE24" s="18">
        <v>20</v>
      </c>
      <c r="AF24" s="19" t="e">
        <f t="shared" ca="1" si="8"/>
        <v>#VALUE!</v>
      </c>
      <c r="AH24" s="18">
        <v>20</v>
      </c>
      <c r="AI24" s="19" t="e">
        <f t="shared" ca="1" si="9"/>
        <v>#VALUE!</v>
      </c>
      <c r="AK24" s="18">
        <v>20</v>
      </c>
      <c r="AL24" s="19" t="e">
        <f t="shared" ca="1" si="10"/>
        <v>#VALUE!</v>
      </c>
    </row>
    <row r="25" spans="4:38" s="16" customFormat="1" ht="16.5" customHeight="1" x14ac:dyDescent="0.35">
      <c r="D25" s="18">
        <v>21</v>
      </c>
      <c r="E25" s="19" t="e">
        <f t="shared" ca="1" si="0"/>
        <v>#VALUE!</v>
      </c>
      <c r="G25" s="18">
        <v>21</v>
      </c>
      <c r="H25" s="19" t="e">
        <f t="shared" ca="1" si="1"/>
        <v>#VALUE!</v>
      </c>
      <c r="J25" s="18">
        <v>21</v>
      </c>
      <c r="K25" s="19" t="e">
        <f t="shared" ca="1" si="2"/>
        <v>#VALUE!</v>
      </c>
      <c r="M25" s="18">
        <v>21</v>
      </c>
      <c r="N25" s="19" t="e">
        <f t="shared" ca="1" si="3"/>
        <v>#VALUE!</v>
      </c>
      <c r="P25" s="18">
        <v>21</v>
      </c>
      <c r="Q25" s="19" t="e">
        <f t="shared" ca="1" si="11"/>
        <v>#VALUE!</v>
      </c>
      <c r="S25" s="18">
        <v>21</v>
      </c>
      <c r="T25" s="19" t="e">
        <f t="shared" ca="1" si="4"/>
        <v>#VALUE!</v>
      </c>
      <c r="V25" s="18">
        <v>21</v>
      </c>
      <c r="W25" s="19" t="e">
        <f t="shared" ca="1" si="5"/>
        <v>#VALUE!</v>
      </c>
      <c r="Y25" s="18">
        <v>21</v>
      </c>
      <c r="Z25" s="19" t="e">
        <f t="shared" ca="1" si="6"/>
        <v>#VALUE!</v>
      </c>
      <c r="AB25" s="18">
        <v>21</v>
      </c>
      <c r="AC25" s="19" t="e">
        <f t="shared" ca="1" si="7"/>
        <v>#VALUE!</v>
      </c>
      <c r="AE25" s="18">
        <v>21</v>
      </c>
      <c r="AF25" s="19" t="e">
        <f t="shared" ca="1" si="8"/>
        <v>#VALUE!</v>
      </c>
      <c r="AH25" s="18">
        <v>21</v>
      </c>
      <c r="AI25" s="19" t="e">
        <f t="shared" ca="1" si="9"/>
        <v>#VALUE!</v>
      </c>
      <c r="AK25" s="18">
        <v>21</v>
      </c>
      <c r="AL25" s="19" t="e">
        <f t="shared" ca="1" si="10"/>
        <v>#VALUE!</v>
      </c>
    </row>
    <row r="26" spans="4:38" s="16" customFormat="1" ht="16.5" customHeight="1" x14ac:dyDescent="0.35">
      <c r="D26" s="18">
        <v>22</v>
      </c>
      <c r="E26" s="19" t="e">
        <f t="shared" ca="1" si="0"/>
        <v>#VALUE!</v>
      </c>
      <c r="G26" s="18">
        <v>22</v>
      </c>
      <c r="H26" s="19" t="e">
        <f t="shared" ca="1" si="1"/>
        <v>#VALUE!</v>
      </c>
      <c r="J26" s="18">
        <v>22</v>
      </c>
      <c r="K26" s="19" t="e">
        <f t="shared" ca="1" si="2"/>
        <v>#VALUE!</v>
      </c>
      <c r="M26" s="18">
        <v>22</v>
      </c>
      <c r="N26" s="19" t="e">
        <f t="shared" ca="1" si="3"/>
        <v>#VALUE!</v>
      </c>
      <c r="P26" s="18">
        <v>22</v>
      </c>
      <c r="Q26" s="19" t="e">
        <f t="shared" ca="1" si="11"/>
        <v>#VALUE!</v>
      </c>
      <c r="S26" s="18">
        <v>22</v>
      </c>
      <c r="T26" s="19" t="e">
        <f t="shared" ca="1" si="4"/>
        <v>#VALUE!</v>
      </c>
      <c r="V26" s="18">
        <v>22</v>
      </c>
      <c r="W26" s="19" t="e">
        <f t="shared" ca="1" si="5"/>
        <v>#VALUE!</v>
      </c>
      <c r="Y26" s="18">
        <v>22</v>
      </c>
      <c r="Z26" s="19" t="e">
        <f t="shared" ca="1" si="6"/>
        <v>#VALUE!</v>
      </c>
      <c r="AB26" s="18">
        <v>22</v>
      </c>
      <c r="AC26" s="19" t="e">
        <f t="shared" ca="1" si="7"/>
        <v>#VALUE!</v>
      </c>
      <c r="AE26" s="18">
        <v>22</v>
      </c>
      <c r="AF26" s="19" t="e">
        <f t="shared" ca="1" si="8"/>
        <v>#VALUE!</v>
      </c>
      <c r="AH26" s="18">
        <v>22</v>
      </c>
      <c r="AI26" s="19" t="e">
        <f t="shared" ca="1" si="9"/>
        <v>#VALUE!</v>
      </c>
      <c r="AK26" s="18">
        <v>22</v>
      </c>
      <c r="AL26" s="19" t="e">
        <f t="shared" ca="1" si="10"/>
        <v>#VALUE!</v>
      </c>
    </row>
    <row r="27" spans="4:38" s="16" customFormat="1" ht="16.5" customHeight="1" x14ac:dyDescent="0.35">
      <c r="D27" s="18">
        <v>23</v>
      </c>
      <c r="E27" s="19" t="e">
        <f t="shared" ca="1" si="0"/>
        <v>#VALUE!</v>
      </c>
      <c r="G27" s="18">
        <v>23</v>
      </c>
      <c r="H27" s="19" t="e">
        <f t="shared" ca="1" si="1"/>
        <v>#VALUE!</v>
      </c>
      <c r="J27" s="18">
        <v>23</v>
      </c>
      <c r="K27" s="19" t="e">
        <f t="shared" ca="1" si="2"/>
        <v>#VALUE!</v>
      </c>
      <c r="M27" s="18">
        <v>23</v>
      </c>
      <c r="N27" s="19" t="e">
        <f t="shared" ca="1" si="3"/>
        <v>#VALUE!</v>
      </c>
      <c r="P27" s="18">
        <v>23</v>
      </c>
      <c r="Q27" s="19" t="e">
        <f t="shared" ca="1" si="11"/>
        <v>#VALUE!</v>
      </c>
      <c r="S27" s="18">
        <v>23</v>
      </c>
      <c r="T27" s="19" t="e">
        <f t="shared" ca="1" si="4"/>
        <v>#VALUE!</v>
      </c>
      <c r="V27" s="18">
        <v>23</v>
      </c>
      <c r="W27" s="19" t="e">
        <f t="shared" ca="1" si="5"/>
        <v>#VALUE!</v>
      </c>
      <c r="Y27" s="18">
        <v>23</v>
      </c>
      <c r="Z27" s="19" t="e">
        <f t="shared" ca="1" si="6"/>
        <v>#VALUE!</v>
      </c>
      <c r="AB27" s="18">
        <v>23</v>
      </c>
      <c r="AC27" s="19" t="e">
        <f t="shared" ca="1" si="7"/>
        <v>#VALUE!</v>
      </c>
      <c r="AE27" s="18">
        <v>23</v>
      </c>
      <c r="AF27" s="19" t="e">
        <f t="shared" ca="1" si="8"/>
        <v>#VALUE!</v>
      </c>
      <c r="AH27" s="18">
        <v>23</v>
      </c>
      <c r="AI27" s="19" t="e">
        <f t="shared" ca="1" si="9"/>
        <v>#VALUE!</v>
      </c>
      <c r="AK27" s="18">
        <v>23</v>
      </c>
      <c r="AL27" s="19" t="e">
        <f t="shared" ca="1" si="10"/>
        <v>#VALUE!</v>
      </c>
    </row>
    <row r="28" spans="4:38" s="16" customFormat="1" ht="16.5" customHeight="1" x14ac:dyDescent="0.35">
      <c r="D28" s="18">
        <v>24</v>
      </c>
      <c r="E28" s="19" t="e">
        <f t="shared" ca="1" si="0"/>
        <v>#VALUE!</v>
      </c>
      <c r="G28" s="18">
        <v>24</v>
      </c>
      <c r="H28" s="19" t="e">
        <f t="shared" ca="1" si="1"/>
        <v>#VALUE!</v>
      </c>
      <c r="J28" s="18">
        <v>24</v>
      </c>
      <c r="K28" s="19" t="e">
        <f t="shared" ca="1" si="2"/>
        <v>#VALUE!</v>
      </c>
      <c r="M28" s="18">
        <v>24</v>
      </c>
      <c r="N28" s="19" t="e">
        <f t="shared" ca="1" si="3"/>
        <v>#VALUE!</v>
      </c>
      <c r="P28" s="18">
        <v>24</v>
      </c>
      <c r="Q28" s="19" t="e">
        <f t="shared" ca="1" si="11"/>
        <v>#VALUE!</v>
      </c>
      <c r="S28" s="18">
        <v>24</v>
      </c>
      <c r="T28" s="19" t="e">
        <f t="shared" ca="1" si="4"/>
        <v>#VALUE!</v>
      </c>
      <c r="V28" s="18">
        <v>24</v>
      </c>
      <c r="W28" s="19" t="e">
        <f t="shared" ca="1" si="5"/>
        <v>#VALUE!</v>
      </c>
      <c r="Y28" s="18">
        <v>24</v>
      </c>
      <c r="Z28" s="19" t="e">
        <f t="shared" ca="1" si="6"/>
        <v>#VALUE!</v>
      </c>
      <c r="AB28" s="18">
        <v>24</v>
      </c>
      <c r="AC28" s="19" t="e">
        <f t="shared" ca="1" si="7"/>
        <v>#VALUE!</v>
      </c>
      <c r="AE28" s="18">
        <v>24</v>
      </c>
      <c r="AF28" s="19" t="e">
        <f t="shared" ca="1" si="8"/>
        <v>#VALUE!</v>
      </c>
      <c r="AH28" s="18">
        <v>24</v>
      </c>
      <c r="AI28" s="19" t="e">
        <f t="shared" ca="1" si="9"/>
        <v>#VALUE!</v>
      </c>
      <c r="AK28" s="18">
        <v>24</v>
      </c>
      <c r="AL28" s="19" t="e">
        <f t="shared" ca="1" si="10"/>
        <v>#VALUE!</v>
      </c>
    </row>
    <row r="29" spans="4:38" s="16" customFormat="1" ht="16.5" customHeight="1" x14ac:dyDescent="0.35">
      <c r="D29" s="18">
        <v>25</v>
      </c>
      <c r="E29" s="19" t="e">
        <f t="shared" ca="1" si="0"/>
        <v>#VALUE!</v>
      </c>
      <c r="G29" s="18">
        <v>25</v>
      </c>
      <c r="H29" s="19" t="e">
        <f t="shared" ca="1" si="1"/>
        <v>#VALUE!</v>
      </c>
      <c r="J29" s="18">
        <v>25</v>
      </c>
      <c r="K29" s="19" t="e">
        <f t="shared" ca="1" si="2"/>
        <v>#VALUE!</v>
      </c>
      <c r="M29" s="18">
        <v>25</v>
      </c>
      <c r="N29" s="19" t="e">
        <f t="shared" ca="1" si="3"/>
        <v>#VALUE!</v>
      </c>
      <c r="P29" s="18">
        <v>25</v>
      </c>
      <c r="Q29" s="19" t="e">
        <f t="shared" ca="1" si="11"/>
        <v>#VALUE!</v>
      </c>
      <c r="S29" s="18">
        <v>25</v>
      </c>
      <c r="T29" s="19" t="e">
        <f t="shared" ca="1" si="4"/>
        <v>#VALUE!</v>
      </c>
      <c r="V29" s="18">
        <v>25</v>
      </c>
      <c r="W29" s="19" t="e">
        <f t="shared" ca="1" si="5"/>
        <v>#VALUE!</v>
      </c>
      <c r="Y29" s="18">
        <v>25</v>
      </c>
      <c r="Z29" s="19" t="e">
        <f t="shared" ca="1" si="6"/>
        <v>#VALUE!</v>
      </c>
      <c r="AB29" s="18">
        <v>25</v>
      </c>
      <c r="AC29" s="19" t="e">
        <f t="shared" ca="1" si="7"/>
        <v>#VALUE!</v>
      </c>
      <c r="AE29" s="18">
        <v>25</v>
      </c>
      <c r="AF29" s="19" t="e">
        <f t="shared" ca="1" si="8"/>
        <v>#VALUE!</v>
      </c>
      <c r="AH29" s="18">
        <v>25</v>
      </c>
      <c r="AI29" s="19" t="e">
        <f t="shared" ca="1" si="9"/>
        <v>#VALUE!</v>
      </c>
      <c r="AK29" s="18">
        <v>25</v>
      </c>
      <c r="AL29" s="19" t="e">
        <f t="shared" ca="1" si="10"/>
        <v>#VALUE!</v>
      </c>
    </row>
    <row r="30" spans="4:38" s="16" customFormat="1" ht="16.5" customHeight="1" x14ac:dyDescent="0.35">
      <c r="D30" s="18">
        <v>26</v>
      </c>
      <c r="E30" s="19" t="e">
        <f t="shared" ca="1" si="0"/>
        <v>#VALUE!</v>
      </c>
      <c r="G30" s="18">
        <v>26</v>
      </c>
      <c r="H30" s="19" t="e">
        <f t="shared" ca="1" si="1"/>
        <v>#VALUE!</v>
      </c>
      <c r="J30" s="18">
        <v>26</v>
      </c>
      <c r="K30" s="19" t="e">
        <f t="shared" ca="1" si="2"/>
        <v>#VALUE!</v>
      </c>
      <c r="M30" s="18">
        <v>26</v>
      </c>
      <c r="N30" s="20" t="e">
        <f t="shared" ca="1" si="3"/>
        <v>#VALUE!</v>
      </c>
      <c r="P30" s="18">
        <v>26</v>
      </c>
      <c r="Q30" s="19" t="e">
        <f t="shared" ca="1" si="11"/>
        <v>#VALUE!</v>
      </c>
      <c r="S30" s="18">
        <v>26</v>
      </c>
      <c r="T30" s="19" t="e">
        <f t="shared" ca="1" si="4"/>
        <v>#VALUE!</v>
      </c>
      <c r="V30" s="18">
        <v>26</v>
      </c>
      <c r="W30" s="19" t="e">
        <f t="shared" ca="1" si="5"/>
        <v>#VALUE!</v>
      </c>
      <c r="Y30" s="18">
        <v>26</v>
      </c>
      <c r="Z30" s="19" t="e">
        <f t="shared" ca="1" si="6"/>
        <v>#VALUE!</v>
      </c>
      <c r="AB30" s="18">
        <v>26</v>
      </c>
      <c r="AC30" s="19" t="e">
        <f t="shared" ca="1" si="7"/>
        <v>#VALUE!</v>
      </c>
      <c r="AE30" s="18">
        <v>26</v>
      </c>
      <c r="AF30" s="19" t="e">
        <f t="shared" ca="1" si="8"/>
        <v>#VALUE!</v>
      </c>
      <c r="AH30" s="18">
        <v>26</v>
      </c>
      <c r="AI30" s="19" t="e">
        <f t="shared" ca="1" si="9"/>
        <v>#VALUE!</v>
      </c>
      <c r="AK30" s="18">
        <v>26</v>
      </c>
      <c r="AL30" s="19" t="e">
        <f t="shared" ca="1" si="10"/>
        <v>#VALUE!</v>
      </c>
    </row>
    <row r="31" spans="4:38" s="16" customFormat="1" ht="16.5" customHeight="1" x14ac:dyDescent="0.35">
      <c r="D31" s="18">
        <v>27</v>
      </c>
      <c r="E31" s="19" t="e">
        <f t="shared" ca="1" si="0"/>
        <v>#VALUE!</v>
      </c>
      <c r="G31" s="18">
        <v>27</v>
      </c>
      <c r="H31" s="19" t="e">
        <f t="shared" ca="1" si="1"/>
        <v>#VALUE!</v>
      </c>
      <c r="J31" s="18">
        <v>27</v>
      </c>
      <c r="K31" s="19" t="e">
        <f t="shared" ca="1" si="2"/>
        <v>#VALUE!</v>
      </c>
      <c r="M31" s="18">
        <v>27</v>
      </c>
      <c r="N31" s="20" t="e">
        <f t="shared" ca="1" si="3"/>
        <v>#VALUE!</v>
      </c>
      <c r="P31" s="18">
        <v>27</v>
      </c>
      <c r="Q31" s="19" t="e">
        <f t="shared" ca="1" si="11"/>
        <v>#VALUE!</v>
      </c>
      <c r="S31" s="18">
        <v>27</v>
      </c>
      <c r="T31" s="19" t="e">
        <f t="shared" ca="1" si="4"/>
        <v>#VALUE!</v>
      </c>
      <c r="V31" s="18">
        <v>27</v>
      </c>
      <c r="W31" s="19" t="e">
        <f t="shared" ca="1" si="5"/>
        <v>#VALUE!</v>
      </c>
      <c r="Y31" s="18">
        <v>27</v>
      </c>
      <c r="Z31" s="19" t="e">
        <f t="shared" ca="1" si="6"/>
        <v>#VALUE!</v>
      </c>
      <c r="AB31" s="18">
        <v>27</v>
      </c>
      <c r="AC31" s="19" t="e">
        <f t="shared" ca="1" si="7"/>
        <v>#VALUE!</v>
      </c>
      <c r="AE31" s="18">
        <v>27</v>
      </c>
      <c r="AF31" s="19" t="e">
        <f t="shared" ca="1" si="8"/>
        <v>#VALUE!</v>
      </c>
      <c r="AH31" s="18">
        <v>27</v>
      </c>
      <c r="AI31" s="19" t="e">
        <f t="shared" ca="1" si="9"/>
        <v>#VALUE!</v>
      </c>
      <c r="AK31" s="18">
        <v>27</v>
      </c>
      <c r="AL31" s="19" t="e">
        <f t="shared" ca="1" si="10"/>
        <v>#VALUE!</v>
      </c>
    </row>
    <row r="32" spans="4:38" s="16" customFormat="1" ht="16.5" customHeight="1" x14ac:dyDescent="0.35">
      <c r="D32" s="18">
        <v>28</v>
      </c>
      <c r="E32" s="19" t="e">
        <f t="shared" ca="1" si="0"/>
        <v>#VALUE!</v>
      </c>
      <c r="G32" s="18">
        <v>28</v>
      </c>
      <c r="H32" s="19" t="e">
        <f t="shared" ca="1" si="1"/>
        <v>#VALUE!</v>
      </c>
      <c r="J32" s="18">
        <v>28</v>
      </c>
      <c r="K32" s="19" t="e">
        <f t="shared" ca="1" si="2"/>
        <v>#VALUE!</v>
      </c>
      <c r="M32" s="18">
        <v>28</v>
      </c>
      <c r="N32" s="20" t="e">
        <f t="shared" ca="1" si="3"/>
        <v>#VALUE!</v>
      </c>
      <c r="P32" s="18">
        <v>28</v>
      </c>
      <c r="Q32" s="19" t="e">
        <f t="shared" ca="1" si="11"/>
        <v>#VALUE!</v>
      </c>
      <c r="S32" s="21">
        <v>28</v>
      </c>
      <c r="T32" s="22" t="e">
        <f t="shared" ca="1" si="4"/>
        <v>#VALUE!</v>
      </c>
      <c r="V32" s="18">
        <v>28</v>
      </c>
      <c r="W32" s="19" t="e">
        <f t="shared" ca="1" si="5"/>
        <v>#VALUE!</v>
      </c>
      <c r="Y32" s="18">
        <v>28</v>
      </c>
      <c r="Z32" s="19" t="e">
        <f t="shared" ca="1" si="6"/>
        <v>#VALUE!</v>
      </c>
      <c r="AB32" s="18">
        <v>28</v>
      </c>
      <c r="AC32" s="19" t="e">
        <f t="shared" ca="1" si="7"/>
        <v>#VALUE!</v>
      </c>
      <c r="AE32" s="18">
        <v>28</v>
      </c>
      <c r="AF32" s="19" t="e">
        <f t="shared" ca="1" si="8"/>
        <v>#VALUE!</v>
      </c>
      <c r="AH32" s="18">
        <v>28</v>
      </c>
      <c r="AI32" s="19" t="e">
        <f t="shared" ca="1" si="9"/>
        <v>#VALUE!</v>
      </c>
      <c r="AK32" s="18">
        <v>28</v>
      </c>
      <c r="AL32" s="19" t="e">
        <f t="shared" ca="1" si="10"/>
        <v>#VALUE!</v>
      </c>
    </row>
    <row r="33" spans="1:40" s="16" customFormat="1" ht="16.5" customHeight="1" x14ac:dyDescent="0.35">
      <c r="D33" s="18">
        <v>29</v>
      </c>
      <c r="E33" s="19" t="e">
        <f t="shared" ca="1" si="0"/>
        <v>#VALUE!</v>
      </c>
      <c r="G33" s="18">
        <v>29</v>
      </c>
      <c r="H33" s="19" t="e">
        <f t="shared" ca="1" si="1"/>
        <v>#VALUE!</v>
      </c>
      <c r="J33" s="18">
        <v>29</v>
      </c>
      <c r="K33" s="19" t="e">
        <f t="shared" ca="1" si="2"/>
        <v>#VALUE!</v>
      </c>
      <c r="M33" s="18">
        <v>29</v>
      </c>
      <c r="N33" s="20" t="e">
        <f t="shared" ca="1" si="3"/>
        <v>#VALUE!</v>
      </c>
      <c r="P33" s="18">
        <v>29</v>
      </c>
      <c r="Q33" s="19" t="e">
        <f t="shared" ca="1" si="11"/>
        <v>#VALUE!</v>
      </c>
      <c r="S33" s="21" t="e">
        <f ca="1">IF(MONTH(DATE($P$1,$T$4,29))=MONTH(T32),29,"")</f>
        <v>#VALUE!</v>
      </c>
      <c r="T33" s="22" t="e">
        <f ca="1">IF(S33="","",DATE($P$1,$T$4,S33))</f>
        <v>#VALUE!</v>
      </c>
      <c r="V33" s="18">
        <v>29</v>
      </c>
      <c r="W33" s="19" t="e">
        <f t="shared" ca="1" si="5"/>
        <v>#VALUE!</v>
      </c>
      <c r="Y33" s="18">
        <v>29</v>
      </c>
      <c r="Z33" s="19" t="e">
        <f t="shared" ca="1" si="6"/>
        <v>#VALUE!</v>
      </c>
      <c r="AB33" s="18">
        <v>29</v>
      </c>
      <c r="AC33" s="19" t="e">
        <f t="shared" ca="1" si="7"/>
        <v>#VALUE!</v>
      </c>
      <c r="AE33" s="18">
        <v>29</v>
      </c>
      <c r="AF33" s="19" t="e">
        <f t="shared" ca="1" si="8"/>
        <v>#VALUE!</v>
      </c>
      <c r="AH33" s="18">
        <v>29</v>
      </c>
      <c r="AI33" s="19" t="e">
        <f t="shared" ca="1" si="9"/>
        <v>#VALUE!</v>
      </c>
      <c r="AK33" s="18">
        <v>29</v>
      </c>
      <c r="AL33" s="19" t="e">
        <f t="shared" ca="1" si="10"/>
        <v>#VALUE!</v>
      </c>
    </row>
    <row r="34" spans="1:40" s="16" customFormat="1" ht="16.5" customHeight="1" x14ac:dyDescent="0.35">
      <c r="D34" s="21">
        <v>30</v>
      </c>
      <c r="E34" s="22" t="e">
        <f t="shared" ca="1" si="0"/>
        <v>#VALUE!</v>
      </c>
      <c r="G34" s="18">
        <v>30</v>
      </c>
      <c r="H34" s="19" t="e">
        <f t="shared" ca="1" si="1"/>
        <v>#VALUE!</v>
      </c>
      <c r="J34" s="21">
        <v>30</v>
      </c>
      <c r="K34" s="22" t="e">
        <f t="shared" ca="1" si="2"/>
        <v>#VALUE!</v>
      </c>
      <c r="M34" s="18">
        <v>30</v>
      </c>
      <c r="N34" s="19" t="e">
        <f t="shared" ca="1" si="3"/>
        <v>#VALUE!</v>
      </c>
      <c r="P34" s="18">
        <v>30</v>
      </c>
      <c r="Q34" s="19" t="e">
        <f t="shared" ca="1" si="11"/>
        <v>#VALUE!</v>
      </c>
      <c r="T34" s="23"/>
      <c r="V34" s="18">
        <v>30</v>
      </c>
      <c r="W34" s="19" t="e">
        <f t="shared" ca="1" si="5"/>
        <v>#VALUE!</v>
      </c>
      <c r="Y34" s="21">
        <v>30</v>
      </c>
      <c r="Z34" s="22" t="e">
        <f t="shared" ca="1" si="6"/>
        <v>#VALUE!</v>
      </c>
      <c r="AB34" s="18">
        <v>30</v>
      </c>
      <c r="AC34" s="19" t="e">
        <f t="shared" ca="1" si="7"/>
        <v>#VALUE!</v>
      </c>
      <c r="AE34" s="21">
        <v>30</v>
      </c>
      <c r="AF34" s="22" t="e">
        <f t="shared" ca="1" si="8"/>
        <v>#VALUE!</v>
      </c>
      <c r="AH34" s="18">
        <v>30</v>
      </c>
      <c r="AI34" s="20" t="e">
        <f t="shared" ca="1" si="9"/>
        <v>#VALUE!</v>
      </c>
      <c r="AK34" s="18">
        <v>30</v>
      </c>
      <c r="AL34" s="19" t="e">
        <f t="shared" ca="1" si="10"/>
        <v>#VALUE!</v>
      </c>
    </row>
    <row r="35" spans="1:40" s="16" customFormat="1" ht="16.5" customHeight="1" x14ac:dyDescent="0.35">
      <c r="E35" s="23"/>
      <c r="G35" s="21">
        <v>31</v>
      </c>
      <c r="H35" s="22" t="e">
        <f t="shared" ca="1" si="1"/>
        <v>#VALUE!</v>
      </c>
      <c r="M35" s="21">
        <v>31</v>
      </c>
      <c r="N35" s="22" t="e">
        <f t="shared" ca="1" si="3"/>
        <v>#VALUE!</v>
      </c>
      <c r="P35" s="21">
        <v>31</v>
      </c>
      <c r="Q35" s="22" t="e">
        <f t="shared" ca="1" si="11"/>
        <v>#VALUE!</v>
      </c>
      <c r="V35" s="21">
        <v>31</v>
      </c>
      <c r="W35" s="22" t="e">
        <f t="shared" ca="1" si="5"/>
        <v>#VALUE!</v>
      </c>
      <c r="AB35" s="21">
        <v>31</v>
      </c>
      <c r="AC35" s="22" t="e">
        <f t="shared" ca="1" si="7"/>
        <v>#VALUE!</v>
      </c>
      <c r="AH35" s="21">
        <v>31</v>
      </c>
      <c r="AI35" s="24" t="e">
        <f t="shared" ca="1" si="9"/>
        <v>#VALUE!</v>
      </c>
      <c r="AK35" s="21">
        <v>31</v>
      </c>
      <c r="AL35" s="22" t="e">
        <f t="shared" ca="1" si="10"/>
        <v>#VALUE!</v>
      </c>
      <c r="AN35" s="71" t="s">
        <v>25</v>
      </c>
    </row>
    <row r="36" spans="1:40" ht="8.25" customHeight="1" x14ac:dyDescent="0.3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</row>
    <row r="37" spans="1:40" s="29" customFormat="1" x14ac:dyDescent="0.35">
      <c r="A37" s="88" t="s">
        <v>24</v>
      </c>
      <c r="B37" s="89"/>
      <c r="C37" s="27"/>
      <c r="D37" s="76" t="e">
        <f ca="1">NETWORKDAYS(E5,E34,'Jour fériés'!$B$4:$G$14)</f>
        <v>#VALUE!</v>
      </c>
      <c r="E37" s="77"/>
      <c r="F37" s="28"/>
      <c r="G37" s="76" t="e">
        <f ca="1">NETWORKDAYS(H5,H35,'Jour fériés'!$B$4:$G$14)</f>
        <v>#VALUE!</v>
      </c>
      <c r="H37" s="77"/>
      <c r="I37" s="28"/>
      <c r="J37" s="76" t="e">
        <f ca="1">NETWORKDAYS(K5,K34,'Jour fériés'!$B$4:$G$14)</f>
        <v>#VALUE!</v>
      </c>
      <c r="K37" s="77"/>
      <c r="L37" s="28"/>
      <c r="M37" s="76" t="e">
        <f ca="1">NETWORKDAYS(N5,N35,'Jour fériés'!$B$4:$G$14)</f>
        <v>#VALUE!</v>
      </c>
      <c r="N37" s="77"/>
      <c r="O37" s="28"/>
      <c r="P37" s="76" t="e">
        <f ca="1">NETWORKDAYS(Q5,Q35,'Jour fériés'!$B$4:$G$14)</f>
        <v>#VALUE!</v>
      </c>
      <c r="Q37" s="77"/>
      <c r="R37" s="28"/>
      <c r="S37" s="76" t="e">
        <f ca="1">NETWORKDAYS(T5,T32,'Jour fériés'!$B$4:$G$14)</f>
        <v>#VALUE!</v>
      </c>
      <c r="T37" s="77"/>
      <c r="U37" s="28"/>
      <c r="V37" s="76" t="e">
        <f ca="1">NETWORKDAYS(W5,W35,'Jour fériés'!$B$4:$G$14)</f>
        <v>#VALUE!</v>
      </c>
      <c r="W37" s="77"/>
      <c r="X37" s="28"/>
      <c r="Y37" s="76" t="e">
        <f ca="1">NETWORKDAYS(Z5,Z34,'Jour fériés'!$B$4:$G$14)</f>
        <v>#VALUE!</v>
      </c>
      <c r="Z37" s="77"/>
      <c r="AA37" s="28"/>
      <c r="AB37" s="76" t="e">
        <f ca="1">NETWORKDAYS(AC5,AC35,'Jour fériés'!$B$4:$G$14)</f>
        <v>#VALUE!</v>
      </c>
      <c r="AC37" s="77"/>
      <c r="AD37" s="28"/>
      <c r="AE37" s="76" t="e">
        <f ca="1">NETWORKDAYS(AF5,AF34,'Jour fériés'!$B$4:$G$14)</f>
        <v>#VALUE!</v>
      </c>
      <c r="AF37" s="77"/>
      <c r="AG37" s="28"/>
      <c r="AH37" s="76" t="e">
        <f ca="1">NETWORKDAYS(AI5,AI35,'Jour fériés'!$B$4:$G$14)</f>
        <v>#VALUE!</v>
      </c>
      <c r="AI37" s="77"/>
      <c r="AJ37" s="28"/>
      <c r="AK37" s="76" t="e">
        <f ca="1">NETWORKDAYS(AL5,AL35,'Jour fériés'!$B$4:$G$14)</f>
        <v>#VALUE!</v>
      </c>
      <c r="AL37" s="77"/>
      <c r="AM37" s="16"/>
      <c r="AN37" s="71" t="e">
        <f ca="1">D37+G37+J37+M37+P37+S37+V37+Y37+AB37+AE37+AH37+AK37</f>
        <v>#VALUE!</v>
      </c>
    </row>
    <row r="38" spans="1:40" ht="3.75" customHeight="1" x14ac:dyDescent="0.35">
      <c r="A38" s="46"/>
      <c r="B38" s="4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16"/>
    </row>
    <row r="39" spans="1:40" s="29" customFormat="1" x14ac:dyDescent="0.35">
      <c r="A39" s="88" t="s">
        <v>39</v>
      </c>
      <c r="B39" s="89"/>
      <c r="C39" s="27"/>
      <c r="D39" s="76">
        <f ca="1">NbCoul(E5:E35,33)</f>
        <v>0</v>
      </c>
      <c r="E39" s="77"/>
      <c r="F39" s="16"/>
      <c r="G39" s="76">
        <f ca="1">NbCoul(H5:H35,33)</f>
        <v>0</v>
      </c>
      <c r="H39" s="77"/>
      <c r="I39" s="16"/>
      <c r="J39" s="76">
        <f ca="1">NbCoul(K5:K35,33)</f>
        <v>0</v>
      </c>
      <c r="K39" s="77"/>
      <c r="L39" s="16"/>
      <c r="M39" s="76">
        <f ca="1">NbCoul(N5:N35,33)</f>
        <v>4</v>
      </c>
      <c r="N39" s="77"/>
      <c r="O39" s="16"/>
      <c r="P39" s="76">
        <f ca="1">NbCoul(Q5:Q35,33)</f>
        <v>0</v>
      </c>
      <c r="Q39" s="77"/>
      <c r="R39" s="16"/>
      <c r="S39" s="76">
        <f ca="1">NbCoul(T5:T35,33)</f>
        <v>0</v>
      </c>
      <c r="T39" s="77"/>
      <c r="U39" s="16"/>
      <c r="V39" s="76">
        <f ca="1">NbCoul(W5:W35,33)</f>
        <v>0</v>
      </c>
      <c r="W39" s="77"/>
      <c r="X39" s="16"/>
      <c r="Y39" s="76">
        <f ca="1">NbCoul(Z5:Z35,33)</f>
        <v>5</v>
      </c>
      <c r="Z39" s="77"/>
      <c r="AA39" s="16"/>
      <c r="AB39" s="76">
        <f ca="1">NbCoul(AC5:AC35,33)</f>
        <v>2</v>
      </c>
      <c r="AC39" s="77"/>
      <c r="AD39" s="16"/>
      <c r="AE39" s="76">
        <f ca="1">NbCoul(AF5:AF35,33)</f>
        <v>0</v>
      </c>
      <c r="AF39" s="77"/>
      <c r="AG39" s="16"/>
      <c r="AH39" s="76">
        <f ca="1">NbCoul(AI5:AI35,33)</f>
        <v>2</v>
      </c>
      <c r="AI39" s="77"/>
      <c r="AJ39" s="16"/>
      <c r="AK39" s="76">
        <f ca="1">NbCoul(AL5:AL35,33)</f>
        <v>12</v>
      </c>
      <c r="AL39" s="77"/>
      <c r="AM39" s="16"/>
      <c r="AN39" s="71">
        <f ca="1">D39+G39+J39+M39+P39+S39+V39+Y39+AB39+AE39+AH39+AK39</f>
        <v>25</v>
      </c>
    </row>
    <row r="40" spans="1:40" ht="3.75" customHeight="1" x14ac:dyDescent="0.3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</row>
    <row r="41" spans="1:40" x14ac:dyDescent="0.3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97" t="s">
        <v>26</v>
      </c>
      <c r="AJ41" s="98"/>
      <c r="AK41" s="98"/>
      <c r="AL41" s="99"/>
      <c r="AM41" s="26"/>
      <c r="AN41" s="30" t="e">
        <f ca="1">AN37-AN39</f>
        <v>#VALUE!</v>
      </c>
    </row>
    <row r="42" spans="1:40" ht="7.5" customHeight="1" x14ac:dyDescent="0.35"/>
    <row r="43" spans="1:40" x14ac:dyDescent="0.35">
      <c r="A43" s="50" t="s">
        <v>28</v>
      </c>
      <c r="B43" s="31" t="s">
        <v>33</v>
      </c>
      <c r="C43" s="32"/>
      <c r="D43" s="80" t="e">
        <f ca="1">NETWORKDAYS.INTL(E$5,E$34,$A43,FERIES)-congés(E$5:E$34,1)</f>
        <v>#VALUE!</v>
      </c>
      <c r="E43" s="81"/>
      <c r="F43" s="26"/>
      <c r="G43" s="80" t="e">
        <f ca="1">NETWORKDAYS.INTL(H$5,H$35,$A43,FERIES)-congés(H$5:H$35,1)</f>
        <v>#VALUE!</v>
      </c>
      <c r="H43" s="81"/>
      <c r="I43" s="16"/>
      <c r="J43" s="80" t="e">
        <f ca="1">NETWORKDAYS.INTL(K$5,K$34,$A43,FERIES)-congés(K$5:K$34,1)</f>
        <v>#VALUE!</v>
      </c>
      <c r="K43" s="81"/>
      <c r="L43" s="16"/>
      <c r="M43" s="80" t="e">
        <f ca="1">NETWORKDAYS.INTL(N$5,N$35,$A43,FERIES)-congés(N$5:N$35,1)</f>
        <v>#VALUE!</v>
      </c>
      <c r="N43" s="81"/>
      <c r="O43" s="16"/>
      <c r="P43" s="80" t="e">
        <f ca="1">NETWORKDAYS.INTL(Q$5,Q$35,$A43,FERIES)-congés(Q$5:Q$35,1)</f>
        <v>#VALUE!</v>
      </c>
      <c r="Q43" s="81"/>
      <c r="R43" s="16"/>
      <c r="S43" s="86" t="e">
        <f ca="1">IF(S33="",NETWORKDAYS.INTL(T$5,T$32,$A43,FERIES),NETWORKDAYS.INTL(T$5,T$33,$A43,FERIES))</f>
        <v>#VALUE!</v>
      </c>
      <c r="T43" s="87"/>
      <c r="U43" s="16"/>
      <c r="V43" s="80" t="e">
        <f ca="1">NETWORKDAYS.INTL(W$5,W$35,$A43,FERIES)-congés(W$5:W$35,1)</f>
        <v>#VALUE!</v>
      </c>
      <c r="W43" s="81"/>
      <c r="X43" s="16"/>
      <c r="Y43" s="80" t="e">
        <f ca="1">NETWORKDAYS.INTL(Z$5,Z$34,$A43,FERIES)-congés(Z$5:Z$34,1)</f>
        <v>#VALUE!</v>
      </c>
      <c r="Z43" s="81"/>
      <c r="AA43" s="16"/>
      <c r="AB43" s="80" t="e">
        <f ca="1">NETWORKDAYS.INTL(AC$5,AC$35,$A43,FERIES)-congés(AC$5:AC$35,1)</f>
        <v>#VALUE!</v>
      </c>
      <c r="AC43" s="81"/>
      <c r="AD43" s="16"/>
      <c r="AE43" s="80" t="e">
        <f ca="1">NETWORKDAYS.INTL(AF$5,AF$34,$A43,FERIES)-congés(AF$5:AF$34,1)</f>
        <v>#VALUE!</v>
      </c>
      <c r="AF43" s="81"/>
      <c r="AG43" s="16"/>
      <c r="AH43" s="80" t="e">
        <f ca="1">NETWORKDAYS.INTL(AI$5,AI$35,$A43,FERIES)-congés(AI$5:AI$35,1)</f>
        <v>#VALUE!</v>
      </c>
      <c r="AI43" s="81"/>
      <c r="AJ43" s="16"/>
      <c r="AK43" s="80" t="e">
        <f ca="1">NETWORKDAYS.INTL(AL$5,AL$35,$A43,FERIES)-congés(AL$5:AL$35,1)</f>
        <v>#VALUE!</v>
      </c>
      <c r="AL43" s="81"/>
      <c r="AM43" s="16"/>
      <c r="AN43" s="33" t="e">
        <f ca="1">D43+G43+J43+M43+P43+S43+V43+Y43+AB43+AE43+AH43+AK43</f>
        <v>#VALUE!</v>
      </c>
    </row>
    <row r="44" spans="1:40" s="37" customFormat="1" ht="3.75" customHeight="1" x14ac:dyDescent="0.35">
      <c r="A44" s="51"/>
      <c r="B44" s="34"/>
      <c r="C44" s="32"/>
      <c r="D44" s="32"/>
      <c r="E44" s="35"/>
      <c r="F44" s="36"/>
      <c r="G44" s="36"/>
      <c r="H44" s="35"/>
      <c r="I44" s="27"/>
      <c r="J44" s="27"/>
      <c r="K44" s="35"/>
      <c r="L44" s="27"/>
      <c r="M44" s="27"/>
      <c r="N44" s="35"/>
      <c r="O44" s="27"/>
      <c r="P44" s="27"/>
      <c r="Q44" s="35"/>
      <c r="R44" s="27"/>
      <c r="S44" s="27"/>
      <c r="T44" s="27"/>
      <c r="U44" s="27"/>
      <c r="V44" s="27"/>
      <c r="W44" s="35"/>
      <c r="X44" s="27"/>
      <c r="Y44" s="27"/>
      <c r="Z44" s="35"/>
      <c r="AA44" s="27"/>
      <c r="AB44" s="27"/>
      <c r="AC44" s="35"/>
      <c r="AD44" s="27"/>
      <c r="AE44" s="27"/>
      <c r="AF44" s="35"/>
      <c r="AG44" s="27"/>
      <c r="AH44" s="27"/>
      <c r="AI44" s="35"/>
      <c r="AJ44" s="27"/>
      <c r="AK44" s="27"/>
      <c r="AL44" s="35"/>
      <c r="AM44" s="27"/>
      <c r="AN44" s="27"/>
    </row>
    <row r="45" spans="1:40" x14ac:dyDescent="0.35">
      <c r="A45" s="50" t="s">
        <v>29</v>
      </c>
      <c r="B45" s="38" t="s">
        <v>34</v>
      </c>
      <c r="C45" s="32"/>
      <c r="D45" s="82" t="e">
        <f ca="1">NETWORKDAYS.INTL(E$5,E$34,$A45,FERIES)-congés(E$5:E$34,2)</f>
        <v>#VALUE!</v>
      </c>
      <c r="E45" s="83"/>
      <c r="F45" s="26"/>
      <c r="G45" s="82" t="e">
        <f ca="1">NETWORKDAYS.INTL(H$5,H$35,$A45,FERIES)-congés(H$5:H$35,2)</f>
        <v>#VALUE!</v>
      </c>
      <c r="H45" s="83"/>
      <c r="I45" s="16"/>
      <c r="J45" s="82" t="e">
        <f ca="1">NETWORKDAYS.INTL(K$5,K$34,$A45,FERIES)-congés(K$5:K$34,2)</f>
        <v>#VALUE!</v>
      </c>
      <c r="K45" s="83"/>
      <c r="L45" s="16"/>
      <c r="M45" s="82" t="e">
        <f ca="1">NETWORKDAYS.INTL(N$5,N$35,$A45,FERIES)-congés(N$5:N$35,2)</f>
        <v>#VALUE!</v>
      </c>
      <c r="N45" s="83"/>
      <c r="O45" s="16"/>
      <c r="P45" s="82" t="e">
        <f ca="1">NETWORKDAYS.INTL(Q$5,Q$35,$A45,FERIES)-congés(Q$5:Q$35,2)</f>
        <v>#VALUE!</v>
      </c>
      <c r="Q45" s="83"/>
      <c r="R45" s="16"/>
      <c r="S45" s="76" t="e">
        <f ca="1">IF(S33="",NETWORKDAYS.INTL(T$5,T$32,$A45,FERIES),NETWORKDAYS.INTL(T$5,T$33,$A45,FERIES))</f>
        <v>#VALUE!</v>
      </c>
      <c r="T45" s="77"/>
      <c r="U45" s="16"/>
      <c r="V45" s="82" t="e">
        <f ca="1">NETWORKDAYS.INTL(W$5,W$35,$A45,FERIES)-congés(W$5:W$35,2)</f>
        <v>#VALUE!</v>
      </c>
      <c r="W45" s="83"/>
      <c r="X45" s="16"/>
      <c r="Y45" s="82" t="e">
        <f ca="1">NETWORKDAYS.INTL(Z$5,Z$34,$A45,FERIES)-congés(Z$5:Z$34,2)</f>
        <v>#VALUE!</v>
      </c>
      <c r="Z45" s="83"/>
      <c r="AA45" s="16"/>
      <c r="AB45" s="82" t="e">
        <f ca="1">NETWORKDAYS.INTL(AC$5,AC$35,$A45,FERIES)-congés(AC$5:AC$35,2)</f>
        <v>#VALUE!</v>
      </c>
      <c r="AC45" s="83"/>
      <c r="AD45" s="16"/>
      <c r="AE45" s="82" t="e">
        <f ca="1">NETWORKDAYS.INTL(AF$5,AF$34,$A45,FERIES)-congés(AF$5:AF$34,2)</f>
        <v>#VALUE!</v>
      </c>
      <c r="AF45" s="83"/>
      <c r="AG45" s="16"/>
      <c r="AH45" s="82" t="e">
        <f ca="1">NETWORKDAYS.INTL(AI$5,AI$35,$A45,FERIES)-congés(AI$5:AI$35,2)</f>
        <v>#VALUE!</v>
      </c>
      <c r="AI45" s="83"/>
      <c r="AJ45" s="16"/>
      <c r="AK45" s="82" t="e">
        <f ca="1">NETWORKDAYS.INTL(AL$5,AL$35,$A45,FERIES)-congés(AL$5:AL$35,2)</f>
        <v>#VALUE!</v>
      </c>
      <c r="AL45" s="83"/>
      <c r="AM45" s="16"/>
      <c r="AN45" s="71" t="e">
        <f ca="1">D45+G45+J45+M45+P45+S45+V45+Y45+AB45+AE45+AH45+AK45</f>
        <v>#VALUE!</v>
      </c>
    </row>
    <row r="46" spans="1:40" s="37" customFormat="1" ht="3.75" customHeight="1" x14ac:dyDescent="0.35">
      <c r="A46" s="51"/>
      <c r="B46" s="34"/>
      <c r="C46" s="32"/>
      <c r="D46" s="32"/>
      <c r="E46" s="35"/>
      <c r="F46" s="36"/>
      <c r="G46" s="36"/>
      <c r="H46" s="35"/>
      <c r="I46" s="27"/>
      <c r="J46" s="27"/>
      <c r="K46" s="35"/>
      <c r="L46" s="27"/>
      <c r="M46" s="27"/>
      <c r="N46" s="35"/>
      <c r="O46" s="27"/>
      <c r="P46" s="27"/>
      <c r="Q46" s="35"/>
      <c r="R46" s="27"/>
      <c r="S46" s="27"/>
      <c r="T46" s="27"/>
      <c r="U46" s="27"/>
      <c r="V46" s="27"/>
      <c r="W46" s="35"/>
      <c r="X46" s="27"/>
      <c r="Y46" s="27"/>
      <c r="Z46" s="35"/>
      <c r="AA46" s="27"/>
      <c r="AB46" s="27"/>
      <c r="AC46" s="35"/>
      <c r="AD46" s="27"/>
      <c r="AE46" s="27"/>
      <c r="AF46" s="35"/>
      <c r="AG46" s="27"/>
      <c r="AH46" s="27"/>
      <c r="AI46" s="35"/>
      <c r="AJ46" s="27"/>
      <c r="AK46" s="27"/>
      <c r="AL46" s="35"/>
      <c r="AM46" s="27"/>
      <c r="AN46" s="27"/>
    </row>
    <row r="47" spans="1:40" x14ac:dyDescent="0.35">
      <c r="A47" s="50" t="s">
        <v>30</v>
      </c>
      <c r="B47" s="31" t="s">
        <v>35</v>
      </c>
      <c r="C47" s="32"/>
      <c r="D47" s="80" t="e">
        <f ca="1">NETWORKDAYS.INTL(E$5,E$34,$A47,FERIES)-congés(E$5:E$34,3)</f>
        <v>#VALUE!</v>
      </c>
      <c r="E47" s="81"/>
      <c r="F47" s="26"/>
      <c r="G47" s="80" t="e">
        <f ca="1">NETWORKDAYS.INTL(H$5,H$35,$A47,FERIES)-congés(H$5:H$35,3)</f>
        <v>#VALUE!</v>
      </c>
      <c r="H47" s="81"/>
      <c r="I47" s="16"/>
      <c r="J47" s="80" t="e">
        <f ca="1">NETWORKDAYS.INTL(K$5,K$34,$A47,FERIES)-congés(K$5:K$34,3)</f>
        <v>#VALUE!</v>
      </c>
      <c r="K47" s="81"/>
      <c r="L47" s="16"/>
      <c r="M47" s="80" t="e">
        <f ca="1">NETWORKDAYS.INTL(N$5,N$35,$A47,FERIES)-congés(N$5:N$35,3)</f>
        <v>#VALUE!</v>
      </c>
      <c r="N47" s="81"/>
      <c r="O47" s="16"/>
      <c r="P47" s="80" t="e">
        <f ca="1">NETWORKDAYS.INTL(Q$5,Q$35,$A47,FERIES)-congés(Q$5:Q$35,3)</f>
        <v>#VALUE!</v>
      </c>
      <c r="Q47" s="81"/>
      <c r="R47" s="16"/>
      <c r="S47" s="86" t="e">
        <f ca="1">IF(S33="",NETWORKDAYS.INTL(T$5,T$32,$A47,FERIES),NETWORKDAYS.INTL(T$5,T$33,$A47,FERIES))</f>
        <v>#VALUE!</v>
      </c>
      <c r="T47" s="87"/>
      <c r="U47" s="16"/>
      <c r="V47" s="80" t="e">
        <f ca="1">NETWORKDAYS.INTL(W$5,W$35,$A47,FERIES)-congés(W$5:W$35,3)</f>
        <v>#VALUE!</v>
      </c>
      <c r="W47" s="81"/>
      <c r="X47" s="16"/>
      <c r="Y47" s="80" t="e">
        <f ca="1">NETWORKDAYS.INTL(Z$5,Z$34,$A47,FERIES)-congés(Z$5:Z$34,3)</f>
        <v>#VALUE!</v>
      </c>
      <c r="Z47" s="81"/>
      <c r="AA47" s="16"/>
      <c r="AB47" s="80" t="e">
        <f ca="1">NETWORKDAYS.INTL(AC$5,AC$35,$A47,FERIES)-congés(AC$5:AC$35,3)</f>
        <v>#VALUE!</v>
      </c>
      <c r="AC47" s="81"/>
      <c r="AD47" s="16"/>
      <c r="AE47" s="80" t="e">
        <f ca="1">NETWORKDAYS.INTL(AF$5,AF$34,$A47,FERIES)-congés(AF$5:AF$34,3)</f>
        <v>#VALUE!</v>
      </c>
      <c r="AF47" s="81"/>
      <c r="AG47" s="16"/>
      <c r="AH47" s="80" t="e">
        <f ca="1">NETWORKDAYS.INTL(AI$5,AI$35,$A47,FERIES)-congés(AI$5:AI$35,3)</f>
        <v>#VALUE!</v>
      </c>
      <c r="AI47" s="81"/>
      <c r="AJ47" s="16"/>
      <c r="AK47" s="80" t="e">
        <f ca="1">NETWORKDAYS.INTL(AL$5,AL$35,$A47,FERIES)-congés(AL$5:AL$35,3)</f>
        <v>#VALUE!</v>
      </c>
      <c r="AL47" s="81"/>
      <c r="AM47" s="16"/>
      <c r="AN47" s="33" t="e">
        <f ca="1">D47+G47+J47+M47+P47+S47+V47+Y47+AB47+AE47+AH47+AK47</f>
        <v>#VALUE!</v>
      </c>
    </row>
    <row r="48" spans="1:40" s="37" customFormat="1" ht="3.75" customHeight="1" x14ac:dyDescent="0.35">
      <c r="A48" s="51"/>
      <c r="B48" s="34"/>
      <c r="C48" s="32"/>
      <c r="D48" s="32"/>
      <c r="E48" s="35"/>
      <c r="F48" s="36"/>
      <c r="G48" s="36"/>
      <c r="H48" s="35"/>
      <c r="I48" s="27"/>
      <c r="J48" s="27"/>
      <c r="K48" s="35"/>
      <c r="L48" s="27"/>
      <c r="M48" s="27"/>
      <c r="N48" s="35"/>
      <c r="O48" s="27"/>
      <c r="P48" s="27"/>
      <c r="Q48" s="35"/>
      <c r="R48" s="27"/>
      <c r="S48" s="27"/>
      <c r="T48" s="27"/>
      <c r="U48" s="27"/>
      <c r="V48" s="27"/>
      <c r="W48" s="35"/>
      <c r="X48" s="27"/>
      <c r="Y48" s="27"/>
      <c r="Z48" s="35"/>
      <c r="AA48" s="27"/>
      <c r="AB48" s="27"/>
      <c r="AC48" s="35"/>
      <c r="AD48" s="27"/>
      <c r="AE48" s="27"/>
      <c r="AF48" s="35"/>
      <c r="AG48" s="27"/>
      <c r="AH48" s="27"/>
      <c r="AI48" s="35"/>
      <c r="AJ48" s="27"/>
      <c r="AK48" s="27"/>
      <c r="AL48" s="35"/>
      <c r="AM48" s="27"/>
      <c r="AN48" s="27"/>
    </row>
    <row r="49" spans="1:40" x14ac:dyDescent="0.35">
      <c r="A49" s="50" t="s">
        <v>31</v>
      </c>
      <c r="B49" s="38" t="s">
        <v>36</v>
      </c>
      <c r="C49" s="32"/>
      <c r="D49" s="82" t="e">
        <f ca="1">NETWORKDAYS.INTL(E$5,E$34,$A49,FERIES)-congés(E$5:E$34,4)</f>
        <v>#VALUE!</v>
      </c>
      <c r="E49" s="83"/>
      <c r="F49" s="26"/>
      <c r="G49" s="82" t="e">
        <f ca="1">NETWORKDAYS.INTL(H$5,H$35,$A49,FERIES)-congés(H$5:H$35,4)</f>
        <v>#VALUE!</v>
      </c>
      <c r="H49" s="83"/>
      <c r="I49" s="16"/>
      <c r="J49" s="82" t="e">
        <f ca="1">NETWORKDAYS.INTL(K$5,K$34,$A49,FERIES)-congés(K$5:K$34,4)</f>
        <v>#VALUE!</v>
      </c>
      <c r="K49" s="83"/>
      <c r="L49" s="16"/>
      <c r="M49" s="82" t="e">
        <f ca="1">NETWORKDAYS.INTL(N$5,N$35,$A49,FERIES)-congés(N$5:N$35,4)</f>
        <v>#VALUE!</v>
      </c>
      <c r="N49" s="83"/>
      <c r="O49" s="16"/>
      <c r="P49" s="82" t="e">
        <f ca="1">NETWORKDAYS.INTL(Q$5,Q$35,$A49,FERIES)-congés(Q$5:Q$35,4)</f>
        <v>#VALUE!</v>
      </c>
      <c r="Q49" s="83"/>
      <c r="R49" s="16"/>
      <c r="S49" s="76" t="e">
        <f ca="1">IF(S33="",NETWORKDAYS.INTL(T$5,T$32,$A49,FERIES),NETWORKDAYS.INTL(T$5,T$33,$A49,FERIES))</f>
        <v>#VALUE!</v>
      </c>
      <c r="T49" s="77"/>
      <c r="U49" s="16"/>
      <c r="V49" s="82" t="e">
        <f ca="1">NETWORKDAYS.INTL(W$5,W$35,$A49,FERIES)-congés(W$5:W$35,4)</f>
        <v>#VALUE!</v>
      </c>
      <c r="W49" s="83"/>
      <c r="X49" s="16"/>
      <c r="Y49" s="82" t="e">
        <f ca="1">NETWORKDAYS.INTL(Z$5,Z$34,$A49,FERIES)-congés(Z$5:Z$34,4)</f>
        <v>#VALUE!</v>
      </c>
      <c r="Z49" s="83"/>
      <c r="AA49" s="16"/>
      <c r="AB49" s="82" t="e">
        <f ca="1">NETWORKDAYS.INTL(AC$5,AC$35,$A49,FERIES)-congés(AC$5:AC$35,4)</f>
        <v>#VALUE!</v>
      </c>
      <c r="AC49" s="83"/>
      <c r="AD49" s="16"/>
      <c r="AE49" s="82" t="e">
        <f ca="1">NETWORKDAYS.INTL(AF$5,AF$34,$A49,FERIES)-congés(AF$5:AF$34,4)</f>
        <v>#VALUE!</v>
      </c>
      <c r="AF49" s="83"/>
      <c r="AG49" s="16"/>
      <c r="AH49" s="82" t="e">
        <f ca="1">NETWORKDAYS.INTL(AI$5,AI$35,$A49,FERIES)-congés(AI$5:AI$35,4)</f>
        <v>#VALUE!</v>
      </c>
      <c r="AI49" s="83"/>
      <c r="AJ49" s="16"/>
      <c r="AK49" s="82" t="e">
        <f ca="1">NETWORKDAYS.INTL(AL$5,AL$35,$A49,FERIES)-congés(AL$5:AL$35,4)</f>
        <v>#VALUE!</v>
      </c>
      <c r="AL49" s="83"/>
      <c r="AM49" s="16"/>
      <c r="AN49" s="71" t="e">
        <f ca="1">D49+G49+J49+M49+P49+S49+V49+Y49+AB49+AE49+AH49+AK49</f>
        <v>#VALUE!</v>
      </c>
    </row>
    <row r="50" spans="1:40" s="37" customFormat="1" ht="3.75" customHeight="1" x14ac:dyDescent="0.35">
      <c r="A50" s="51"/>
      <c r="B50" s="34"/>
      <c r="C50" s="32"/>
      <c r="D50" s="32"/>
      <c r="E50" s="35"/>
      <c r="F50" s="36"/>
      <c r="G50" s="36"/>
      <c r="H50" s="35"/>
      <c r="I50" s="27"/>
      <c r="J50" s="27"/>
      <c r="K50" s="35"/>
      <c r="L50" s="27"/>
      <c r="M50" s="27"/>
      <c r="N50" s="35"/>
      <c r="O50" s="27"/>
      <c r="P50" s="27"/>
      <c r="Q50" s="35"/>
      <c r="R50" s="27"/>
      <c r="S50" s="27"/>
      <c r="T50" s="27"/>
      <c r="U50" s="27"/>
      <c r="V50" s="27"/>
      <c r="W50" s="35"/>
      <c r="X50" s="27"/>
      <c r="Y50" s="27"/>
      <c r="Z50" s="35"/>
      <c r="AA50" s="27"/>
      <c r="AB50" s="27"/>
      <c r="AC50" s="35"/>
      <c r="AD50" s="27"/>
      <c r="AE50" s="27"/>
      <c r="AF50" s="35"/>
      <c r="AG50" s="27"/>
      <c r="AH50" s="27"/>
      <c r="AI50" s="35"/>
      <c r="AJ50" s="27"/>
      <c r="AK50" s="27"/>
      <c r="AL50" s="35"/>
      <c r="AM50" s="27"/>
      <c r="AN50" s="27"/>
    </row>
    <row r="51" spans="1:40" x14ac:dyDescent="0.35">
      <c r="A51" s="50" t="s">
        <v>32</v>
      </c>
      <c r="B51" s="31" t="s">
        <v>37</v>
      </c>
      <c r="C51" s="32"/>
      <c r="D51" s="80" t="e">
        <f ca="1">NETWORKDAYS.INTL(E$5,E$34,$A51,FERIES)-congés(E$5:E$34,5)</f>
        <v>#VALUE!</v>
      </c>
      <c r="E51" s="81"/>
      <c r="F51" s="26"/>
      <c r="G51" s="80" t="e">
        <f ca="1">NETWORKDAYS.INTL(H$5,H$35,$A51,FERIES)-congés(H$5:H$35,5)</f>
        <v>#VALUE!</v>
      </c>
      <c r="H51" s="81"/>
      <c r="I51" s="16"/>
      <c r="J51" s="80" t="e">
        <f ca="1">NETWORKDAYS.INTL(K$5,K$34,$A51,FERIES)-congés(K$5:K$34,5)</f>
        <v>#VALUE!</v>
      </c>
      <c r="K51" s="81"/>
      <c r="L51" s="16"/>
      <c r="M51" s="80" t="e">
        <f ca="1">NETWORKDAYS.INTL(N$5,N$35,$A51,FERIES)-congés(N$5:N$35,5)</f>
        <v>#VALUE!</v>
      </c>
      <c r="N51" s="81"/>
      <c r="O51" s="16"/>
      <c r="P51" s="80" t="e">
        <f ca="1">NETWORKDAYS.INTL(Q$5,Q$35,$A51,FERIES)-congés(Q$5:Q$35,5)</f>
        <v>#VALUE!</v>
      </c>
      <c r="Q51" s="81"/>
      <c r="R51" s="16"/>
      <c r="S51" s="86" t="e">
        <f ca="1">IF(S33="",NETWORKDAYS.INTL(T$5,T$32,$A51,FERIES),NETWORKDAYS.INTL(T$5,T$33,$A51,FERIES))</f>
        <v>#VALUE!</v>
      </c>
      <c r="T51" s="87"/>
      <c r="U51" s="16"/>
      <c r="V51" s="80" t="e">
        <f ca="1">NETWORKDAYS.INTL(W$5,W$35,$A51,FERIES)-congés(W$5:W$35,5)</f>
        <v>#VALUE!</v>
      </c>
      <c r="W51" s="81"/>
      <c r="X51" s="16"/>
      <c r="Y51" s="80" t="e">
        <f ca="1">NETWORKDAYS.INTL(Z$5,Z$34,$A51,FERIES)-congés(Z$5:Z$34,5)</f>
        <v>#VALUE!</v>
      </c>
      <c r="Z51" s="81"/>
      <c r="AA51" s="16"/>
      <c r="AB51" s="80" t="e">
        <f ca="1">NETWORKDAYS.INTL(AC$5,AC$35,$A51,FERIES)-congés(AC$5:AC$35,5)</f>
        <v>#VALUE!</v>
      </c>
      <c r="AC51" s="81"/>
      <c r="AD51" s="16"/>
      <c r="AE51" s="80" t="e">
        <f ca="1">NETWORKDAYS.INTL(AF$5,AF$34,$A51,FERIES)-congés(AF$5:AF$34,5)</f>
        <v>#VALUE!</v>
      </c>
      <c r="AF51" s="81"/>
      <c r="AG51" s="16"/>
      <c r="AH51" s="80" t="e">
        <f ca="1">NETWORKDAYS.INTL(AI$5,AI$35,$A51,FERIES)-congés(AI$5:AI$35,5)</f>
        <v>#VALUE!</v>
      </c>
      <c r="AI51" s="81"/>
      <c r="AJ51" s="16"/>
      <c r="AK51" s="80" t="e">
        <f ca="1">NETWORKDAYS.INTL(AL$5,AL$35,$A51,FERIES)-congés(AL$5:AL$35,5)</f>
        <v>#VALUE!</v>
      </c>
      <c r="AL51" s="81"/>
      <c r="AM51" s="16"/>
      <c r="AN51" s="33" t="e">
        <f ca="1">D51+G51+J51+M51+P51+S51+V51+Y51+AB51+AE51+AH51+AK51</f>
        <v>#VALUE!</v>
      </c>
    </row>
    <row r="52" spans="1:40" s="37" customFormat="1" ht="3.75" customHeight="1" thickBot="1" x14ac:dyDescent="0.4">
      <c r="A52" s="51"/>
      <c r="B52" s="34"/>
      <c r="C52" s="32"/>
      <c r="D52" s="32"/>
      <c r="E52" s="35"/>
      <c r="F52" s="36"/>
      <c r="G52" s="36"/>
      <c r="H52" s="35"/>
      <c r="I52" s="27"/>
      <c r="J52" s="27"/>
      <c r="K52" s="35"/>
      <c r="L52" s="27"/>
      <c r="M52" s="27"/>
      <c r="N52" s="35"/>
      <c r="O52" s="27"/>
      <c r="P52" s="27"/>
      <c r="Q52" s="35"/>
      <c r="R52" s="27"/>
      <c r="S52" s="27"/>
      <c r="T52" s="27"/>
      <c r="U52" s="27"/>
      <c r="V52" s="27"/>
      <c r="W52" s="35"/>
      <c r="X52" s="27"/>
      <c r="Y52" s="27"/>
      <c r="Z52" s="35"/>
      <c r="AA52" s="27"/>
      <c r="AB52" s="27"/>
      <c r="AC52" s="35"/>
      <c r="AD52" s="27"/>
      <c r="AE52" s="27"/>
      <c r="AF52" s="35"/>
      <c r="AG52" s="27"/>
      <c r="AH52" s="27"/>
      <c r="AI52" s="35"/>
      <c r="AJ52" s="27"/>
      <c r="AK52" s="27"/>
      <c r="AL52" s="35"/>
      <c r="AM52" s="27"/>
      <c r="AN52" s="27"/>
    </row>
    <row r="53" spans="1:40" ht="18.75" customHeight="1" thickTop="1" x14ac:dyDescent="0.35">
      <c r="A53" s="50"/>
      <c r="B53" s="38" t="s">
        <v>27</v>
      </c>
      <c r="C53" s="32"/>
      <c r="D53" s="84" t="e">
        <f ca="1">SUM(D43:E51)</f>
        <v>#VALUE!</v>
      </c>
      <c r="E53" s="85"/>
      <c r="F53" s="26"/>
      <c r="G53" s="84" t="e">
        <f ca="1">SUM(G43:H51)</f>
        <v>#VALUE!</v>
      </c>
      <c r="H53" s="85"/>
      <c r="I53" s="16"/>
      <c r="J53" s="84" t="e">
        <f ca="1">SUM(J43:K51)</f>
        <v>#VALUE!</v>
      </c>
      <c r="K53" s="85"/>
      <c r="L53" s="16"/>
      <c r="M53" s="84" t="e">
        <f ca="1">SUM(M43:N51)</f>
        <v>#VALUE!</v>
      </c>
      <c r="N53" s="85"/>
      <c r="O53" s="16"/>
      <c r="P53" s="84" t="e">
        <f ca="1">SUM(P43:Q51)</f>
        <v>#VALUE!</v>
      </c>
      <c r="Q53" s="85"/>
      <c r="R53" s="16"/>
      <c r="S53" s="84" t="e">
        <f ca="1">SUM(S43:T51)</f>
        <v>#VALUE!</v>
      </c>
      <c r="T53" s="85"/>
      <c r="U53" s="16"/>
      <c r="V53" s="84" t="e">
        <f ca="1">SUM(V43:W51)</f>
        <v>#VALUE!</v>
      </c>
      <c r="W53" s="85"/>
      <c r="X53" s="16"/>
      <c r="Y53" s="84" t="e">
        <f ca="1">SUM(Y43:Z51)</f>
        <v>#VALUE!</v>
      </c>
      <c r="Z53" s="85"/>
      <c r="AA53" s="16"/>
      <c r="AB53" s="84" t="e">
        <f ca="1">SUM(AB43:AC51)</f>
        <v>#VALUE!</v>
      </c>
      <c r="AC53" s="85"/>
      <c r="AD53" s="16"/>
      <c r="AE53" s="84" t="e">
        <f ca="1">SUM(AE43:AF51)</f>
        <v>#VALUE!</v>
      </c>
      <c r="AF53" s="85"/>
      <c r="AG53" s="16"/>
      <c r="AH53" s="84" t="e">
        <f ca="1">SUM(AH43:AI51)</f>
        <v>#VALUE!</v>
      </c>
      <c r="AI53" s="85"/>
      <c r="AJ53" s="16"/>
      <c r="AK53" s="84" t="e">
        <f ca="1">SUM(AK43:AL51)</f>
        <v>#VALUE!</v>
      </c>
      <c r="AL53" s="85"/>
      <c r="AM53" s="16"/>
      <c r="AN53" s="40" t="e">
        <f ca="1">SUM(AN43:AN51)</f>
        <v>#VALUE!</v>
      </c>
    </row>
    <row r="54" spans="1:40" ht="3.75" customHeight="1" x14ac:dyDescent="0.35">
      <c r="A54" s="39"/>
      <c r="B54" s="34"/>
      <c r="C54" s="32"/>
      <c r="D54" s="27"/>
      <c r="E54" s="27"/>
      <c r="F54" s="26"/>
      <c r="G54" s="27"/>
      <c r="H54" s="27"/>
      <c r="I54" s="16"/>
      <c r="J54" s="27"/>
      <c r="K54" s="27"/>
      <c r="L54" s="16"/>
      <c r="M54" s="27"/>
      <c r="N54" s="27"/>
      <c r="O54" s="16"/>
      <c r="P54" s="27"/>
      <c r="Q54" s="27"/>
      <c r="R54" s="16"/>
      <c r="S54" s="27"/>
      <c r="T54" s="27"/>
      <c r="U54" s="16"/>
      <c r="V54" s="27"/>
      <c r="W54" s="27"/>
      <c r="X54" s="16"/>
      <c r="Y54" s="27"/>
      <c r="Z54" s="27"/>
      <c r="AA54" s="16"/>
      <c r="AB54" s="27"/>
      <c r="AC54" s="27"/>
      <c r="AD54" s="16"/>
      <c r="AE54" s="27"/>
      <c r="AF54" s="27"/>
      <c r="AG54" s="16"/>
      <c r="AH54" s="27"/>
      <c r="AI54" s="27"/>
      <c r="AJ54" s="16"/>
      <c r="AK54" s="27"/>
      <c r="AL54" s="27"/>
      <c r="AM54" s="16"/>
      <c r="AN54" s="27"/>
    </row>
    <row r="55" spans="1:40" s="45" customFormat="1" x14ac:dyDescent="0.35">
      <c r="A55" s="41"/>
      <c r="B55" s="42" t="s">
        <v>38</v>
      </c>
      <c r="C55" s="41"/>
      <c r="D55" s="78" t="e">
        <f ca="1">(D37-D39)=D53</f>
        <v>#VALUE!</v>
      </c>
      <c r="E55" s="79"/>
      <c r="F55" s="43"/>
      <c r="G55" s="78" t="e">
        <f ca="1">(G37-G39)=G53</f>
        <v>#VALUE!</v>
      </c>
      <c r="H55" s="79"/>
      <c r="I55" s="43"/>
      <c r="J55" s="78" t="e">
        <f ca="1">(J37-J39)=J53</f>
        <v>#VALUE!</v>
      </c>
      <c r="K55" s="79"/>
      <c r="L55" s="43"/>
      <c r="M55" s="78" t="e">
        <f ca="1">(M37-M39)=M53</f>
        <v>#VALUE!</v>
      </c>
      <c r="N55" s="79"/>
      <c r="O55" s="43"/>
      <c r="P55" s="78" t="e">
        <f ca="1">(P37-P39)=P53</f>
        <v>#VALUE!</v>
      </c>
      <c r="Q55" s="79"/>
      <c r="R55" s="43"/>
      <c r="S55" s="78" t="e">
        <f ca="1">(S37-S39)=S53</f>
        <v>#VALUE!</v>
      </c>
      <c r="T55" s="79"/>
      <c r="U55" s="43"/>
      <c r="V55" s="78" t="e">
        <f ca="1">(V37-V39)=V53</f>
        <v>#VALUE!</v>
      </c>
      <c r="W55" s="79"/>
      <c r="X55" s="43"/>
      <c r="Y55" s="78" t="e">
        <f ca="1">(Y37-Y39)=Y53</f>
        <v>#VALUE!</v>
      </c>
      <c r="Z55" s="79"/>
      <c r="AA55" s="43"/>
      <c r="AB55" s="78" t="e">
        <f ca="1">(AB37-AB39)=AB53</f>
        <v>#VALUE!</v>
      </c>
      <c r="AC55" s="79"/>
      <c r="AD55" s="43"/>
      <c r="AE55" s="78" t="e">
        <f ca="1">(AE37-AE39)=AE53</f>
        <v>#VALUE!</v>
      </c>
      <c r="AF55" s="79"/>
      <c r="AG55" s="43"/>
      <c r="AH55" s="78" t="e">
        <f ca="1">(AH37-AH39)=AH53</f>
        <v>#VALUE!</v>
      </c>
      <c r="AI55" s="79"/>
      <c r="AJ55" s="43"/>
      <c r="AK55" s="78" t="e">
        <f ca="1">(AK37-AK39)=AK53</f>
        <v>#VALUE!</v>
      </c>
      <c r="AL55" s="79"/>
      <c r="AM55" s="43"/>
      <c r="AN55" s="44" t="e">
        <f ca="1">(AN37-AN39)=AN53</f>
        <v>#VALUE!</v>
      </c>
    </row>
  </sheetData>
  <mergeCells count="125">
    <mergeCell ref="AK55:AL55"/>
    <mergeCell ref="S55:T55"/>
    <mergeCell ref="V55:W55"/>
    <mergeCell ref="Y55:Z55"/>
    <mergeCell ref="AB55:AC55"/>
    <mergeCell ref="AE55:AF55"/>
    <mergeCell ref="AH55:AI55"/>
    <mergeCell ref="Y53:Z53"/>
    <mergeCell ref="AB53:AC53"/>
    <mergeCell ref="AE53:AF53"/>
    <mergeCell ref="AH53:AI53"/>
    <mergeCell ref="AK53:AL53"/>
    <mergeCell ref="D55:E55"/>
    <mergeCell ref="G55:H55"/>
    <mergeCell ref="J55:K55"/>
    <mergeCell ref="M55:N55"/>
    <mergeCell ref="P55:Q55"/>
    <mergeCell ref="AE51:AF51"/>
    <mergeCell ref="AH51:AI51"/>
    <mergeCell ref="AK51:AL51"/>
    <mergeCell ref="D53:E53"/>
    <mergeCell ref="G53:H53"/>
    <mergeCell ref="J53:K53"/>
    <mergeCell ref="M53:N53"/>
    <mergeCell ref="P53:Q53"/>
    <mergeCell ref="S53:T53"/>
    <mergeCell ref="V53:W53"/>
    <mergeCell ref="AK49:AL49"/>
    <mergeCell ref="D51:E51"/>
    <mergeCell ref="G51:H51"/>
    <mergeCell ref="J51:K51"/>
    <mergeCell ref="M51:N51"/>
    <mergeCell ref="P51:Q51"/>
    <mergeCell ref="S51:T51"/>
    <mergeCell ref="V51:W51"/>
    <mergeCell ref="Y51:Z51"/>
    <mergeCell ref="AB51:AC51"/>
    <mergeCell ref="S49:T49"/>
    <mergeCell ref="V49:W49"/>
    <mergeCell ref="Y49:Z49"/>
    <mergeCell ref="AB49:AC49"/>
    <mergeCell ref="AE49:AF49"/>
    <mergeCell ref="AH49:AI49"/>
    <mergeCell ref="Y47:Z47"/>
    <mergeCell ref="AB47:AC47"/>
    <mergeCell ref="AE47:AF47"/>
    <mergeCell ref="AH47:AI47"/>
    <mergeCell ref="AK47:AL47"/>
    <mergeCell ref="D49:E49"/>
    <mergeCell ref="G49:H49"/>
    <mergeCell ref="J49:K49"/>
    <mergeCell ref="M49:N49"/>
    <mergeCell ref="P49:Q49"/>
    <mergeCell ref="AE45:AF45"/>
    <mergeCell ref="AH45:AI45"/>
    <mergeCell ref="AK45:AL45"/>
    <mergeCell ref="D47:E47"/>
    <mergeCell ref="G47:H47"/>
    <mergeCell ref="J47:K47"/>
    <mergeCell ref="M47:N47"/>
    <mergeCell ref="P47:Q47"/>
    <mergeCell ref="S47:T47"/>
    <mergeCell ref="V47:W47"/>
    <mergeCell ref="AK43:AL43"/>
    <mergeCell ref="D45:E45"/>
    <mergeCell ref="G45:H45"/>
    <mergeCell ref="J45:K45"/>
    <mergeCell ref="M45:N45"/>
    <mergeCell ref="P45:Q45"/>
    <mergeCell ref="S45:T45"/>
    <mergeCell ref="V45:W45"/>
    <mergeCell ref="Y45:Z45"/>
    <mergeCell ref="AB45:AC45"/>
    <mergeCell ref="S43:T43"/>
    <mergeCell ref="V43:W43"/>
    <mergeCell ref="Y43:Z43"/>
    <mergeCell ref="AB43:AC43"/>
    <mergeCell ref="AE43:AF43"/>
    <mergeCell ref="AH43:AI43"/>
    <mergeCell ref="AB39:AC39"/>
    <mergeCell ref="AE39:AF39"/>
    <mergeCell ref="AH39:AI39"/>
    <mergeCell ref="AK39:AL39"/>
    <mergeCell ref="AI41:AL41"/>
    <mergeCell ref="D43:E43"/>
    <mergeCell ref="G43:H43"/>
    <mergeCell ref="J43:K43"/>
    <mergeCell ref="M43:N43"/>
    <mergeCell ref="P43:Q43"/>
    <mergeCell ref="AK37:AL37"/>
    <mergeCell ref="A39:B39"/>
    <mergeCell ref="D39:E39"/>
    <mergeCell ref="G39:H39"/>
    <mergeCell ref="J39:K39"/>
    <mergeCell ref="M39:N39"/>
    <mergeCell ref="P39:Q39"/>
    <mergeCell ref="S39:T39"/>
    <mergeCell ref="V39:W39"/>
    <mergeCell ref="Y39:Z39"/>
    <mergeCell ref="S37:T37"/>
    <mergeCell ref="V37:W37"/>
    <mergeCell ref="Y37:Z37"/>
    <mergeCell ref="AB37:AC37"/>
    <mergeCell ref="AE37:AF37"/>
    <mergeCell ref="AH37:AI37"/>
    <mergeCell ref="AB3:AC3"/>
    <mergeCell ref="AE3:AF3"/>
    <mergeCell ref="AH3:AI3"/>
    <mergeCell ref="AK3:AL3"/>
    <mergeCell ref="A37:B37"/>
    <mergeCell ref="D37:E37"/>
    <mergeCell ref="G37:H37"/>
    <mergeCell ref="J37:K37"/>
    <mergeCell ref="M37:N37"/>
    <mergeCell ref="P37:Q37"/>
    <mergeCell ref="D1:N1"/>
    <mergeCell ref="P1:AL1"/>
    <mergeCell ref="D3:E3"/>
    <mergeCell ref="G3:H3"/>
    <mergeCell ref="J3:K3"/>
    <mergeCell ref="M3:N3"/>
    <mergeCell ref="P3:Q3"/>
    <mergeCell ref="S3:T3"/>
    <mergeCell ref="V3:W3"/>
    <mergeCell ref="Y3:Z3"/>
  </mergeCells>
  <conditionalFormatting sqref="E5:E34 H5:H35 K5:K34 N5:N35 Q5:Q35 W5:W35 Z5:Z34 AC5:AC35 AF5:AF34 AI5:AI35 AL5:AL35 T5:T33">
    <cfRule type="expression" dxfId="3" priority="1">
      <formula xml:space="preserve"> OR(WEEKDAY(E5)=1,WEEKDAY(E5)=7)</formula>
    </cfRule>
  </conditionalFormatting>
  <conditionalFormatting sqref="E5:E34 H5:H35 K5:K34 N5:N35 Q5:Q35 W5:W35 Z5:Z34 AC5:AC35 AF5:AF34 AI5:AI35 AL5:AL35 T5:T33">
    <cfRule type="expression" dxfId="1" priority="2">
      <formula>OR(E5=FERIES)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8"/>
  <sheetViews>
    <sheetView zoomScale="110" zoomScaleNormal="110" workbookViewId="0">
      <selection activeCell="J8" sqref="J8"/>
    </sheetView>
  </sheetViews>
  <sheetFormatPr baseColWidth="10" defaultRowHeight="14.5" x14ac:dyDescent="0.35"/>
  <cols>
    <col min="1" max="1" width="42.26953125" customWidth="1"/>
    <col min="2" max="2" width="15.453125" customWidth="1"/>
    <col min="3" max="3" width="10.453125" customWidth="1"/>
    <col min="4" max="5" width="10" customWidth="1"/>
    <col min="6" max="6" width="9.7265625" customWidth="1"/>
    <col min="7" max="7" width="11.26953125" hidden="1" customWidth="1"/>
  </cols>
  <sheetData>
    <row r="1" spans="1:7" s="47" customFormat="1" ht="22.5" customHeight="1" x14ac:dyDescent="0.35">
      <c r="A1" s="4" t="s">
        <v>40</v>
      </c>
      <c r="B1" s="115">
        <v>43070</v>
      </c>
      <c r="C1" s="116"/>
      <c r="D1" s="116"/>
      <c r="E1" s="116"/>
      <c r="F1" s="117"/>
    </row>
    <row r="2" spans="1:7" s="47" customFormat="1" ht="22.5" customHeight="1" x14ac:dyDescent="0.35">
      <c r="A2" s="4" t="s">
        <v>41</v>
      </c>
      <c r="B2" s="115">
        <v>43100</v>
      </c>
      <c r="C2" s="116"/>
      <c r="D2" s="116"/>
      <c r="E2" s="116"/>
      <c r="F2" s="117"/>
    </row>
    <row r="3" spans="1:7" s="47" customFormat="1" ht="22.5" customHeight="1" x14ac:dyDescent="0.35">
      <c r="A3" s="4" t="s">
        <v>42</v>
      </c>
      <c r="B3" s="49" t="s">
        <v>53</v>
      </c>
      <c r="C3" s="52"/>
      <c r="D3" s="121">
        <v>20</v>
      </c>
      <c r="E3" s="122"/>
      <c r="F3" s="123"/>
    </row>
    <row r="4" spans="1:7" s="47" customFormat="1" ht="22.5" customHeight="1" x14ac:dyDescent="0.35">
      <c r="A4" s="118" t="s">
        <v>43</v>
      </c>
      <c r="B4" s="48" t="s">
        <v>44</v>
      </c>
      <c r="C4" s="48"/>
      <c r="D4" s="7" t="s">
        <v>58</v>
      </c>
      <c r="E4" s="7" t="s">
        <v>61</v>
      </c>
      <c r="F4" s="7" t="s">
        <v>27</v>
      </c>
    </row>
    <row r="5" spans="1:7" s="47" customFormat="1" ht="22.5" customHeight="1" x14ac:dyDescent="0.35">
      <c r="A5" s="119"/>
      <c r="B5" s="66" t="s">
        <v>33</v>
      </c>
      <c r="C5" s="63" t="b">
        <v>1</v>
      </c>
      <c r="D5" s="55">
        <f ca="1">IF(C5=TRUE,NETWORKDAYS.INTL($B$1,$B$2,1,FERIES)-congés('2017-2018'!$D$5:$AL$35,1,$B$1,$B$2),0)</f>
        <v>20</v>
      </c>
      <c r="E5" s="54">
        <f>IF(C5=TRUE,11,0)</f>
        <v>11</v>
      </c>
      <c r="F5" s="54">
        <f ca="1">D5*E5</f>
        <v>220</v>
      </c>
      <c r="G5" s="70" t="s">
        <v>28</v>
      </c>
    </row>
    <row r="6" spans="1:7" s="47" customFormat="1" ht="22.5" customHeight="1" x14ac:dyDescent="0.35">
      <c r="A6" s="119"/>
      <c r="B6" s="67" t="s">
        <v>34</v>
      </c>
      <c r="C6" s="64" t="b">
        <v>1</v>
      </c>
      <c r="D6" s="55">
        <f ca="1">IF(C6=TRUE,NETWORKDAYS.INTL($B$1,$B$2,1,FERIES)-congés('2017-2018'!$D$5:$AL$35,2,$B$1,$B$2),0)</f>
        <v>19</v>
      </c>
      <c r="E6" s="56">
        <f t="shared" ref="E6:E9" si="0">IF(C6=TRUE,11,0)</f>
        <v>11</v>
      </c>
      <c r="F6" s="56">
        <f t="shared" ref="F6:F9" ca="1" si="1">D6*E6</f>
        <v>209</v>
      </c>
      <c r="G6" s="70" t="s">
        <v>29</v>
      </c>
    </row>
    <row r="7" spans="1:7" s="47" customFormat="1" ht="22.5" customHeight="1" x14ac:dyDescent="0.35">
      <c r="A7" s="119"/>
      <c r="B7" s="67" t="s">
        <v>35</v>
      </c>
      <c r="C7" s="64" t="b">
        <v>1</v>
      </c>
      <c r="D7" s="55">
        <f ca="1">IF(C7=TRUE,NETWORKDAYS.INTL($B$1,$B$2,1,FERIES)-congés('2017-2018'!$D$5:$AL$35,3,$B$1,$B$2),0)</f>
        <v>19</v>
      </c>
      <c r="E7" s="56">
        <f t="shared" si="0"/>
        <v>11</v>
      </c>
      <c r="F7" s="56">
        <f t="shared" ca="1" si="1"/>
        <v>209</v>
      </c>
      <c r="G7" s="70" t="s">
        <v>30</v>
      </c>
    </row>
    <row r="8" spans="1:7" s="47" customFormat="1" ht="22.5" customHeight="1" x14ac:dyDescent="0.35">
      <c r="A8" s="119"/>
      <c r="B8" s="67" t="s">
        <v>36</v>
      </c>
      <c r="C8" s="64" t="b">
        <v>1</v>
      </c>
      <c r="D8" s="55">
        <f ca="1">IF(C8=TRUE,NETWORKDAYS.INTL($B$1,$B$2,1,FERIES)-congés('2017-2018'!$D$5:$AL$35,4,$B$1,$B$2),0)</f>
        <v>19</v>
      </c>
      <c r="E8" s="56">
        <f t="shared" si="0"/>
        <v>11</v>
      </c>
      <c r="F8" s="56">
        <f t="shared" ca="1" si="1"/>
        <v>209</v>
      </c>
      <c r="G8" s="70" t="s">
        <v>31</v>
      </c>
    </row>
    <row r="9" spans="1:7" s="47" customFormat="1" ht="22.5" customHeight="1" thickBot="1" x14ac:dyDescent="0.4">
      <c r="A9" s="119"/>
      <c r="B9" s="68" t="s">
        <v>37</v>
      </c>
      <c r="C9" s="65" t="b">
        <v>1</v>
      </c>
      <c r="D9" s="57">
        <f ca="1">IF(C9=TRUE,NETWORKDAYS.INTL($B$1,$B$2,1,FERIES)-congés('2017-2018'!$D$5:$AL$35,5,$B$1,$B$2),0)</f>
        <v>19</v>
      </c>
      <c r="E9" s="58">
        <f t="shared" si="0"/>
        <v>11</v>
      </c>
      <c r="F9" s="58">
        <f t="shared" ca="1" si="1"/>
        <v>209</v>
      </c>
      <c r="G9" s="70" t="s">
        <v>32</v>
      </c>
    </row>
    <row r="10" spans="1:7" s="47" customFormat="1" ht="22.5" customHeight="1" thickTop="1" x14ac:dyDescent="0.35">
      <c r="A10" s="120"/>
      <c r="B10" s="59" t="s">
        <v>27</v>
      </c>
      <c r="C10" s="59">
        <f>COUNTIF(C5:C9,TRUE)</f>
        <v>5</v>
      </c>
      <c r="D10" s="60">
        <f ca="1">SUM(D5:D9)</f>
        <v>96</v>
      </c>
      <c r="E10" s="61">
        <f>SUM(E5:E9)</f>
        <v>55</v>
      </c>
      <c r="F10" s="62">
        <f ca="1">SUM(F5:F9)</f>
        <v>1056</v>
      </c>
      <c r="G10" s="51"/>
    </row>
    <row r="11" spans="1:7" s="47" customFormat="1" ht="22.5" customHeight="1" x14ac:dyDescent="0.35">
      <c r="A11" s="4" t="s">
        <v>45</v>
      </c>
      <c r="B11" s="49" t="s">
        <v>54</v>
      </c>
      <c r="C11" s="52"/>
      <c r="D11" s="114">
        <f ca="1">D10</f>
        <v>96</v>
      </c>
      <c r="E11" s="111"/>
      <c r="F11" s="112"/>
    </row>
    <row r="12" spans="1:7" s="47" customFormat="1" ht="22.5" customHeight="1" x14ac:dyDescent="0.35">
      <c r="A12" s="4" t="s">
        <v>46</v>
      </c>
      <c r="B12" s="49" t="s">
        <v>55</v>
      </c>
      <c r="C12" s="52"/>
      <c r="D12" s="103">
        <f>(DATEDIF(B1,B2,"d"))/30.5</f>
        <v>0.98360655737704916</v>
      </c>
      <c r="E12" s="104"/>
      <c r="F12" s="105"/>
      <c r="G12" s="51"/>
    </row>
    <row r="13" spans="1:7" s="47" customFormat="1" ht="22.5" customHeight="1" x14ac:dyDescent="0.35">
      <c r="A13" s="4" t="s">
        <v>47</v>
      </c>
      <c r="B13" s="49" t="s">
        <v>56</v>
      </c>
      <c r="C13" s="52"/>
      <c r="D13" s="100">
        <f>IF(C10=0,0,E10/C10)</f>
        <v>11</v>
      </c>
      <c r="E13" s="101"/>
      <c r="F13" s="102"/>
    </row>
    <row r="14" spans="1:7" s="47" customFormat="1" ht="22.5" customHeight="1" x14ac:dyDescent="0.35">
      <c r="A14" s="4" t="s">
        <v>48</v>
      </c>
      <c r="B14" s="49"/>
      <c r="C14" s="52"/>
      <c r="D14" s="113">
        <f>$E$10</f>
        <v>55</v>
      </c>
      <c r="E14" s="111"/>
      <c r="F14" s="112"/>
    </row>
    <row r="15" spans="1:7" s="47" customFormat="1" ht="22.5" customHeight="1" x14ac:dyDescent="0.35">
      <c r="A15" s="4" t="s">
        <v>49</v>
      </c>
      <c r="B15" s="49" t="s">
        <v>59</v>
      </c>
      <c r="C15" s="52"/>
      <c r="D15" s="100">
        <f ca="1">$D$3+$F$10</f>
        <v>1076</v>
      </c>
      <c r="E15" s="111"/>
      <c r="F15" s="112"/>
    </row>
    <row r="16" spans="1:7" s="47" customFormat="1" ht="22.5" customHeight="1" x14ac:dyDescent="0.35">
      <c r="A16" s="4" t="s">
        <v>50</v>
      </c>
      <c r="B16" s="49" t="s">
        <v>60</v>
      </c>
      <c r="C16" s="52"/>
      <c r="D16" s="100">
        <f ca="1">$F$10/$D$12</f>
        <v>1073.5999999999999</v>
      </c>
      <c r="E16" s="101"/>
      <c r="F16" s="102"/>
    </row>
    <row r="17" spans="1:6" s="47" customFormat="1" ht="22.5" customHeight="1" x14ac:dyDescent="0.35">
      <c r="A17" s="4" t="s">
        <v>51</v>
      </c>
      <c r="B17" s="49" t="s">
        <v>57</v>
      </c>
      <c r="C17" s="52"/>
      <c r="D17" s="108">
        <v>8.6999999999999993</v>
      </c>
      <c r="E17" s="109"/>
      <c r="F17" s="110"/>
    </row>
    <row r="18" spans="1:6" s="47" customFormat="1" ht="22.5" customHeight="1" x14ac:dyDescent="0.35">
      <c r="A18" s="4" t="s">
        <v>52</v>
      </c>
      <c r="B18" s="53"/>
      <c r="C18" s="69"/>
      <c r="D18" s="106">
        <f ca="1">D16*D17</f>
        <v>9340.3199999999979</v>
      </c>
      <c r="E18" s="106"/>
      <c r="F18" s="107"/>
    </row>
  </sheetData>
  <sheetProtection selectLockedCells="1"/>
  <mergeCells count="12">
    <mergeCell ref="D11:F11"/>
    <mergeCell ref="B2:F2"/>
    <mergeCell ref="B1:F1"/>
    <mergeCell ref="A4:A10"/>
    <mergeCell ref="D3:F3"/>
    <mergeCell ref="D13:F13"/>
    <mergeCell ref="D12:F12"/>
    <mergeCell ref="D18:F18"/>
    <mergeCell ref="D17:F17"/>
    <mergeCell ref="D16:F16"/>
    <mergeCell ref="D15:F15"/>
    <mergeCell ref="D14:F14"/>
  </mergeCells>
  <pageMargins left="0.7" right="0.7" top="0.75" bottom="0.75" header="0.3" footer="0.3"/>
  <pageSetup paperSize="9" orientation="portrait" horizontalDpi="4294967293" verticalDpi="0" r:id="rId1"/>
  <ignoredErrors>
    <ignoredError sqref="G8:G9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locked="0" defaultSize="0" autoFill="0" autoLine="0" autoPict="0">
                <anchor moveWithCells="1">
                  <from>
                    <xdr:col>1</xdr:col>
                    <xdr:colOff>69850</xdr:colOff>
                    <xdr:row>4</xdr:row>
                    <xdr:rowOff>19050</xdr:rowOff>
                  </from>
                  <to>
                    <xdr:col>1</xdr:col>
                    <xdr:colOff>285750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locked="0" defaultSize="0" autoFill="0" autoLine="0" autoPict="0">
                <anchor moveWithCells="1">
                  <from>
                    <xdr:col>1</xdr:col>
                    <xdr:colOff>69850</xdr:colOff>
                    <xdr:row>5</xdr:row>
                    <xdr:rowOff>19050</xdr:rowOff>
                  </from>
                  <to>
                    <xdr:col>1</xdr:col>
                    <xdr:colOff>285750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locked="0" defaultSize="0" autoFill="0" autoLine="0" autoPict="0">
                <anchor moveWithCells="1">
                  <from>
                    <xdr:col>1</xdr:col>
                    <xdr:colOff>69850</xdr:colOff>
                    <xdr:row>6</xdr:row>
                    <xdr:rowOff>19050</xdr:rowOff>
                  </from>
                  <to>
                    <xdr:col>1</xdr:col>
                    <xdr:colOff>285750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locked="0" defaultSize="0" autoFill="0" autoLine="0" autoPict="0">
                <anchor moveWithCells="1">
                  <from>
                    <xdr:col>1</xdr:col>
                    <xdr:colOff>69850</xdr:colOff>
                    <xdr:row>7</xdr:row>
                    <xdr:rowOff>19050</xdr:rowOff>
                  </from>
                  <to>
                    <xdr:col>1</xdr:col>
                    <xdr:colOff>285750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locked="0" defaultSize="0" autoFill="0" autoLine="0" autoPict="0">
                <anchor moveWithCells="1">
                  <from>
                    <xdr:col>1</xdr:col>
                    <xdr:colOff>69850</xdr:colOff>
                    <xdr:row>8</xdr:row>
                    <xdr:rowOff>19050</xdr:rowOff>
                  </from>
                  <to>
                    <xdr:col>1</xdr:col>
                    <xdr:colOff>285750</xdr:colOff>
                    <xdr:row>8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Jour fériés</vt:lpstr>
      <vt:lpstr>2017-2018</vt:lpstr>
      <vt:lpstr>2018-2019</vt:lpstr>
      <vt:lpstr>Feuil2</vt:lpstr>
      <vt:lpstr>Contrat</vt:lpstr>
      <vt:lpstr>An</vt:lpstr>
      <vt:lpstr>FERIES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Michel</cp:lastModifiedBy>
  <cp:lastPrinted>2017-07-31T09:20:29Z</cp:lastPrinted>
  <dcterms:created xsi:type="dcterms:W3CDTF">2017-07-27T10:59:53Z</dcterms:created>
  <dcterms:modified xsi:type="dcterms:W3CDTF">2017-08-19T13:59:30Z</dcterms:modified>
</cp:coreProperties>
</file>