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TCD" sheetId="3" r:id="rId1"/>
    <sheet name="CHANTIERS_2016" sheetId="2" r:id="rId2"/>
  </sheets>
  <definedNames>
    <definedName name="_xlnm._FilterDatabase" localSheetId="1" hidden="1">CHANTIERS_2016!$B$1:$O$68</definedName>
    <definedName name="facture">CHANTIERS_2016!$N:$N</definedName>
    <definedName name="_xlnm.Print_Titles" localSheetId="1">CHANTIERS_2016!$1:$1</definedName>
    <definedName name="Nom_Client">CHANTIERS_2016!$F:$F</definedName>
  </definedNames>
  <calcPr calcId="152511" fullCalcOnLoad="1"/>
  <pivotCaches>
    <pivotCache cacheId="2" r:id="rId3"/>
  </pivotCaches>
</workbook>
</file>

<file path=xl/calcChain.xml><?xml version="1.0" encoding="utf-8"?>
<calcChain xmlns="http://schemas.openxmlformats.org/spreadsheetml/2006/main">
  <c r="I54" i="2" l="1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B2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C2" i="2"/>
  <c r="K2" i="2"/>
  <c r="I2" i="2"/>
  <c r="C3" i="2"/>
  <c r="I21" i="2"/>
  <c r="K3" i="2"/>
  <c r="I3" i="2"/>
  <c r="C4" i="2"/>
  <c r="I4" i="2"/>
  <c r="C5" i="2"/>
  <c r="I5" i="2"/>
  <c r="C6" i="2"/>
  <c r="I6" i="2"/>
  <c r="C7" i="2"/>
  <c r="I7" i="2"/>
  <c r="C8" i="2"/>
  <c r="I8" i="2"/>
  <c r="I9" i="2"/>
  <c r="I10" i="2"/>
  <c r="I23" i="2"/>
  <c r="I33" i="2"/>
  <c r="I45" i="2"/>
  <c r="I46" i="2"/>
  <c r="I48" i="2"/>
  <c r="I49" i="2"/>
  <c r="I50" i="2"/>
  <c r="I51" i="2"/>
  <c r="I52" i="2"/>
  <c r="C9" i="2"/>
  <c r="C10" i="2"/>
  <c r="C11" i="2"/>
  <c r="I11" i="2"/>
  <c r="C12" i="2"/>
  <c r="I12" i="2"/>
  <c r="C13" i="2"/>
  <c r="I13" i="2"/>
  <c r="C14" i="2"/>
  <c r="I14" i="2"/>
  <c r="C15" i="2"/>
  <c r="I15" i="2"/>
  <c r="I20" i="2"/>
  <c r="I22" i="2"/>
  <c r="I24" i="2"/>
  <c r="I25" i="2"/>
  <c r="I26" i="2"/>
  <c r="I47" i="2"/>
  <c r="C16" i="2"/>
  <c r="I16" i="2"/>
  <c r="I17" i="2"/>
  <c r="I27" i="2"/>
  <c r="I28" i="2"/>
  <c r="I29" i="2"/>
  <c r="I30" i="2"/>
  <c r="I36" i="2"/>
  <c r="I37" i="2"/>
  <c r="I38" i="2"/>
  <c r="I39" i="2"/>
  <c r="I40" i="2"/>
  <c r="I41" i="2"/>
  <c r="I42" i="2"/>
  <c r="I43" i="2"/>
  <c r="I44" i="2"/>
  <c r="C17" i="2"/>
  <c r="C18" i="2"/>
  <c r="K18" i="2"/>
  <c r="I18" i="2" s="1"/>
  <c r="C19" i="2"/>
  <c r="I19" i="2"/>
  <c r="I34" i="2"/>
  <c r="I35" i="2"/>
  <c r="C20" i="2"/>
  <c r="C21" i="2"/>
  <c r="C22" i="2"/>
  <c r="C23" i="2"/>
  <c r="C24" i="2"/>
  <c r="C25" i="2"/>
  <c r="C26" i="2"/>
  <c r="C27" i="2"/>
  <c r="C28" i="2"/>
  <c r="C29" i="2"/>
  <c r="C30" i="2"/>
  <c r="C31" i="2"/>
  <c r="K31" i="2"/>
  <c r="I31" i="2" s="1"/>
  <c r="C32" i="2"/>
  <c r="K32" i="2"/>
  <c r="I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K53" i="2"/>
  <c r="I53" i="2" s="1"/>
</calcChain>
</file>

<file path=xl/sharedStrings.xml><?xml version="1.0" encoding="utf-8"?>
<sst xmlns="http://schemas.openxmlformats.org/spreadsheetml/2006/main" count="211" uniqueCount="154">
  <si>
    <t>602-023</t>
  </si>
  <si>
    <t>602-010</t>
  </si>
  <si>
    <t>602-008</t>
  </si>
  <si>
    <t>602-102</t>
  </si>
  <si>
    <t>602-101</t>
  </si>
  <si>
    <t>602-074</t>
  </si>
  <si>
    <t>602-073</t>
  </si>
  <si>
    <t>602-072</t>
  </si>
  <si>
    <t>602-114</t>
  </si>
  <si>
    <t>602-188</t>
  </si>
  <si>
    <t>602-183</t>
  </si>
  <si>
    <t>602-182</t>
  </si>
  <si>
    <t>602-169</t>
  </si>
  <si>
    <t>602-168</t>
  </si>
  <si>
    <t>602-137</t>
  </si>
  <si>
    <t>602-136</t>
  </si>
  <si>
    <t>602-135</t>
  </si>
  <si>
    <t>602-239</t>
  </si>
  <si>
    <t>602-240</t>
  </si>
  <si>
    <t>602-216</t>
  </si>
  <si>
    <t>603-063</t>
  </si>
  <si>
    <t>603-148</t>
  </si>
  <si>
    <t>603-088</t>
  </si>
  <si>
    <t>603-176</t>
  </si>
  <si>
    <t>ANNEE</t>
  </si>
  <si>
    <t>SEMAINE</t>
  </si>
  <si>
    <t>N° Chantier</t>
  </si>
  <si>
    <t xml:space="preserve">APPEL OFFRE
SNI / CHN </t>
  </si>
  <si>
    <t>Adresse Chantiers</t>
  </si>
  <si>
    <t>MOIS</t>
  </si>
  <si>
    <t>CA HT Facturé</t>
  </si>
  <si>
    <t>N° OS</t>
  </si>
  <si>
    <t>N°Facture</t>
  </si>
  <si>
    <t>CA HT OS</t>
  </si>
  <si>
    <t>Clients</t>
  </si>
  <si>
    <t>Date OS</t>
  </si>
  <si>
    <t>18 boulevard Danger</t>
  </si>
  <si>
    <t>20164210000002</t>
  </si>
  <si>
    <t>3 place Denis de Chailly</t>
  </si>
  <si>
    <t>20164210000001</t>
  </si>
  <si>
    <t>Rue Francoeur</t>
  </si>
  <si>
    <t>ATR/308663</t>
  </si>
  <si>
    <t>3 rue de Mandres</t>
  </si>
  <si>
    <t>ATR/308711</t>
  </si>
  <si>
    <t>12 rue de Bretagne</t>
  </si>
  <si>
    <t>ATR/308712</t>
  </si>
  <si>
    <t>162 rue Gabriel Péri</t>
  </si>
  <si>
    <t>8 allée des Cerisiers</t>
  </si>
  <si>
    <t>58-2016-1127</t>
  </si>
  <si>
    <t>89 avenue du Général de Gaulle</t>
  </si>
  <si>
    <t>58-2016-1150</t>
  </si>
  <si>
    <t>2 allée des Cerisiers</t>
  </si>
  <si>
    <t>58-2016-1162</t>
  </si>
  <si>
    <t>2 rue des Vergers</t>
  </si>
  <si>
    <t>ATR/308730</t>
  </si>
  <si>
    <t>1 à 9 rue Champ de Coq</t>
  </si>
  <si>
    <t>ATR/308734</t>
  </si>
  <si>
    <t>63 rue Francoeur</t>
  </si>
  <si>
    <t>ATR/308735</t>
  </si>
  <si>
    <t>28 rue du Colombier</t>
  </si>
  <si>
    <t>ATR/308754</t>
  </si>
  <si>
    <t>17 passage Saint Sébastien</t>
  </si>
  <si>
    <t>58-2016-918</t>
  </si>
  <si>
    <t>84 rue Toulouse Lautrec</t>
  </si>
  <si>
    <t>ATR/308764</t>
  </si>
  <si>
    <t>Allée Stéphane Mallarmé</t>
  </si>
  <si>
    <t>ATR/308776</t>
  </si>
  <si>
    <t>8 rue Jean Baptiste Lully</t>
  </si>
  <si>
    <t>20164250000005</t>
  </si>
  <si>
    <t>8 Villa Saulaie</t>
  </si>
  <si>
    <t>14 rue Henri Dunant</t>
  </si>
  <si>
    <t>58-2016-1492</t>
  </si>
  <si>
    <t>119 rue de la réunion</t>
  </si>
  <si>
    <t>58-2016-1507</t>
  </si>
  <si>
    <t>11 rue de la Condamine</t>
  </si>
  <si>
    <t>58-2016-1218</t>
  </si>
  <si>
    <t>36 rue de Malte</t>
  </si>
  <si>
    <t>E512-915</t>
  </si>
  <si>
    <t>E511-030</t>
  </si>
  <si>
    <t>64 bis rue de Meaux</t>
  </si>
  <si>
    <t>mail du 5/1</t>
  </si>
  <si>
    <t>8 allée Stéphane Mallarmé</t>
  </si>
  <si>
    <t>ATR/308795</t>
  </si>
  <si>
    <t>7 allée Stéphane Mallarmé</t>
  </si>
  <si>
    <t>ATR/308818</t>
  </si>
  <si>
    <t>37 rue de l'Orge</t>
  </si>
  <si>
    <t>ATR/308830</t>
  </si>
  <si>
    <t>4 square Vésoul</t>
  </si>
  <si>
    <t>ATR/308833</t>
  </si>
  <si>
    <t>114 rue Germain Siraudin</t>
  </si>
  <si>
    <t>20164110000006</t>
  </si>
  <si>
    <t>8 rue de la Brasserie Gruber</t>
  </si>
  <si>
    <t>20154110001015</t>
  </si>
  <si>
    <t>2 rue Gervex</t>
  </si>
  <si>
    <t>58-2016-1591</t>
  </si>
  <si>
    <t>5 avenue du Mal de Lattre de Tassigny</t>
  </si>
  <si>
    <t>49 rue Camille Desmoulins</t>
  </si>
  <si>
    <t>Jacques Prévert/Rosenberg</t>
  </si>
  <si>
    <t>M01/005243</t>
  </si>
  <si>
    <t>207/2015 rue Pierre et Marie Curie</t>
  </si>
  <si>
    <t>M01/005296</t>
  </si>
  <si>
    <t>M01/005297</t>
  </si>
  <si>
    <t>Cité Clémenceau</t>
  </si>
  <si>
    <t>ATR/308873</t>
  </si>
  <si>
    <t>Rue de la Croix Ronde</t>
  </si>
  <si>
    <t>ATR/308877</t>
  </si>
  <si>
    <t>ATR/308878</t>
  </si>
  <si>
    <t>4 rue Louis Aragon</t>
  </si>
  <si>
    <t>ATR/308917</t>
  </si>
  <si>
    <t>18B rue Saint Germain</t>
  </si>
  <si>
    <t>ATR/308919</t>
  </si>
  <si>
    <t>ATR/308938</t>
  </si>
  <si>
    <t>10 rue Claude Debussy</t>
  </si>
  <si>
    <t>58-2016-321</t>
  </si>
  <si>
    <t>58-2016-322</t>
  </si>
  <si>
    <t>113 boulevard Mortier</t>
  </si>
  <si>
    <t>67 rue de Rome</t>
  </si>
  <si>
    <t>58-2016-2038</t>
  </si>
  <si>
    <t>23 rue Jacques Ibert</t>
  </si>
  <si>
    <t>58-2016-246</t>
  </si>
  <si>
    <t>230 rue de Courcelles</t>
  </si>
  <si>
    <t>58-2016-243</t>
  </si>
  <si>
    <t>25 rue Jacques Ibert</t>
  </si>
  <si>
    <t>58-2016-244</t>
  </si>
  <si>
    <t>12 rue Abel Ferry</t>
  </si>
  <si>
    <t>58-2016-2049</t>
  </si>
  <si>
    <t>17 rue Jules Massenet</t>
  </si>
  <si>
    <t>20164130000032</t>
  </si>
  <si>
    <t>601-054</t>
  </si>
  <si>
    <t>601-010</t>
  </si>
  <si>
    <t>601-083</t>
  </si>
  <si>
    <t>601-086</t>
  </si>
  <si>
    <t>601-069</t>
  </si>
  <si>
    <t>601-068</t>
  </si>
  <si>
    <t>601-067</t>
  </si>
  <si>
    <t>601-100</t>
  </si>
  <si>
    <t>601-164</t>
  </si>
  <si>
    <t>601-163</t>
  </si>
  <si>
    <t>601-143</t>
  </si>
  <si>
    <t>601-142</t>
  </si>
  <si>
    <t>601-141</t>
  </si>
  <si>
    <t>601-128</t>
  </si>
  <si>
    <t>601-183</t>
  </si>
  <si>
    <t>601-248</t>
  </si>
  <si>
    <t>601-247</t>
  </si>
  <si>
    <t>601-246</t>
  </si>
  <si>
    <t>602-052</t>
  </si>
  <si>
    <t>602-049</t>
  </si>
  <si>
    <t>toto</t>
  </si>
  <si>
    <t>titi</t>
  </si>
  <si>
    <t>soft</t>
  </si>
  <si>
    <t>NICOLLE</t>
  </si>
  <si>
    <t>SOFTELEC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</si>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</sst>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2" formatCode="d/m/yy;@"/>
  </numFmts>
  <fonts count="6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72" fontId="5" fillId="2" borderId="1" xfId="0" applyNumberFormat="1" applyFont="1" applyFill="1" applyBorder="1" applyAlignment="1" applyProtection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/>
    </xf>
    <xf numFmtId="172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0" fontId="3" fillId="0" borderId="0" xfId="0" applyNumberFormat="1" applyFon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2" fontId="5" fillId="2" borderId="2" xfId="0" applyNumberFormat="1" applyFont="1" applyFill="1" applyBorder="1" applyAlignment="1" applyProtection="1">
      <alignment horizontal="center" vertical="center"/>
    </xf>
    <xf numFmtId="2" fontId="3" fillId="0" borderId="2" xfId="0" applyNumberFormat="1" applyFont="1" applyFill="1" applyBorder="1" applyAlignment="1" applyProtection="1">
      <alignment horizontal="center"/>
    </xf>
    <xf numFmtId="0" fontId="3" fillId="0" borderId="2" xfId="0" applyNumberFormat="1" applyFont="1" applyFill="1" applyBorder="1" applyAlignment="1" applyProtection="1">
      <alignment horizontal="center"/>
    </xf>
    <xf numFmtId="0" fontId="0" fillId="0" borderId="0" xfId="0" applyFill="1"/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Protection="1"/>
    <xf numFmtId="172" fontId="3" fillId="0" borderId="2" xfId="0" applyNumberFormat="1" applyFont="1" applyFill="1" applyBorder="1" applyAlignment="1" applyProtection="1">
      <alignment horizontal="center"/>
    </xf>
    <xf numFmtId="0" fontId="4" fillId="2" borderId="3" xfId="0" applyFont="1" applyFill="1" applyBorder="1" applyAlignment="1" applyProtection="1">
      <alignment horizontal="center" vertical="center"/>
    </xf>
    <xf numFmtId="0" fontId="2" fillId="0" borderId="4" xfId="0" applyFont="1" applyFill="1" applyBorder="1" applyProtection="1"/>
    <xf numFmtId="0" fontId="5" fillId="2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>
      <alignment horizontal="center"/>
    </xf>
    <xf numFmtId="172" fontId="3" fillId="2" borderId="2" xfId="0" applyNumberFormat="1" applyFont="1" applyFill="1" applyBorder="1" applyAlignment="1" applyProtection="1">
      <alignment horizontal="center"/>
    </xf>
    <xf numFmtId="0" fontId="3" fillId="2" borderId="2" xfId="0" applyNumberFormat="1" applyFont="1" applyFill="1" applyBorder="1" applyAlignment="1" applyProtection="1">
      <alignment horizontal="center"/>
    </xf>
    <xf numFmtId="2" fontId="3" fillId="2" borderId="2" xfId="0" applyNumberFormat="1" applyFont="1" applyFill="1" applyBorder="1" applyAlignment="1" applyProtection="1">
      <alignment horizontal="center"/>
    </xf>
    <xf numFmtId="0" fontId="2" fillId="2" borderId="4" xfId="0" applyFont="1" applyFill="1" applyBorder="1" applyProtection="1"/>
    <xf numFmtId="0" fontId="2" fillId="2" borderId="2" xfId="0" applyFont="1" applyFill="1" applyBorder="1" applyProtection="1"/>
    <xf numFmtId="0" fontId="3" fillId="2" borderId="2" xfId="0" quotePrefix="1" applyNumberFormat="1" applyFont="1" applyFill="1" applyBorder="1" applyAlignment="1" applyProtection="1">
      <alignment horizontal="center"/>
    </xf>
    <xf numFmtId="0" fontId="3" fillId="0" borderId="7" xfId="0" applyFont="1" applyFill="1" applyBorder="1" applyAlignment="1" applyProtection="1">
      <alignment horizontal="center"/>
    </xf>
    <xf numFmtId="0" fontId="2" fillId="0" borderId="8" xfId="0" applyFont="1" applyFill="1" applyBorder="1" applyProtection="1"/>
    <xf numFmtId="0" fontId="2" fillId="0" borderId="7" xfId="0" applyFont="1" applyFill="1" applyBorder="1" applyProtection="1"/>
    <xf numFmtId="172" fontId="3" fillId="0" borderId="7" xfId="0" applyNumberFormat="1" applyFont="1" applyFill="1" applyBorder="1" applyAlignment="1" applyProtection="1">
      <alignment horizontal="center"/>
    </xf>
    <xf numFmtId="0" fontId="3" fillId="0" borderId="7" xfId="0" applyNumberFormat="1" applyFont="1" applyFill="1" applyBorder="1" applyAlignment="1" applyProtection="1">
      <alignment horizontal="center"/>
    </xf>
    <xf numFmtId="2" fontId="3" fillId="0" borderId="7" xfId="0" applyNumberFormat="1" applyFont="1" applyFill="1" applyBorder="1" applyAlignment="1" applyProtection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9" xfId="0" pivotButton="1" applyBorder="1"/>
    <xf numFmtId="0" fontId="0" fillId="0" borderId="18" xfId="0" applyBorder="1"/>
    <xf numFmtId="0" fontId="0" fillId="0" borderId="19" xfId="0" applyBorder="1"/>
  </cellXfs>
  <cellStyles count="2">
    <cellStyle name="Euro" xfId="1"/>
    <cellStyle name="Normal" xfId="0" builtinId="0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numFmt numFmtId="172" formatCode="d/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571500</xdr:colOff>
      <xdr:row>4</xdr:row>
      <xdr:rowOff>88900</xdr:rowOff>
    </xdr:from>
    <xdr:to>
      <xdr:col>10</xdr:col>
      <xdr:colOff>82550</xdr:colOff>
      <xdr:row>7</xdr:row>
      <xdr:rowOff>50800</xdr:rowOff>
    </xdr:to>
    <xdr:sp macro="" textlink="">
      <xdr:nvSpPr>
        <xdr:cNvPr id="2" name="Rectangle à coins arrondis 1"/>
        <xdr:cNvSpPr/>
      </xdr:nvSpPr>
      <xdr:spPr>
        <a:xfrm>
          <a:off x="5994400" y="723900"/>
          <a:ext cx="1797050" cy="438150"/>
        </a:xfrm>
        <a:prstGeom prst="round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source est Tableau1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101600</xdr:colOff>
      <xdr:row>2</xdr:row>
      <xdr:rowOff>76200</xdr:rowOff>
    </xdr:from>
    <xdr:to>
      <xdr:col>6</xdr:col>
      <xdr:colOff>1949450</xdr:colOff>
      <xdr:row>6</xdr:row>
      <xdr:rowOff>31750</xdr:rowOff>
    </xdr:to>
    <xdr:sp macro="" textlink="">
      <xdr:nvSpPr>
        <xdr:cNvPr id="2" name="Rectangle à coins arrondis 1"/>
        <xdr:cNvSpPr/>
      </xdr:nvSpPr>
      <xdr:spPr>
        <a:xfrm>
          <a:off x="1600200" y="736600"/>
          <a:ext cx="2844800" cy="666750"/>
        </a:xfrm>
        <a:prstGeom prst="round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Tableau1 a été créé :</a:t>
          </a:r>
        </a:p>
        <a:p>
          <a:pPr algn="l"/>
          <a:r>
            <a:rPr lang="fr-FR" sz="1100"/>
            <a:t>Acceuil &gt; Mise sous forme de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458.548032175924" createdVersion="1" refreshedVersion="5" recordCount="67" upgradeOnRefresh="1">
  <cacheSource type="worksheet">
    <worksheetSource name="Tableau1"/>
  </cacheSource>
  <cacheFields count="15">
    <cacheField name="N° Chantier" numFmtId="0">
      <sharedItems containsSemiMixedTypes="0" containsString="0" containsNumber="1" containsInteger="1" minValue="33347" maxValue="34259" count="67">
        <n v="33347"/>
        <n v="33348"/>
        <n v="33349"/>
        <n v="33350"/>
        <n v="33351"/>
        <n v="33352"/>
        <n v="33353"/>
        <n v="33354"/>
        <n v="33355"/>
        <n v="33356"/>
        <n v="33357"/>
        <n v="33358"/>
        <n v="33359"/>
        <n v="33360"/>
        <n v="33361"/>
        <n v="33362"/>
        <n v="33363"/>
        <n v="33364"/>
        <n v="33365"/>
        <n v="33366"/>
        <n v="33367"/>
        <n v="33368"/>
        <n v="33369"/>
        <n v="33370"/>
        <n v="33371"/>
        <n v="33372"/>
        <n v="33373"/>
        <n v="33374"/>
        <n v="33375"/>
        <n v="33376"/>
        <n v="33377"/>
        <n v="33378"/>
        <n v="33379"/>
        <n v="33380"/>
        <n v="33381"/>
        <n v="33382"/>
        <n v="33383"/>
        <n v="33384"/>
        <n v="33385"/>
        <n v="33386"/>
        <n v="33387"/>
        <n v="33388"/>
        <n v="33389"/>
        <n v="33390"/>
        <n v="33391"/>
        <n v="33392"/>
        <n v="33393"/>
        <n v="33394"/>
        <n v="33395"/>
        <n v="33396"/>
        <n v="33397"/>
        <n v="33398"/>
        <n v="34245"/>
        <n v="34246"/>
        <n v="34247"/>
        <n v="34248"/>
        <n v="34249"/>
        <n v="34250"/>
        <n v="34251"/>
        <n v="34252"/>
        <n v="34253"/>
        <n v="34254"/>
        <n v="34255"/>
        <n v="34256"/>
        <n v="34257"/>
        <n v="34258"/>
        <n v="34259"/>
      </sharedItems>
    </cacheField>
    <cacheField name="MOIS" numFmtId="0">
      <sharedItems containsMixedTypes="1" containsNumber="1" containsInteger="1" minValue="1" maxValue="1"/>
    </cacheField>
    <cacheField name="ANNEE" numFmtId="0">
      <sharedItems containsMixedTypes="1" containsNumber="1" containsInteger="1" minValue="2016" maxValue="2016"/>
    </cacheField>
    <cacheField name="SEMAINE" numFmtId="0">
      <sharedItems containsMixedTypes="1" containsNumber="1" containsInteger="1" minValue="2" maxValue="2"/>
    </cacheField>
    <cacheField name="Date OS" numFmtId="172">
      <sharedItems containsNonDate="0" containsDate="1" containsString="0" containsBlank="1" minDate="2016-01-04T00:00:00" maxDate="2016-01-08T00:00:00"/>
    </cacheField>
    <cacheField name="Clients" numFmtId="0">
      <sharedItems containsBlank="1"/>
    </cacheField>
    <cacheField name="Adresse Chantiers" numFmtId="0">
      <sharedItems containsBlank="1"/>
    </cacheField>
    <cacheField name="N° OS" numFmtId="0">
      <sharedItems containsBlank="1" containsMixedTypes="1" containsNumber="1" containsInteger="1" minValue="1" maxValue="16019254"/>
    </cacheField>
    <cacheField name="CA HT OS" numFmtId="2">
      <sharedItems containsSemiMixedTypes="0" containsString="0" containsNumber="1" minValue="0" maxValue="40737.43"/>
    </cacheField>
    <cacheField name="APPEL OFFRE_x000a_SNI / CHN " numFmtId="2">
      <sharedItems containsNonDate="0" containsString="0" containsBlank="1"/>
    </cacheField>
    <cacheField name="soft" numFmtId="2">
      <sharedItems containsString="0" containsBlank="1" containsNumber="1" minValue="15" maxValue="40737.43"/>
    </cacheField>
    <cacheField name="NICOLLE" numFmtId="2">
      <sharedItems containsNonDate="0" containsString="0" containsBlank="1"/>
    </cacheField>
    <cacheField name="SOFTELEC" numFmtId="2">
      <sharedItems containsNonDate="0" containsString="0" containsBlank="1"/>
    </cacheField>
    <cacheField name="N°Facture" numFmtId="0">
      <sharedItems containsBlank="1"/>
    </cacheField>
    <cacheField name="CA HT Facturé" numFmtId="2">
      <sharedItems containsString="0" containsBlank="1" containsNumber="1" minValue="15" maxValue="1605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n v="1"/>
    <n v="2016"/>
    <n v="2"/>
    <d v="2016-01-04T00:00:00"/>
    <s v="toto"/>
    <s v="18 boulevard Danger"/>
    <s v="20164210000002"/>
    <n v="1057.5"/>
    <m/>
    <n v="1057.5"/>
    <m/>
    <m/>
    <s v="601-067"/>
    <n v="1057.5"/>
  </r>
  <r>
    <x v="1"/>
    <n v="1"/>
    <n v="2016"/>
    <n v="2"/>
    <d v="2016-01-04T00:00:00"/>
    <s v="toto"/>
    <s v="3 place Denis de Chailly"/>
    <s v="20164210000001"/>
    <n v="103.49999999999999"/>
    <m/>
    <n v="103.49999999999999"/>
    <m/>
    <m/>
    <s v="601-068"/>
    <n v="103.5"/>
  </r>
  <r>
    <x v="2"/>
    <n v="1"/>
    <n v="2016"/>
    <n v="2"/>
    <d v="2016-01-04T00:00:00"/>
    <s v="toto"/>
    <s v="Rue Francoeur"/>
    <s v="ATR/308663"/>
    <n v="148"/>
    <m/>
    <n v="148"/>
    <m/>
    <m/>
    <s v="601-083"/>
    <n v="45"/>
  </r>
  <r>
    <x v="3"/>
    <n v="1"/>
    <n v="2016"/>
    <n v="2"/>
    <d v="2016-01-04T00:00:00"/>
    <s v="toto"/>
    <s v="3 rue de Mandres"/>
    <s v="ATR/308711"/>
    <n v="175"/>
    <m/>
    <n v="175"/>
    <m/>
    <m/>
    <m/>
    <m/>
  </r>
  <r>
    <x v="4"/>
    <n v="1"/>
    <n v="2016"/>
    <n v="2"/>
    <d v="2016-01-04T00:00:00"/>
    <s v="toto"/>
    <s v="12 rue de Bretagne"/>
    <s v="ATR/308712"/>
    <n v="175"/>
    <m/>
    <n v="175"/>
    <m/>
    <m/>
    <s v="603-063"/>
    <n v="175"/>
  </r>
  <r>
    <x v="5"/>
    <n v="1"/>
    <n v="2016"/>
    <n v="2"/>
    <d v="2016-01-04T00:00:00"/>
    <s v="toto"/>
    <s v="162 rue Gabriel Péri"/>
    <n v="16018719"/>
    <n v="2361.21"/>
    <m/>
    <n v="2361.21"/>
    <m/>
    <m/>
    <s v="602-239"/>
    <n v="2361.21"/>
  </r>
  <r>
    <x v="6"/>
    <n v="1"/>
    <n v="2016"/>
    <n v="2"/>
    <d v="2016-01-05T00:00:00"/>
    <s v="toto"/>
    <s v="8 allée des Cerisiers"/>
    <s v="58-2016-1127"/>
    <n v="8263.5"/>
    <m/>
    <n v="8263.5"/>
    <m/>
    <m/>
    <s v="602-072"/>
    <n v="8263.5"/>
  </r>
  <r>
    <x v="7"/>
    <n v="1"/>
    <n v="2016"/>
    <n v="2"/>
    <d v="2016-01-05T00:00:00"/>
    <s v="toto"/>
    <s v="89 avenue du Général de Gaulle"/>
    <s v="58-2016-1150"/>
    <n v="3780.5"/>
    <m/>
    <n v="3780.5"/>
    <m/>
    <m/>
    <s v="602-073"/>
    <n v="3780.5"/>
  </r>
  <r>
    <x v="8"/>
    <n v="1"/>
    <n v="2016"/>
    <n v="2"/>
    <d v="2016-01-05T00:00:00"/>
    <s v="toto"/>
    <s v="2 allée des Cerisiers"/>
    <s v="58-2016-1162"/>
    <n v="6287"/>
    <m/>
    <n v="6287"/>
    <m/>
    <m/>
    <s v="602-074"/>
    <n v="3287"/>
  </r>
  <r>
    <x v="9"/>
    <n v="1"/>
    <n v="2016"/>
    <n v="2"/>
    <d v="2016-01-05T00:00:00"/>
    <s v="toto"/>
    <s v="2 rue des Vergers"/>
    <s v="ATR/308730"/>
    <n v="35"/>
    <m/>
    <n v="35"/>
    <m/>
    <m/>
    <s v="602-182"/>
    <n v="35"/>
  </r>
  <r>
    <x v="10"/>
    <n v="1"/>
    <n v="2016"/>
    <n v="2"/>
    <d v="2016-01-05T00:00:00"/>
    <s v="toto"/>
    <s v="1 à 9 rue Champ de Coq"/>
    <s v="ATR/308734"/>
    <n v="55"/>
    <m/>
    <n v="55"/>
    <m/>
    <m/>
    <s v="602-168"/>
    <n v="55"/>
  </r>
  <r>
    <x v="11"/>
    <n v="1"/>
    <n v="2016"/>
    <n v="2"/>
    <d v="2016-01-05T00:00:00"/>
    <s v="toto"/>
    <s v="63 rue Francoeur"/>
    <s v="ATR/308735"/>
    <n v="37"/>
    <m/>
    <n v="37"/>
    <m/>
    <m/>
    <s v="601-246"/>
    <n v="182"/>
  </r>
  <r>
    <x v="12"/>
    <n v="1"/>
    <n v="2016"/>
    <n v="2"/>
    <d v="2016-01-05T00:00:00"/>
    <s v="toto"/>
    <s v="28 rue du Colombier"/>
    <s v="ATR/308754"/>
    <n v="745"/>
    <m/>
    <n v="745"/>
    <m/>
    <m/>
    <m/>
    <m/>
  </r>
  <r>
    <x v="13"/>
    <n v="1"/>
    <n v="2016"/>
    <n v="2"/>
    <d v="2016-01-05T00:00:00"/>
    <s v="toto"/>
    <s v="17 passage Saint Sébastien"/>
    <s v="58-2016-918"/>
    <n v="4161.2"/>
    <m/>
    <n v="4161.2"/>
    <m/>
    <m/>
    <s v="602-023"/>
    <n v="4161.2"/>
  </r>
  <r>
    <x v="14"/>
    <n v="1"/>
    <n v="2016"/>
    <n v="2"/>
    <d v="2016-01-05T00:00:00"/>
    <s v="toto"/>
    <s v="84 rue Toulouse Lautrec"/>
    <s v="ATR/308764"/>
    <n v="1286"/>
    <m/>
    <n v="1286"/>
    <m/>
    <m/>
    <s v="601-247"/>
    <n v="1371"/>
  </r>
  <r>
    <x v="15"/>
    <n v="1"/>
    <n v="2016"/>
    <n v="2"/>
    <d v="2016-01-05T00:00:00"/>
    <s v="toto"/>
    <s v="Allée Stéphane Mallarmé"/>
    <s v="ATR/308776"/>
    <n v="0"/>
    <m/>
    <m/>
    <m/>
    <m/>
    <m/>
    <m/>
  </r>
  <r>
    <x v="16"/>
    <n v="1"/>
    <n v="2016"/>
    <n v="2"/>
    <d v="2016-01-05T00:00:00"/>
    <s v="toto"/>
    <s v="8 rue Jean Baptiste Lully"/>
    <s v="20164250000005"/>
    <n v="1537.9999999999998"/>
    <m/>
    <n v="1537.9999999999998"/>
    <m/>
    <m/>
    <s v="601-069"/>
    <n v="1538"/>
  </r>
  <r>
    <x v="17"/>
    <n v="1"/>
    <n v="2016"/>
    <n v="2"/>
    <d v="2016-01-05T00:00:00"/>
    <s v="toto"/>
    <s v="162 rue Gabriel Péri"/>
    <n v="16018906"/>
    <n v="1391.52"/>
    <m/>
    <n v="1391.52"/>
    <m/>
    <m/>
    <s v="602-240"/>
    <n v="1391.52"/>
  </r>
  <r>
    <x v="18"/>
    <n v="1"/>
    <n v="2016"/>
    <n v="2"/>
    <d v="2016-01-05T00:00:00"/>
    <s v="toto"/>
    <s v="8 Villa Saulaie"/>
    <s v="58-2016-1492"/>
    <n v="778.73"/>
    <m/>
    <n v="778.73"/>
    <m/>
    <m/>
    <s v="601-010"/>
    <n v="778.73"/>
  </r>
  <r>
    <x v="19"/>
    <n v="1"/>
    <n v="2016"/>
    <n v="2"/>
    <d v="2016-01-05T00:00:00"/>
    <s v="toto"/>
    <s v="14 rue Henri Dunant"/>
    <n v="89437"/>
    <n v="3100.42"/>
    <m/>
    <n v="3100.42"/>
    <m/>
    <m/>
    <s v="601-054"/>
    <n v="3100.42"/>
  </r>
  <r>
    <x v="20"/>
    <n v="1"/>
    <n v="2016"/>
    <n v="2"/>
    <d v="2016-01-05T00:00:00"/>
    <s v="toto"/>
    <s v="119 rue de la réunion"/>
    <s v="58-2016-1507"/>
    <n v="437.25"/>
    <m/>
    <n v="437.25"/>
    <m/>
    <m/>
    <s v="601-183"/>
    <n v="437.25"/>
  </r>
  <r>
    <x v="21"/>
    <n v="1"/>
    <n v="2016"/>
    <n v="2"/>
    <d v="2016-01-05T00:00:00"/>
    <s v="toto"/>
    <s v="11 rue de la Condamine"/>
    <s v="58-2016-1218"/>
    <n v="1900"/>
    <m/>
    <n v="1900"/>
    <m/>
    <m/>
    <s v="601-128"/>
    <n v="1900"/>
  </r>
  <r>
    <x v="22"/>
    <n v="1"/>
    <n v="2016"/>
    <n v="2"/>
    <d v="2016-01-05T00:00:00"/>
    <s v="toto"/>
    <s v="36 rue de Malte"/>
    <s v="E512-915"/>
    <n v="3249.3"/>
    <m/>
    <n v="3249.3"/>
    <m/>
    <m/>
    <m/>
    <m/>
  </r>
  <r>
    <x v="23"/>
    <n v="1"/>
    <n v="2016"/>
    <n v="2"/>
    <d v="2016-01-05T00:00:00"/>
    <s v="toto"/>
    <s v="36 rue de Malte"/>
    <s v="E511-030"/>
    <n v="40737.43"/>
    <m/>
    <n v="40737.43"/>
    <m/>
    <m/>
    <m/>
    <m/>
  </r>
  <r>
    <x v="24"/>
    <n v="1"/>
    <n v="2016"/>
    <n v="2"/>
    <d v="2016-01-06T00:00:00"/>
    <s v="toto"/>
    <s v="64 bis rue de Meaux"/>
    <s v="mail du 5/1"/>
    <n v="0"/>
    <m/>
    <m/>
    <m/>
    <m/>
    <m/>
    <m/>
  </r>
  <r>
    <x v="25"/>
    <n v="1"/>
    <n v="2016"/>
    <n v="2"/>
    <d v="2016-01-06T00:00:00"/>
    <s v="toto"/>
    <s v="8 allée Stéphane Mallarmé"/>
    <s v="ATR/308795"/>
    <n v="134"/>
    <m/>
    <n v="134"/>
    <m/>
    <m/>
    <s v="601-086"/>
    <n v="134"/>
  </r>
  <r>
    <x v="26"/>
    <n v="1"/>
    <n v="2016"/>
    <n v="2"/>
    <d v="2016-01-06T00:00:00"/>
    <s v="toto"/>
    <s v="7 allée Stéphane Mallarmé"/>
    <s v="ATR/308818"/>
    <n v="4075"/>
    <m/>
    <n v="4075"/>
    <m/>
    <m/>
    <s v="601-163"/>
    <n v="4075"/>
  </r>
  <r>
    <x v="27"/>
    <n v="1"/>
    <n v="2016"/>
    <n v="2"/>
    <d v="2016-01-06T00:00:00"/>
    <s v="toto"/>
    <s v="37 rue de l'Orge"/>
    <s v="ATR/308830"/>
    <n v="712"/>
    <m/>
    <n v="712"/>
    <m/>
    <m/>
    <s v="602-049"/>
    <n v="872"/>
  </r>
  <r>
    <x v="28"/>
    <n v="1"/>
    <n v="2016"/>
    <n v="2"/>
    <d v="2016-01-06T00:00:00"/>
    <s v="toto"/>
    <s v="4 square Vésoul"/>
    <s v="ATR/308833"/>
    <n v="525"/>
    <m/>
    <n v="525"/>
    <m/>
    <m/>
    <m/>
    <m/>
  </r>
  <r>
    <x v="29"/>
    <n v="1"/>
    <n v="2016"/>
    <n v="2"/>
    <d v="2016-01-06T00:00:00"/>
    <s v="toto"/>
    <s v="114 rue Germain Siraudin"/>
    <s v="20164110000006"/>
    <n v="4039.8636363636365"/>
    <m/>
    <n v="4039.8636363636365"/>
    <m/>
    <m/>
    <s v="601-141"/>
    <n v="4061.77"/>
  </r>
  <r>
    <x v="30"/>
    <n v="1"/>
    <n v="2016"/>
    <n v="2"/>
    <d v="2016-01-06T00:00:00"/>
    <s v="toto"/>
    <s v="8 rue de la Brasserie Gruber"/>
    <s v="20154110001015"/>
    <n v="163.63636363636363"/>
    <m/>
    <n v="163.63636363636363"/>
    <m/>
    <m/>
    <s v="601-142"/>
    <n v="231.37"/>
  </r>
  <r>
    <x v="31"/>
    <n v="1"/>
    <n v="2016"/>
    <n v="2"/>
    <d v="2016-01-06T00:00:00"/>
    <s v="titi"/>
    <s v="2 rue Gervex"/>
    <s v="58-2016-1591"/>
    <n v="662"/>
    <m/>
    <n v="662"/>
    <m/>
    <m/>
    <s v="602-008"/>
    <n v="662"/>
  </r>
  <r>
    <x v="32"/>
    <n v="1"/>
    <n v="2016"/>
    <n v="2"/>
    <d v="2016-01-07T00:00:00"/>
    <s v="titi"/>
    <s v="5 avenue du Mal de Lattre de Tassigny"/>
    <n v="16019254"/>
    <n v="338"/>
    <m/>
    <n v="338"/>
    <m/>
    <m/>
    <s v="602-101"/>
    <n v="338"/>
  </r>
  <r>
    <x v="33"/>
    <n v="1"/>
    <n v="2016"/>
    <n v="2"/>
    <d v="2016-01-07T00:00:00"/>
    <s v="titi"/>
    <s v="49 rue Camille Desmoulins"/>
    <n v="16019150"/>
    <n v="982.7"/>
    <m/>
    <n v="982.7"/>
    <m/>
    <m/>
    <s v="602-102"/>
    <n v="982.7"/>
  </r>
  <r>
    <x v="34"/>
    <n v="1"/>
    <n v="2016"/>
    <n v="2"/>
    <d v="2016-01-07T00:00:00"/>
    <s v="titi"/>
    <s v="Jacques Prévert/Rosenberg"/>
    <s v="M01/005243"/>
    <n v="119"/>
    <m/>
    <n v="119"/>
    <m/>
    <m/>
    <s v="602-188"/>
    <n v="119"/>
  </r>
  <r>
    <x v="35"/>
    <n v="1"/>
    <n v="2016"/>
    <n v="2"/>
    <d v="2016-01-07T00:00:00"/>
    <s v="titi"/>
    <s v="207/2015 rue Pierre et Marie Curie"/>
    <s v="M01/005296"/>
    <n v="285"/>
    <m/>
    <n v="285"/>
    <m/>
    <m/>
    <s v="601-100"/>
    <n v="285"/>
  </r>
  <r>
    <x v="36"/>
    <n v="1"/>
    <n v="2016"/>
    <n v="2"/>
    <d v="2016-01-07T00:00:00"/>
    <s v="titi"/>
    <s v="207/2015 rue Pierre et Marie Curie"/>
    <s v="M01/005297"/>
    <n v="450"/>
    <m/>
    <n v="450"/>
    <m/>
    <m/>
    <s v="602-052"/>
    <n v="450"/>
  </r>
  <r>
    <x v="37"/>
    <n v="1"/>
    <n v="2016"/>
    <n v="2"/>
    <d v="2016-01-07T00:00:00"/>
    <s v="titi"/>
    <s v="Cité Clémenceau"/>
    <s v="ATR/308873"/>
    <n v="15"/>
    <m/>
    <n v="15"/>
    <m/>
    <m/>
    <s v="601-164"/>
    <n v="15"/>
  </r>
  <r>
    <x v="38"/>
    <n v="1"/>
    <n v="2016"/>
    <n v="2"/>
    <d v="2016-01-07T00:00:00"/>
    <s v="titi"/>
    <s v="Rue de la Croix Ronde"/>
    <s v="ATR/308877"/>
    <n v="35"/>
    <m/>
    <n v="35"/>
    <m/>
    <m/>
    <m/>
    <m/>
  </r>
  <r>
    <x v="39"/>
    <n v="1"/>
    <n v="2016"/>
    <n v="2"/>
    <d v="2016-01-07T00:00:00"/>
    <s v="titi"/>
    <s v="Cité Clémenceau"/>
    <s v="ATR/308878"/>
    <n v="55"/>
    <m/>
    <n v="55"/>
    <m/>
    <m/>
    <s v="602-169"/>
    <n v="55"/>
  </r>
  <r>
    <x v="40"/>
    <n v="1"/>
    <n v="2016"/>
    <n v="2"/>
    <d v="2016-01-07T00:00:00"/>
    <s v="titi"/>
    <s v="4 rue Louis Aragon"/>
    <s v="ATR/308917"/>
    <n v="1559"/>
    <m/>
    <n v="1559"/>
    <m/>
    <m/>
    <s v="602-114"/>
    <n v="1644"/>
  </r>
  <r>
    <x v="41"/>
    <n v="1"/>
    <n v="2016"/>
    <n v="2"/>
    <d v="2016-01-07T00:00:00"/>
    <s v="titi"/>
    <s v="18B rue Saint Germain"/>
    <s v="ATR/308919"/>
    <n v="1275"/>
    <m/>
    <n v="1275"/>
    <m/>
    <m/>
    <s v="602-183"/>
    <n v="1382"/>
  </r>
  <r>
    <x v="42"/>
    <n v="1"/>
    <n v="2016"/>
    <n v="2"/>
    <d v="2016-01-07T00:00:00"/>
    <s v="titi"/>
    <s v="84 rue Toulouse Lautrec"/>
    <s v="ATR/308938"/>
    <n v="2456"/>
    <m/>
    <n v="2456"/>
    <m/>
    <m/>
    <s v="601-248"/>
    <n v="2541"/>
  </r>
  <r>
    <x v="43"/>
    <n v="1"/>
    <n v="2016"/>
    <n v="2"/>
    <d v="2016-01-07T00:00:00"/>
    <s v="titi"/>
    <s v="10 rue Claude Debussy"/>
    <s v="58-2016-321"/>
    <n v="4334"/>
    <m/>
    <n v="4334"/>
    <m/>
    <m/>
    <s v="602-135"/>
    <n v="4334"/>
  </r>
  <r>
    <x v="44"/>
    <n v="1"/>
    <n v="2016"/>
    <n v="2"/>
    <d v="2016-01-07T00:00:00"/>
    <s v="titi"/>
    <s v="10 rue Claude Debussy"/>
    <s v="58-2016-322"/>
    <n v="8559"/>
    <m/>
    <n v="8559"/>
    <m/>
    <m/>
    <s v="602-136"/>
    <n v="8559"/>
  </r>
  <r>
    <x v="45"/>
    <n v="1"/>
    <n v="2016"/>
    <n v="2"/>
    <d v="2016-01-07T00:00:00"/>
    <s v="titi"/>
    <s v="113 boulevard Mortier"/>
    <n v="1"/>
    <n v="16058"/>
    <m/>
    <n v="16058"/>
    <m/>
    <m/>
    <s v="603-176"/>
    <n v="16058"/>
  </r>
  <r>
    <x v="46"/>
    <n v="1"/>
    <n v="2016"/>
    <n v="2"/>
    <d v="2016-01-07T00:00:00"/>
    <s v="titi"/>
    <s v="67 rue de Rome"/>
    <s v="58-2016-2038"/>
    <n v="140.75"/>
    <m/>
    <n v="140.75"/>
    <m/>
    <m/>
    <s v="603-088"/>
    <n v="140.75"/>
  </r>
  <r>
    <x v="47"/>
    <n v="1"/>
    <n v="2016"/>
    <n v="2"/>
    <d v="2016-01-07T00:00:00"/>
    <s v="titi"/>
    <s v="23 rue Jacques Ibert"/>
    <s v="58-2016-246"/>
    <n v="7805"/>
    <m/>
    <n v="7805"/>
    <m/>
    <m/>
    <s v="603-148"/>
    <n v="7805"/>
  </r>
  <r>
    <x v="48"/>
    <n v="1"/>
    <n v="2016"/>
    <n v="2"/>
    <d v="2016-01-07T00:00:00"/>
    <s v="titi"/>
    <s v="230 rue de Courcelles"/>
    <s v="58-2016-243"/>
    <n v="8350.4"/>
    <m/>
    <n v="8350.4"/>
    <m/>
    <m/>
    <s v="602-010"/>
    <n v="8350.4"/>
  </r>
  <r>
    <x v="49"/>
    <n v="1"/>
    <n v="2016"/>
    <n v="2"/>
    <d v="2016-01-07T00:00:00"/>
    <s v="titi"/>
    <s v="25 rue Jacques Ibert"/>
    <s v="58-2016-244"/>
    <n v="8022"/>
    <m/>
    <n v="8022"/>
    <m/>
    <m/>
    <s v="602-137"/>
    <n v="8022"/>
  </r>
  <r>
    <x v="50"/>
    <n v="1"/>
    <n v="2016"/>
    <n v="2"/>
    <d v="2016-01-07T00:00:00"/>
    <s v="titi"/>
    <s v="12 rue Abel Ferry"/>
    <s v="58-2016-2049"/>
    <n v="3351.7"/>
    <m/>
    <n v="3351.7"/>
    <m/>
    <m/>
    <s v="602-216"/>
    <n v="3351.7"/>
  </r>
  <r>
    <x v="51"/>
    <n v="1"/>
    <n v="2016"/>
    <n v="2"/>
    <d v="2016-01-07T00:00:00"/>
    <s v="titi"/>
    <s v="17 rue Jules Massenet"/>
    <s v="20164130000032"/>
    <n v="1544.9999999999998"/>
    <m/>
    <n v="1544.9999999999998"/>
    <m/>
    <m/>
    <s v="601-143"/>
    <n v="1545"/>
  </r>
  <r>
    <x v="52"/>
    <s v=""/>
    <s v=""/>
    <s v=""/>
    <m/>
    <m/>
    <m/>
    <m/>
    <n v="0"/>
    <m/>
    <m/>
    <m/>
    <m/>
    <m/>
    <m/>
  </r>
  <r>
    <x v="53"/>
    <s v=""/>
    <s v=""/>
    <s v=""/>
    <m/>
    <m/>
    <m/>
    <m/>
    <n v="0"/>
    <m/>
    <m/>
    <m/>
    <m/>
    <m/>
    <m/>
  </r>
  <r>
    <x v="54"/>
    <s v=""/>
    <s v=""/>
    <s v=""/>
    <m/>
    <m/>
    <m/>
    <m/>
    <n v="0"/>
    <m/>
    <m/>
    <m/>
    <m/>
    <m/>
    <m/>
  </r>
  <r>
    <x v="55"/>
    <s v=""/>
    <s v=""/>
    <s v=""/>
    <m/>
    <m/>
    <m/>
    <m/>
    <n v="0"/>
    <m/>
    <m/>
    <m/>
    <m/>
    <m/>
    <m/>
  </r>
  <r>
    <x v="56"/>
    <s v=""/>
    <s v=""/>
    <s v=""/>
    <m/>
    <m/>
    <m/>
    <m/>
    <n v="0"/>
    <m/>
    <m/>
    <m/>
    <m/>
    <m/>
    <m/>
  </r>
  <r>
    <x v="57"/>
    <s v=""/>
    <s v=""/>
    <s v=""/>
    <m/>
    <m/>
    <m/>
    <m/>
    <n v="0"/>
    <m/>
    <m/>
    <m/>
    <m/>
    <m/>
    <m/>
  </r>
  <r>
    <x v="58"/>
    <s v=""/>
    <s v=""/>
    <s v=""/>
    <m/>
    <m/>
    <m/>
    <m/>
    <n v="0"/>
    <m/>
    <m/>
    <m/>
    <m/>
    <m/>
    <m/>
  </r>
  <r>
    <x v="59"/>
    <s v=""/>
    <s v=""/>
    <s v=""/>
    <m/>
    <m/>
    <m/>
    <m/>
    <n v="0"/>
    <m/>
    <m/>
    <m/>
    <m/>
    <m/>
    <m/>
  </r>
  <r>
    <x v="60"/>
    <s v=""/>
    <s v=""/>
    <s v=""/>
    <m/>
    <m/>
    <m/>
    <m/>
    <n v="0"/>
    <m/>
    <m/>
    <m/>
    <m/>
    <m/>
    <m/>
  </r>
  <r>
    <x v="61"/>
    <s v=""/>
    <s v=""/>
    <s v=""/>
    <m/>
    <m/>
    <m/>
    <m/>
    <n v="0"/>
    <m/>
    <m/>
    <m/>
    <m/>
    <m/>
    <m/>
  </r>
  <r>
    <x v="62"/>
    <s v=""/>
    <s v=""/>
    <s v=""/>
    <m/>
    <m/>
    <m/>
    <m/>
    <n v="0"/>
    <m/>
    <m/>
    <m/>
    <m/>
    <m/>
    <m/>
  </r>
  <r>
    <x v="63"/>
    <s v=""/>
    <s v=""/>
    <s v=""/>
    <m/>
    <m/>
    <m/>
    <m/>
    <n v="0"/>
    <m/>
    <m/>
    <m/>
    <m/>
    <m/>
    <m/>
  </r>
  <r>
    <x v="64"/>
    <s v=""/>
    <s v=""/>
    <s v=""/>
    <m/>
    <m/>
    <m/>
    <m/>
    <n v="0"/>
    <m/>
    <m/>
    <m/>
    <m/>
    <m/>
    <m/>
  </r>
  <r>
    <x v="65"/>
    <s v=""/>
    <s v=""/>
    <s v=""/>
    <m/>
    <m/>
    <m/>
    <m/>
    <n v="0"/>
    <m/>
    <m/>
    <m/>
    <m/>
    <m/>
    <m/>
  </r>
  <r>
    <x v="66"/>
    <s v=""/>
    <s v=""/>
    <s v=""/>
    <m/>
    <m/>
    <m/>
    <m/>
    <n v="0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G72" firstHeaderRow="2" firstDataRow="2" firstDataCol="1"/>
  <pivotFields count="15">
    <pivotField axis="axisRow" compact="0" outline="0" subtotalTop="0" showAll="0" includeNewItemsInFilter="1">
      <items count="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2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6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 t="grand">
      <x/>
    </i>
  </rowItems>
  <colItems count="1">
    <i/>
  </colItem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O68" totalsRowShown="0" headerRowDxfId="0" dataDxfId="1" tableBorderDxfId="17">
  <autoFilter ref="A1:O68"/>
  <tableColumns count="15">
    <tableColumn id="1" name="N° Chantier" dataDxfId="16"/>
    <tableColumn id="2" name="MOIS" dataDxfId="15">
      <calculatedColumnFormula>IF(E2="","",MONTH(E2))</calculatedColumnFormula>
    </tableColumn>
    <tableColumn id="3" name="ANNEE" dataDxfId="14">
      <calculatedColumnFormula>IF(E2="","",YEAR(E2))</calculatedColumnFormula>
    </tableColumn>
    <tableColumn id="4" name="SEMAINE" dataDxfId="13">
      <calculatedColumnFormula>IF(E2="","",WEEKNUM(E2,2))</calculatedColumnFormula>
    </tableColumn>
    <tableColumn id="5" name="Date OS" dataDxfId="12"/>
    <tableColumn id="6" name="Clients" dataDxfId="11"/>
    <tableColumn id="7" name="Adresse Chantiers" dataDxfId="10"/>
    <tableColumn id="8" name="N° OS" dataDxfId="9"/>
    <tableColumn id="9" name="CA HT OS" dataDxfId="8">
      <calculatedColumnFormula>K2+(L2*0.06)+(M2*0.06)</calculatedColumnFormula>
    </tableColumn>
    <tableColumn id="10" name="APPEL OFFRE_x000a_SNI / CHN " dataDxfId="7"/>
    <tableColumn id="11" name="soft" dataDxfId="6"/>
    <tableColumn id="12" name="NICOLLE" dataDxfId="5"/>
    <tableColumn id="13" name="SOFTELEC" dataDxfId="4"/>
    <tableColumn id="14" name="N°Facture" dataDxfId="3"/>
    <tableColumn id="15" name="CA HT Facturé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72"/>
  <sheetViews>
    <sheetView workbookViewId="0">
      <selection activeCell="I19" sqref="I19"/>
    </sheetView>
  </sheetViews>
  <sheetFormatPr baseColWidth="10" defaultRowHeight="12.5" x14ac:dyDescent="0.25"/>
  <cols>
    <col min="1" max="1" width="12.1796875" bestFit="1" customWidth="1"/>
  </cols>
  <sheetData>
    <row r="3" spans="1:7" x14ac:dyDescent="0.25">
      <c r="A3" s="37"/>
      <c r="B3" s="37"/>
      <c r="C3" s="38"/>
      <c r="D3" s="38"/>
      <c r="E3" s="38"/>
      <c r="F3" s="38"/>
      <c r="G3" s="39"/>
    </row>
    <row r="4" spans="1:7" x14ac:dyDescent="0.25">
      <c r="A4" s="46" t="s">
        <v>26</v>
      </c>
      <c r="B4" s="40"/>
      <c r="C4" s="41"/>
      <c r="D4" s="41"/>
      <c r="E4" s="41"/>
      <c r="F4" s="41"/>
      <c r="G4" s="42"/>
    </row>
    <row r="5" spans="1:7" x14ac:dyDescent="0.25">
      <c r="A5" s="37">
        <v>33347</v>
      </c>
      <c r="B5" s="37"/>
      <c r="C5" s="38"/>
      <c r="D5" s="38"/>
      <c r="E5" s="38"/>
      <c r="F5" s="38"/>
      <c r="G5" s="39"/>
    </row>
    <row r="6" spans="1:7" x14ac:dyDescent="0.25">
      <c r="A6" s="47">
        <v>33348</v>
      </c>
      <c r="B6" s="40"/>
      <c r="C6" s="41"/>
      <c r="D6" s="41"/>
      <c r="E6" s="41"/>
      <c r="F6" s="41"/>
      <c r="G6" s="42"/>
    </row>
    <row r="7" spans="1:7" x14ac:dyDescent="0.25">
      <c r="A7" s="47">
        <v>33349</v>
      </c>
      <c r="B7" s="40"/>
      <c r="C7" s="41"/>
      <c r="D7" s="41"/>
      <c r="E7" s="41"/>
      <c r="F7" s="41"/>
      <c r="G7" s="42"/>
    </row>
    <row r="8" spans="1:7" x14ac:dyDescent="0.25">
      <c r="A8" s="47">
        <v>33350</v>
      </c>
      <c r="B8" s="40"/>
      <c r="C8" s="41"/>
      <c r="D8" s="41"/>
      <c r="E8" s="41"/>
      <c r="F8" s="41"/>
      <c r="G8" s="42"/>
    </row>
    <row r="9" spans="1:7" x14ac:dyDescent="0.25">
      <c r="A9" s="47">
        <v>33351</v>
      </c>
      <c r="B9" s="40"/>
      <c r="C9" s="41"/>
      <c r="D9" s="41"/>
      <c r="E9" s="41"/>
      <c r="F9" s="41"/>
      <c r="G9" s="42"/>
    </row>
    <row r="10" spans="1:7" x14ac:dyDescent="0.25">
      <c r="A10" s="47">
        <v>33352</v>
      </c>
      <c r="B10" s="40"/>
      <c r="C10" s="41"/>
      <c r="D10" s="41"/>
      <c r="E10" s="41"/>
      <c r="F10" s="41"/>
      <c r="G10" s="42"/>
    </row>
    <row r="11" spans="1:7" x14ac:dyDescent="0.25">
      <c r="A11" s="47">
        <v>33353</v>
      </c>
      <c r="B11" s="40"/>
      <c r="C11" s="41"/>
      <c r="D11" s="41"/>
      <c r="E11" s="41"/>
      <c r="F11" s="41"/>
      <c r="G11" s="42"/>
    </row>
    <row r="12" spans="1:7" x14ac:dyDescent="0.25">
      <c r="A12" s="47">
        <v>33354</v>
      </c>
      <c r="B12" s="40"/>
      <c r="C12" s="41"/>
      <c r="D12" s="41"/>
      <c r="E12" s="41"/>
      <c r="F12" s="41"/>
      <c r="G12" s="42"/>
    </row>
    <row r="13" spans="1:7" x14ac:dyDescent="0.25">
      <c r="A13" s="47">
        <v>33355</v>
      </c>
      <c r="B13" s="40"/>
      <c r="C13" s="41"/>
      <c r="D13" s="41"/>
      <c r="E13" s="41"/>
      <c r="F13" s="41"/>
      <c r="G13" s="42"/>
    </row>
    <row r="14" spans="1:7" x14ac:dyDescent="0.25">
      <c r="A14" s="47">
        <v>33356</v>
      </c>
      <c r="B14" s="40"/>
      <c r="C14" s="41"/>
      <c r="D14" s="41"/>
      <c r="E14" s="41"/>
      <c r="F14" s="41"/>
      <c r="G14" s="42"/>
    </row>
    <row r="15" spans="1:7" x14ac:dyDescent="0.25">
      <c r="A15" s="47">
        <v>33357</v>
      </c>
      <c r="B15" s="40"/>
      <c r="C15" s="41"/>
      <c r="D15" s="41"/>
      <c r="E15" s="41"/>
      <c r="F15" s="41"/>
      <c r="G15" s="42"/>
    </row>
    <row r="16" spans="1:7" x14ac:dyDescent="0.25">
      <c r="A16" s="47">
        <v>33358</v>
      </c>
      <c r="B16" s="40"/>
      <c r="C16" s="41"/>
      <c r="D16" s="41"/>
      <c r="E16" s="41"/>
      <c r="F16" s="41"/>
      <c r="G16" s="42"/>
    </row>
    <row r="17" spans="1:7" x14ac:dyDescent="0.25">
      <c r="A17" s="47">
        <v>33359</v>
      </c>
      <c r="B17" s="40"/>
      <c r="C17" s="41"/>
      <c r="D17" s="41"/>
      <c r="E17" s="41"/>
      <c r="F17" s="41"/>
      <c r="G17" s="42"/>
    </row>
    <row r="18" spans="1:7" x14ac:dyDescent="0.25">
      <c r="A18" s="47">
        <v>33360</v>
      </c>
      <c r="B18" s="40"/>
      <c r="C18" s="41"/>
      <c r="D18" s="41"/>
      <c r="E18" s="41"/>
      <c r="F18" s="41"/>
      <c r="G18" s="42"/>
    </row>
    <row r="19" spans="1:7" x14ac:dyDescent="0.25">
      <c r="A19" s="47">
        <v>33361</v>
      </c>
      <c r="B19" s="40"/>
      <c r="C19" s="41"/>
      <c r="D19" s="41"/>
      <c r="E19" s="41"/>
      <c r="F19" s="41"/>
      <c r="G19" s="42"/>
    </row>
    <row r="20" spans="1:7" x14ac:dyDescent="0.25">
      <c r="A20" s="47">
        <v>33362</v>
      </c>
      <c r="B20" s="40"/>
      <c r="C20" s="41"/>
      <c r="D20" s="41"/>
      <c r="E20" s="41"/>
      <c r="F20" s="41"/>
      <c r="G20" s="42"/>
    </row>
    <row r="21" spans="1:7" x14ac:dyDescent="0.25">
      <c r="A21" s="47">
        <v>33363</v>
      </c>
      <c r="B21" s="40"/>
      <c r="C21" s="41"/>
      <c r="D21" s="41"/>
      <c r="E21" s="41"/>
      <c r="F21" s="41"/>
      <c r="G21" s="42"/>
    </row>
    <row r="22" spans="1:7" x14ac:dyDescent="0.25">
      <c r="A22" s="47">
        <v>33364</v>
      </c>
      <c r="B22" s="40"/>
      <c r="C22" s="41"/>
      <c r="D22" s="41"/>
      <c r="E22" s="41"/>
      <c r="F22" s="41"/>
      <c r="G22" s="42"/>
    </row>
    <row r="23" spans="1:7" x14ac:dyDescent="0.25">
      <c r="A23" s="47">
        <v>33365</v>
      </c>
      <c r="B23" s="40"/>
      <c r="C23" s="41"/>
      <c r="D23" s="41"/>
      <c r="E23" s="41"/>
      <c r="F23" s="41"/>
      <c r="G23" s="42"/>
    </row>
    <row r="24" spans="1:7" x14ac:dyDescent="0.25">
      <c r="A24" s="47">
        <v>33366</v>
      </c>
      <c r="B24" s="40"/>
      <c r="C24" s="41"/>
      <c r="D24" s="41"/>
      <c r="E24" s="41"/>
      <c r="F24" s="41"/>
      <c r="G24" s="42"/>
    </row>
    <row r="25" spans="1:7" x14ac:dyDescent="0.25">
      <c r="A25" s="47">
        <v>33367</v>
      </c>
      <c r="B25" s="40"/>
      <c r="C25" s="41"/>
      <c r="D25" s="41"/>
      <c r="E25" s="41"/>
      <c r="F25" s="41"/>
      <c r="G25" s="42"/>
    </row>
    <row r="26" spans="1:7" x14ac:dyDescent="0.25">
      <c r="A26" s="47">
        <v>33368</v>
      </c>
      <c r="B26" s="40"/>
      <c r="C26" s="41"/>
      <c r="D26" s="41"/>
      <c r="E26" s="41"/>
      <c r="F26" s="41"/>
      <c r="G26" s="42"/>
    </row>
    <row r="27" spans="1:7" x14ac:dyDescent="0.25">
      <c r="A27" s="47">
        <v>33369</v>
      </c>
      <c r="B27" s="40"/>
      <c r="C27" s="41"/>
      <c r="D27" s="41"/>
      <c r="E27" s="41"/>
      <c r="F27" s="41"/>
      <c r="G27" s="42"/>
    </row>
    <row r="28" spans="1:7" x14ac:dyDescent="0.25">
      <c r="A28" s="47">
        <v>33370</v>
      </c>
      <c r="B28" s="40"/>
      <c r="C28" s="41"/>
      <c r="D28" s="41"/>
      <c r="E28" s="41"/>
      <c r="F28" s="41"/>
      <c r="G28" s="42"/>
    </row>
    <row r="29" spans="1:7" x14ac:dyDescent="0.25">
      <c r="A29" s="47">
        <v>33371</v>
      </c>
      <c r="B29" s="40"/>
      <c r="C29" s="41"/>
      <c r="D29" s="41"/>
      <c r="E29" s="41"/>
      <c r="F29" s="41"/>
      <c r="G29" s="42"/>
    </row>
    <row r="30" spans="1:7" x14ac:dyDescent="0.25">
      <c r="A30" s="47">
        <v>33372</v>
      </c>
      <c r="B30" s="40"/>
      <c r="C30" s="41"/>
      <c r="D30" s="41"/>
      <c r="E30" s="41"/>
      <c r="F30" s="41"/>
      <c r="G30" s="42"/>
    </row>
    <row r="31" spans="1:7" x14ac:dyDescent="0.25">
      <c r="A31" s="47">
        <v>33373</v>
      </c>
      <c r="B31" s="40"/>
      <c r="C31" s="41"/>
      <c r="D31" s="41"/>
      <c r="E31" s="41"/>
      <c r="F31" s="41"/>
      <c r="G31" s="42"/>
    </row>
    <row r="32" spans="1:7" x14ac:dyDescent="0.25">
      <c r="A32" s="47">
        <v>33374</v>
      </c>
      <c r="B32" s="40"/>
      <c r="C32" s="41"/>
      <c r="D32" s="41"/>
      <c r="E32" s="41"/>
      <c r="F32" s="41"/>
      <c r="G32" s="42"/>
    </row>
    <row r="33" spans="1:7" x14ac:dyDescent="0.25">
      <c r="A33" s="47">
        <v>33375</v>
      </c>
      <c r="B33" s="40"/>
      <c r="C33" s="41"/>
      <c r="D33" s="41"/>
      <c r="E33" s="41"/>
      <c r="F33" s="41"/>
      <c r="G33" s="42"/>
    </row>
    <row r="34" spans="1:7" x14ac:dyDescent="0.25">
      <c r="A34" s="47">
        <v>33376</v>
      </c>
      <c r="B34" s="40"/>
      <c r="C34" s="41"/>
      <c r="D34" s="41"/>
      <c r="E34" s="41"/>
      <c r="F34" s="41"/>
      <c r="G34" s="42"/>
    </row>
    <row r="35" spans="1:7" x14ac:dyDescent="0.25">
      <c r="A35" s="47">
        <v>33377</v>
      </c>
      <c r="B35" s="40"/>
      <c r="C35" s="41"/>
      <c r="D35" s="41"/>
      <c r="E35" s="41"/>
      <c r="F35" s="41"/>
      <c r="G35" s="42"/>
    </row>
    <row r="36" spans="1:7" x14ac:dyDescent="0.25">
      <c r="A36" s="47">
        <v>33378</v>
      </c>
      <c r="B36" s="40"/>
      <c r="C36" s="41"/>
      <c r="D36" s="41"/>
      <c r="E36" s="41"/>
      <c r="F36" s="41"/>
      <c r="G36" s="42"/>
    </row>
    <row r="37" spans="1:7" x14ac:dyDescent="0.25">
      <c r="A37" s="47">
        <v>33379</v>
      </c>
      <c r="B37" s="40"/>
      <c r="C37" s="41"/>
      <c r="D37" s="41"/>
      <c r="E37" s="41"/>
      <c r="F37" s="41"/>
      <c r="G37" s="42"/>
    </row>
    <row r="38" spans="1:7" x14ac:dyDescent="0.25">
      <c r="A38" s="47">
        <v>33380</v>
      </c>
      <c r="B38" s="40"/>
      <c r="C38" s="41"/>
      <c r="D38" s="41"/>
      <c r="E38" s="41"/>
      <c r="F38" s="41"/>
      <c r="G38" s="42"/>
    </row>
    <row r="39" spans="1:7" x14ac:dyDescent="0.25">
      <c r="A39" s="47">
        <v>33381</v>
      </c>
      <c r="B39" s="40"/>
      <c r="C39" s="41"/>
      <c r="D39" s="41"/>
      <c r="E39" s="41"/>
      <c r="F39" s="41"/>
      <c r="G39" s="42"/>
    </row>
    <row r="40" spans="1:7" x14ac:dyDescent="0.25">
      <c r="A40" s="47">
        <v>33382</v>
      </c>
      <c r="B40" s="40"/>
      <c r="C40" s="41"/>
      <c r="D40" s="41"/>
      <c r="E40" s="41"/>
      <c r="F40" s="41"/>
      <c r="G40" s="42"/>
    </row>
    <row r="41" spans="1:7" x14ac:dyDescent="0.25">
      <c r="A41" s="47">
        <v>33383</v>
      </c>
      <c r="B41" s="40"/>
      <c r="C41" s="41"/>
      <c r="D41" s="41"/>
      <c r="E41" s="41"/>
      <c r="F41" s="41"/>
      <c r="G41" s="42"/>
    </row>
    <row r="42" spans="1:7" x14ac:dyDescent="0.25">
      <c r="A42" s="47">
        <v>33384</v>
      </c>
      <c r="B42" s="40"/>
      <c r="C42" s="41"/>
      <c r="D42" s="41"/>
      <c r="E42" s="41"/>
      <c r="F42" s="41"/>
      <c r="G42" s="42"/>
    </row>
    <row r="43" spans="1:7" x14ac:dyDescent="0.25">
      <c r="A43" s="47">
        <v>33385</v>
      </c>
      <c r="B43" s="40"/>
      <c r="C43" s="41"/>
      <c r="D43" s="41"/>
      <c r="E43" s="41"/>
      <c r="F43" s="41"/>
      <c r="G43" s="42"/>
    </row>
    <row r="44" spans="1:7" x14ac:dyDescent="0.25">
      <c r="A44" s="47">
        <v>33386</v>
      </c>
      <c r="B44" s="40"/>
      <c r="C44" s="41"/>
      <c r="D44" s="41"/>
      <c r="E44" s="41"/>
      <c r="F44" s="41"/>
      <c r="G44" s="42"/>
    </row>
    <row r="45" spans="1:7" x14ac:dyDescent="0.25">
      <c r="A45" s="47">
        <v>33387</v>
      </c>
      <c r="B45" s="40"/>
      <c r="C45" s="41"/>
      <c r="D45" s="41"/>
      <c r="E45" s="41"/>
      <c r="F45" s="41"/>
      <c r="G45" s="42"/>
    </row>
    <row r="46" spans="1:7" x14ac:dyDescent="0.25">
      <c r="A46" s="47">
        <v>33388</v>
      </c>
      <c r="B46" s="40"/>
      <c r="C46" s="41"/>
      <c r="D46" s="41"/>
      <c r="E46" s="41"/>
      <c r="F46" s="41"/>
      <c r="G46" s="42"/>
    </row>
    <row r="47" spans="1:7" x14ac:dyDescent="0.25">
      <c r="A47" s="47">
        <v>33389</v>
      </c>
      <c r="B47" s="40"/>
      <c r="C47" s="41"/>
      <c r="D47" s="41"/>
      <c r="E47" s="41"/>
      <c r="F47" s="41"/>
      <c r="G47" s="42"/>
    </row>
    <row r="48" spans="1:7" x14ac:dyDescent="0.25">
      <c r="A48" s="47">
        <v>33390</v>
      </c>
      <c r="B48" s="40"/>
      <c r="C48" s="41"/>
      <c r="D48" s="41"/>
      <c r="E48" s="41"/>
      <c r="F48" s="41"/>
      <c r="G48" s="42"/>
    </row>
    <row r="49" spans="1:7" x14ac:dyDescent="0.25">
      <c r="A49" s="47">
        <v>33391</v>
      </c>
      <c r="B49" s="40"/>
      <c r="C49" s="41"/>
      <c r="D49" s="41"/>
      <c r="E49" s="41"/>
      <c r="F49" s="41"/>
      <c r="G49" s="42"/>
    </row>
    <row r="50" spans="1:7" x14ac:dyDescent="0.25">
      <c r="A50" s="47">
        <v>33392</v>
      </c>
      <c r="B50" s="40"/>
      <c r="C50" s="41"/>
      <c r="D50" s="41"/>
      <c r="E50" s="41"/>
      <c r="F50" s="41"/>
      <c r="G50" s="42"/>
    </row>
    <row r="51" spans="1:7" x14ac:dyDescent="0.25">
      <c r="A51" s="47">
        <v>33393</v>
      </c>
      <c r="B51" s="40"/>
      <c r="C51" s="41"/>
      <c r="D51" s="41"/>
      <c r="E51" s="41"/>
      <c r="F51" s="41"/>
      <c r="G51" s="42"/>
    </row>
    <row r="52" spans="1:7" x14ac:dyDescent="0.25">
      <c r="A52" s="47">
        <v>33394</v>
      </c>
      <c r="B52" s="40"/>
      <c r="C52" s="41"/>
      <c r="D52" s="41"/>
      <c r="E52" s="41"/>
      <c r="F52" s="41"/>
      <c r="G52" s="42"/>
    </row>
    <row r="53" spans="1:7" x14ac:dyDescent="0.25">
      <c r="A53" s="47">
        <v>33395</v>
      </c>
      <c r="B53" s="40"/>
      <c r="C53" s="41"/>
      <c r="D53" s="41"/>
      <c r="E53" s="41"/>
      <c r="F53" s="41"/>
      <c r="G53" s="42"/>
    </row>
    <row r="54" spans="1:7" x14ac:dyDescent="0.25">
      <c r="A54" s="47">
        <v>33396</v>
      </c>
      <c r="B54" s="40"/>
      <c r="C54" s="41"/>
      <c r="D54" s="41"/>
      <c r="E54" s="41"/>
      <c r="F54" s="41"/>
      <c r="G54" s="42"/>
    </row>
    <row r="55" spans="1:7" x14ac:dyDescent="0.25">
      <c r="A55" s="47">
        <v>33397</v>
      </c>
      <c r="B55" s="40"/>
      <c r="C55" s="41"/>
      <c r="D55" s="41"/>
      <c r="E55" s="41"/>
      <c r="F55" s="41"/>
      <c r="G55" s="42"/>
    </row>
    <row r="56" spans="1:7" x14ac:dyDescent="0.25">
      <c r="A56" s="47">
        <v>33398</v>
      </c>
      <c r="B56" s="40"/>
      <c r="C56" s="41"/>
      <c r="D56" s="41"/>
      <c r="E56" s="41"/>
      <c r="F56" s="41"/>
      <c r="G56" s="42"/>
    </row>
    <row r="57" spans="1:7" x14ac:dyDescent="0.25">
      <c r="A57" s="47">
        <v>34245</v>
      </c>
      <c r="B57" s="40"/>
      <c r="C57" s="41"/>
      <c r="D57" s="41"/>
      <c r="E57" s="41"/>
      <c r="F57" s="41"/>
      <c r="G57" s="42"/>
    </row>
    <row r="58" spans="1:7" x14ac:dyDescent="0.25">
      <c r="A58" s="47">
        <v>34246</v>
      </c>
      <c r="B58" s="40"/>
      <c r="C58" s="41"/>
      <c r="D58" s="41"/>
      <c r="E58" s="41"/>
      <c r="F58" s="41"/>
      <c r="G58" s="42"/>
    </row>
    <row r="59" spans="1:7" x14ac:dyDescent="0.25">
      <c r="A59" s="47">
        <v>34247</v>
      </c>
      <c r="B59" s="40"/>
      <c r="C59" s="41"/>
      <c r="D59" s="41"/>
      <c r="E59" s="41"/>
      <c r="F59" s="41"/>
      <c r="G59" s="42"/>
    </row>
    <row r="60" spans="1:7" x14ac:dyDescent="0.25">
      <c r="A60" s="47">
        <v>34248</v>
      </c>
      <c r="B60" s="40"/>
      <c r="C60" s="41"/>
      <c r="D60" s="41"/>
      <c r="E60" s="41"/>
      <c r="F60" s="41"/>
      <c r="G60" s="42"/>
    </row>
    <row r="61" spans="1:7" x14ac:dyDescent="0.25">
      <c r="A61" s="47">
        <v>34249</v>
      </c>
      <c r="B61" s="40"/>
      <c r="C61" s="41"/>
      <c r="D61" s="41"/>
      <c r="E61" s="41"/>
      <c r="F61" s="41"/>
      <c r="G61" s="42"/>
    </row>
    <row r="62" spans="1:7" x14ac:dyDescent="0.25">
      <c r="A62" s="47">
        <v>34250</v>
      </c>
      <c r="B62" s="40"/>
      <c r="C62" s="41"/>
      <c r="D62" s="41"/>
      <c r="E62" s="41"/>
      <c r="F62" s="41"/>
      <c r="G62" s="42"/>
    </row>
    <row r="63" spans="1:7" x14ac:dyDescent="0.25">
      <c r="A63" s="47">
        <v>34251</v>
      </c>
      <c r="B63" s="40"/>
      <c r="C63" s="41"/>
      <c r="D63" s="41"/>
      <c r="E63" s="41"/>
      <c r="F63" s="41"/>
      <c r="G63" s="42"/>
    </row>
    <row r="64" spans="1:7" x14ac:dyDescent="0.25">
      <c r="A64" s="47">
        <v>34252</v>
      </c>
      <c r="B64" s="40"/>
      <c r="C64" s="41"/>
      <c r="D64" s="41"/>
      <c r="E64" s="41"/>
      <c r="F64" s="41"/>
      <c r="G64" s="42"/>
    </row>
    <row r="65" spans="1:7" x14ac:dyDescent="0.25">
      <c r="A65" s="47">
        <v>34253</v>
      </c>
      <c r="B65" s="40"/>
      <c r="C65" s="41"/>
      <c r="D65" s="41"/>
      <c r="E65" s="41"/>
      <c r="F65" s="41"/>
      <c r="G65" s="42"/>
    </row>
    <row r="66" spans="1:7" x14ac:dyDescent="0.25">
      <c r="A66" s="47">
        <v>34254</v>
      </c>
      <c r="B66" s="40"/>
      <c r="C66" s="41"/>
      <c r="D66" s="41"/>
      <c r="E66" s="41"/>
      <c r="F66" s="41"/>
      <c r="G66" s="42"/>
    </row>
    <row r="67" spans="1:7" x14ac:dyDescent="0.25">
      <c r="A67" s="47">
        <v>34255</v>
      </c>
      <c r="B67" s="40"/>
      <c r="C67" s="41"/>
      <c r="D67" s="41"/>
      <c r="E67" s="41"/>
      <c r="F67" s="41"/>
      <c r="G67" s="42"/>
    </row>
    <row r="68" spans="1:7" x14ac:dyDescent="0.25">
      <c r="A68" s="47">
        <v>34256</v>
      </c>
      <c r="B68" s="40"/>
      <c r="C68" s="41"/>
      <c r="D68" s="41"/>
      <c r="E68" s="41"/>
      <c r="F68" s="41"/>
      <c r="G68" s="42"/>
    </row>
    <row r="69" spans="1:7" x14ac:dyDescent="0.25">
      <c r="A69" s="47">
        <v>34257</v>
      </c>
      <c r="B69" s="40"/>
      <c r="C69" s="41"/>
      <c r="D69" s="41"/>
      <c r="E69" s="41"/>
      <c r="F69" s="41"/>
      <c r="G69" s="42"/>
    </row>
    <row r="70" spans="1:7" x14ac:dyDescent="0.25">
      <c r="A70" s="47">
        <v>34258</v>
      </c>
      <c r="B70" s="40"/>
      <c r="C70" s="41"/>
      <c r="D70" s="41"/>
      <c r="E70" s="41"/>
      <c r="F70" s="41"/>
      <c r="G70" s="42"/>
    </row>
    <row r="71" spans="1:7" x14ac:dyDescent="0.25">
      <c r="A71" s="47">
        <v>34259</v>
      </c>
      <c r="B71" s="40"/>
      <c r="C71" s="41"/>
      <c r="D71" s="41"/>
      <c r="E71" s="41"/>
      <c r="F71" s="41"/>
      <c r="G71" s="42"/>
    </row>
    <row r="72" spans="1:7" x14ac:dyDescent="0.25">
      <c r="A72" s="48" t="s">
        <v>153</v>
      </c>
      <c r="B72" s="43"/>
      <c r="C72" s="44"/>
      <c r="D72" s="44"/>
      <c r="E72" s="44"/>
      <c r="F72" s="44"/>
      <c r="G72" s="45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8"/>
  <sheetViews>
    <sheetView tabSelected="1" zoomScaleNormal="55" zoomScaleSheetLayoutView="145" workbookViewId="0">
      <pane ySplit="1" topLeftCell="A2" activePane="bottomLeft" state="frozenSplit"/>
      <selection activeCell="E1" sqref="E1"/>
      <selection pane="bottomLeft" activeCell="G12" sqref="G12"/>
    </sheetView>
  </sheetViews>
  <sheetFormatPr baseColWidth="10" defaultRowHeight="14" outlineLevelCol="1" x14ac:dyDescent="0.4"/>
  <cols>
    <col min="1" max="1" width="11.453125" style="23" customWidth="1"/>
    <col min="2" max="2" width="9.54296875" style="10" hidden="1" customWidth="1" outlineLevel="1"/>
    <col min="3" max="3" width="6.26953125" style="10" hidden="1" customWidth="1" outlineLevel="1"/>
    <col min="4" max="4" width="10" style="10" hidden="1" customWidth="1" outlineLevel="1"/>
    <col min="5" max="5" width="10" style="9" customWidth="1" collapsed="1"/>
    <col min="6" max="6" width="14.26953125" style="8" customWidth="1"/>
    <col min="7" max="7" width="31.26953125" style="8" customWidth="1"/>
    <col min="8" max="8" width="17.26953125" style="11" bestFit="1" customWidth="1"/>
    <col min="9" max="9" width="14" style="5" customWidth="1"/>
    <col min="10" max="10" width="14.54296875" style="12" customWidth="1"/>
    <col min="11" max="11" width="12.54296875" style="12" customWidth="1"/>
    <col min="12" max="13" width="12.54296875" style="12" customWidth="1" outlineLevel="1"/>
    <col min="14" max="14" width="13.54296875" style="11" customWidth="1" outlineLevel="1"/>
    <col min="15" max="15" width="17" style="12" customWidth="1" outlineLevel="1"/>
    <col min="17" max="17" width="11" customWidth="1"/>
  </cols>
  <sheetData>
    <row r="1" spans="1:15" ht="38.25" customHeight="1" thickBot="1" x14ac:dyDescent="0.3">
      <c r="A1" s="22" t="s">
        <v>26</v>
      </c>
      <c r="B1" s="20" t="s">
        <v>29</v>
      </c>
      <c r="C1" s="1" t="s">
        <v>24</v>
      </c>
      <c r="D1" s="1" t="s">
        <v>25</v>
      </c>
      <c r="E1" s="3" t="s">
        <v>35</v>
      </c>
      <c r="F1" s="2" t="s">
        <v>34</v>
      </c>
      <c r="G1" s="2" t="s">
        <v>28</v>
      </c>
      <c r="H1" s="7" t="s">
        <v>31</v>
      </c>
      <c r="I1" s="13" t="s">
        <v>33</v>
      </c>
      <c r="J1" s="6" t="s">
        <v>27</v>
      </c>
      <c r="K1" s="6" t="s">
        <v>150</v>
      </c>
      <c r="L1" s="6" t="s">
        <v>151</v>
      </c>
      <c r="M1" s="6" t="s">
        <v>152</v>
      </c>
      <c r="N1" s="7" t="s">
        <v>32</v>
      </c>
      <c r="O1" s="4" t="s">
        <v>30</v>
      </c>
    </row>
    <row r="2" spans="1:15" s="16" customFormat="1" x14ac:dyDescent="0.4">
      <c r="A2" s="24">
        <v>33347</v>
      </c>
      <c r="B2" s="28">
        <f>IF(E2="","",MONTH(E2))</f>
        <v>1</v>
      </c>
      <c r="C2" s="29">
        <f>IF(E2="","",YEAR(E2))</f>
        <v>2016</v>
      </c>
      <c r="D2" s="29">
        <f t="shared" ref="D2:D53" si="0">IF(E2="","",WEEKNUM(E2,2))</f>
        <v>2</v>
      </c>
      <c r="E2" s="25">
        <v>42373</v>
      </c>
      <c r="F2" s="24" t="s">
        <v>148</v>
      </c>
      <c r="G2" s="24" t="s">
        <v>36</v>
      </c>
      <c r="H2" s="30" t="s">
        <v>37</v>
      </c>
      <c r="I2" s="27">
        <f>K2+(L2*0.06)+(M2*0.06)</f>
        <v>1057.5</v>
      </c>
      <c r="J2" s="27"/>
      <c r="K2" s="27">
        <f>1163.25/1.1</f>
        <v>1057.5</v>
      </c>
      <c r="L2" s="27"/>
      <c r="M2" s="27"/>
      <c r="N2" s="26" t="s">
        <v>134</v>
      </c>
      <c r="O2" s="27">
        <v>1057.5</v>
      </c>
    </row>
    <row r="3" spans="1:15" s="16" customFormat="1" x14ac:dyDescent="0.4">
      <c r="A3" s="24">
        <v>33348</v>
      </c>
      <c r="B3" s="28">
        <f t="shared" ref="B3:B53" si="1">IF(E3="","",MONTH(E3))</f>
        <v>1</v>
      </c>
      <c r="C3" s="29">
        <f t="shared" ref="C3:C53" si="2">IF(E3="","",YEAR(E3))</f>
        <v>2016</v>
      </c>
      <c r="D3" s="29">
        <f t="shared" si="0"/>
        <v>2</v>
      </c>
      <c r="E3" s="25">
        <v>42373</v>
      </c>
      <c r="F3" s="24" t="s">
        <v>148</v>
      </c>
      <c r="G3" s="24" t="s">
        <v>38</v>
      </c>
      <c r="H3" s="30" t="s">
        <v>39</v>
      </c>
      <c r="I3" s="27">
        <f t="shared" ref="I3:I53" si="3">K3+(L3*0.06)+(M3*0.06)</f>
        <v>103.49999999999999</v>
      </c>
      <c r="J3" s="27"/>
      <c r="K3" s="27">
        <f>113.85/1.1</f>
        <v>103.49999999999999</v>
      </c>
      <c r="L3" s="27"/>
      <c r="M3" s="27"/>
      <c r="N3" s="26" t="s">
        <v>133</v>
      </c>
      <c r="O3" s="27">
        <v>103.5</v>
      </c>
    </row>
    <row r="4" spans="1:15" s="16" customFormat="1" x14ac:dyDescent="0.4">
      <c r="A4" s="24">
        <v>33349</v>
      </c>
      <c r="B4" s="28">
        <f t="shared" si="1"/>
        <v>1</v>
      </c>
      <c r="C4" s="29">
        <f t="shared" si="2"/>
        <v>2016</v>
      </c>
      <c r="D4" s="29">
        <f t="shared" si="0"/>
        <v>2</v>
      </c>
      <c r="E4" s="25">
        <v>42373</v>
      </c>
      <c r="F4" s="24" t="s">
        <v>148</v>
      </c>
      <c r="G4" s="24" t="s">
        <v>40</v>
      </c>
      <c r="H4" s="26" t="s">
        <v>41</v>
      </c>
      <c r="I4" s="27">
        <f t="shared" si="3"/>
        <v>148</v>
      </c>
      <c r="J4" s="27"/>
      <c r="K4" s="27">
        <v>148</v>
      </c>
      <c r="L4" s="27"/>
      <c r="M4" s="27"/>
      <c r="N4" s="26" t="s">
        <v>130</v>
      </c>
      <c r="O4" s="27">
        <v>45</v>
      </c>
    </row>
    <row r="5" spans="1:15" s="16" customFormat="1" x14ac:dyDescent="0.4">
      <c r="A5" s="17">
        <v>33350</v>
      </c>
      <c r="B5" s="21">
        <f t="shared" si="1"/>
        <v>1</v>
      </c>
      <c r="C5" s="18">
        <f t="shared" si="2"/>
        <v>2016</v>
      </c>
      <c r="D5" s="18">
        <f t="shared" si="0"/>
        <v>2</v>
      </c>
      <c r="E5" s="19">
        <v>42373</v>
      </c>
      <c r="F5" s="24" t="s">
        <v>148</v>
      </c>
      <c r="G5" s="17" t="s">
        <v>42</v>
      </c>
      <c r="H5" s="15" t="s">
        <v>43</v>
      </c>
      <c r="I5" s="14">
        <f t="shared" si="3"/>
        <v>175</v>
      </c>
      <c r="J5" s="14"/>
      <c r="K5" s="14">
        <v>175</v>
      </c>
      <c r="L5" s="14"/>
      <c r="M5" s="14"/>
      <c r="N5" s="15"/>
      <c r="O5" s="14"/>
    </row>
    <row r="6" spans="1:15" s="16" customFormat="1" x14ac:dyDescent="0.4">
      <c r="A6" s="24">
        <v>33351</v>
      </c>
      <c r="B6" s="28">
        <f t="shared" si="1"/>
        <v>1</v>
      </c>
      <c r="C6" s="29">
        <f t="shared" si="2"/>
        <v>2016</v>
      </c>
      <c r="D6" s="29">
        <f t="shared" si="0"/>
        <v>2</v>
      </c>
      <c r="E6" s="25">
        <v>42373</v>
      </c>
      <c r="F6" s="24" t="s">
        <v>148</v>
      </c>
      <c r="G6" s="24" t="s">
        <v>44</v>
      </c>
      <c r="H6" s="26" t="s">
        <v>45</v>
      </c>
      <c r="I6" s="27">
        <f t="shared" si="3"/>
        <v>175</v>
      </c>
      <c r="J6" s="27"/>
      <c r="K6" s="27">
        <v>175</v>
      </c>
      <c r="L6" s="27"/>
      <c r="M6" s="27"/>
      <c r="N6" s="26" t="s">
        <v>20</v>
      </c>
      <c r="O6" s="27">
        <v>175</v>
      </c>
    </row>
    <row r="7" spans="1:15" s="16" customFormat="1" x14ac:dyDescent="0.4">
      <c r="A7" s="24">
        <v>33352</v>
      </c>
      <c r="B7" s="28">
        <f t="shared" si="1"/>
        <v>1</v>
      </c>
      <c r="C7" s="29">
        <f t="shared" si="2"/>
        <v>2016</v>
      </c>
      <c r="D7" s="29">
        <f t="shared" si="0"/>
        <v>2</v>
      </c>
      <c r="E7" s="25">
        <v>42373</v>
      </c>
      <c r="F7" s="24" t="s">
        <v>148</v>
      </c>
      <c r="G7" s="24" t="s">
        <v>46</v>
      </c>
      <c r="H7" s="26">
        <v>16018719</v>
      </c>
      <c r="I7" s="27">
        <f t="shared" si="3"/>
        <v>2361.21</v>
      </c>
      <c r="J7" s="27"/>
      <c r="K7" s="27">
        <v>2361.21</v>
      </c>
      <c r="L7" s="27"/>
      <c r="M7" s="27"/>
      <c r="N7" s="26" t="s">
        <v>17</v>
      </c>
      <c r="O7" s="27">
        <v>2361.21</v>
      </c>
    </row>
    <row r="8" spans="1:15" s="16" customFormat="1" x14ac:dyDescent="0.4">
      <c r="A8" s="24">
        <v>33353</v>
      </c>
      <c r="B8" s="28">
        <f t="shared" si="1"/>
        <v>1</v>
      </c>
      <c r="C8" s="29">
        <f t="shared" si="2"/>
        <v>2016</v>
      </c>
      <c r="D8" s="29">
        <f t="shared" si="0"/>
        <v>2</v>
      </c>
      <c r="E8" s="25">
        <v>42374</v>
      </c>
      <c r="F8" s="24" t="s">
        <v>148</v>
      </c>
      <c r="G8" s="24" t="s">
        <v>47</v>
      </c>
      <c r="H8" s="26" t="s">
        <v>48</v>
      </c>
      <c r="I8" s="27">
        <f t="shared" si="3"/>
        <v>8263.5</v>
      </c>
      <c r="J8" s="27"/>
      <c r="K8" s="27">
        <v>8263.5</v>
      </c>
      <c r="L8" s="27"/>
      <c r="M8" s="27"/>
      <c r="N8" s="26" t="s">
        <v>7</v>
      </c>
      <c r="O8" s="27">
        <v>8263.5</v>
      </c>
    </row>
    <row r="9" spans="1:15" s="16" customFormat="1" x14ac:dyDescent="0.4">
      <c r="A9" s="24">
        <v>33354</v>
      </c>
      <c r="B9" s="28">
        <f t="shared" si="1"/>
        <v>1</v>
      </c>
      <c r="C9" s="29">
        <f t="shared" si="2"/>
        <v>2016</v>
      </c>
      <c r="D9" s="29">
        <f t="shared" si="0"/>
        <v>2</v>
      </c>
      <c r="E9" s="25">
        <v>42374</v>
      </c>
      <c r="F9" s="24" t="s">
        <v>148</v>
      </c>
      <c r="G9" s="24" t="s">
        <v>49</v>
      </c>
      <c r="H9" s="26" t="s">
        <v>50</v>
      </c>
      <c r="I9" s="27">
        <f t="shared" si="3"/>
        <v>3780.5</v>
      </c>
      <c r="J9" s="27"/>
      <c r="K9" s="27">
        <v>3780.5</v>
      </c>
      <c r="L9" s="27"/>
      <c r="M9" s="27"/>
      <c r="N9" s="26" t="s">
        <v>6</v>
      </c>
      <c r="O9" s="27">
        <v>3780.5</v>
      </c>
    </row>
    <row r="10" spans="1:15" s="16" customFormat="1" x14ac:dyDescent="0.4">
      <c r="A10" s="24">
        <v>33355</v>
      </c>
      <c r="B10" s="28">
        <f t="shared" si="1"/>
        <v>1</v>
      </c>
      <c r="C10" s="29">
        <f t="shared" si="2"/>
        <v>2016</v>
      </c>
      <c r="D10" s="29">
        <f t="shared" si="0"/>
        <v>2</v>
      </c>
      <c r="E10" s="25">
        <v>42374</v>
      </c>
      <c r="F10" s="24" t="s">
        <v>148</v>
      </c>
      <c r="G10" s="24" t="s">
        <v>51</v>
      </c>
      <c r="H10" s="26" t="s">
        <v>52</v>
      </c>
      <c r="I10" s="27">
        <f t="shared" si="3"/>
        <v>6287</v>
      </c>
      <c r="J10" s="27"/>
      <c r="K10" s="27">
        <v>6287</v>
      </c>
      <c r="L10" s="27"/>
      <c r="M10" s="27"/>
      <c r="N10" s="26" t="s">
        <v>5</v>
      </c>
      <c r="O10" s="27">
        <v>3287</v>
      </c>
    </row>
    <row r="11" spans="1:15" s="16" customFormat="1" x14ac:dyDescent="0.4">
      <c r="A11" s="24">
        <v>33356</v>
      </c>
      <c r="B11" s="21">
        <f t="shared" si="1"/>
        <v>1</v>
      </c>
      <c r="C11" s="18">
        <f t="shared" si="2"/>
        <v>2016</v>
      </c>
      <c r="D11" s="18">
        <f t="shared" si="0"/>
        <v>2</v>
      </c>
      <c r="E11" s="25">
        <v>42374</v>
      </c>
      <c r="F11" s="24" t="s">
        <v>148</v>
      </c>
      <c r="G11" s="24" t="s">
        <v>53</v>
      </c>
      <c r="H11" s="26" t="s">
        <v>54</v>
      </c>
      <c r="I11" s="27">
        <f t="shared" si="3"/>
        <v>35</v>
      </c>
      <c r="J11" s="27"/>
      <c r="K11" s="27">
        <v>35</v>
      </c>
      <c r="L11" s="27"/>
      <c r="M11" s="27"/>
      <c r="N11" s="26" t="s">
        <v>11</v>
      </c>
      <c r="O11" s="27">
        <v>35</v>
      </c>
    </row>
    <row r="12" spans="1:15" s="16" customFormat="1" x14ac:dyDescent="0.4">
      <c r="A12" s="24">
        <v>33357</v>
      </c>
      <c r="B12" s="21">
        <f t="shared" si="1"/>
        <v>1</v>
      </c>
      <c r="C12" s="18">
        <f t="shared" si="2"/>
        <v>2016</v>
      </c>
      <c r="D12" s="18">
        <f t="shared" si="0"/>
        <v>2</v>
      </c>
      <c r="E12" s="25">
        <v>42374</v>
      </c>
      <c r="F12" s="24" t="s">
        <v>148</v>
      </c>
      <c r="G12" s="24" t="s">
        <v>55</v>
      </c>
      <c r="H12" s="26" t="s">
        <v>56</v>
      </c>
      <c r="I12" s="27">
        <f t="shared" si="3"/>
        <v>55</v>
      </c>
      <c r="J12" s="27"/>
      <c r="K12" s="27">
        <v>55</v>
      </c>
      <c r="L12" s="27"/>
      <c r="M12" s="27"/>
      <c r="N12" s="26" t="s">
        <v>13</v>
      </c>
      <c r="O12" s="27">
        <v>55</v>
      </c>
    </row>
    <row r="13" spans="1:15" s="16" customFormat="1" x14ac:dyDescent="0.4">
      <c r="A13" s="24">
        <v>33358</v>
      </c>
      <c r="B13" s="21">
        <f t="shared" si="1"/>
        <v>1</v>
      </c>
      <c r="C13" s="18">
        <f t="shared" si="2"/>
        <v>2016</v>
      </c>
      <c r="D13" s="18">
        <f t="shared" si="0"/>
        <v>2</v>
      </c>
      <c r="E13" s="25">
        <v>42374</v>
      </c>
      <c r="F13" s="24" t="s">
        <v>148</v>
      </c>
      <c r="G13" s="24" t="s">
        <v>57</v>
      </c>
      <c r="H13" s="26" t="s">
        <v>58</v>
      </c>
      <c r="I13" s="27">
        <f t="shared" si="3"/>
        <v>37</v>
      </c>
      <c r="J13" s="27"/>
      <c r="K13" s="27">
        <v>37</v>
      </c>
      <c r="L13" s="27"/>
      <c r="M13" s="27"/>
      <c r="N13" s="26" t="s">
        <v>145</v>
      </c>
      <c r="O13" s="27">
        <v>182</v>
      </c>
    </row>
    <row r="14" spans="1:15" s="16" customFormat="1" x14ac:dyDescent="0.4">
      <c r="A14" s="17">
        <v>33359</v>
      </c>
      <c r="B14" s="21">
        <f t="shared" si="1"/>
        <v>1</v>
      </c>
      <c r="C14" s="18">
        <f t="shared" si="2"/>
        <v>2016</v>
      </c>
      <c r="D14" s="18">
        <f t="shared" si="0"/>
        <v>2</v>
      </c>
      <c r="E14" s="19">
        <v>42374</v>
      </c>
      <c r="F14" s="24" t="s">
        <v>148</v>
      </c>
      <c r="G14" s="17" t="s">
        <v>59</v>
      </c>
      <c r="H14" s="15" t="s">
        <v>60</v>
      </c>
      <c r="I14" s="14">
        <f t="shared" si="3"/>
        <v>745</v>
      </c>
      <c r="J14" s="14"/>
      <c r="K14" s="14">
        <v>745</v>
      </c>
      <c r="L14" s="14"/>
      <c r="M14" s="14"/>
      <c r="N14" s="15"/>
      <c r="O14" s="14"/>
    </row>
    <row r="15" spans="1:15" s="16" customFormat="1" x14ac:dyDescent="0.4">
      <c r="A15" s="24">
        <v>33360</v>
      </c>
      <c r="B15" s="28">
        <f t="shared" si="1"/>
        <v>1</v>
      </c>
      <c r="C15" s="29">
        <f t="shared" si="2"/>
        <v>2016</v>
      </c>
      <c r="D15" s="29">
        <f t="shared" si="0"/>
        <v>2</v>
      </c>
      <c r="E15" s="25">
        <v>42374</v>
      </c>
      <c r="F15" s="24" t="s">
        <v>148</v>
      </c>
      <c r="G15" s="24" t="s">
        <v>61</v>
      </c>
      <c r="H15" s="26" t="s">
        <v>62</v>
      </c>
      <c r="I15" s="27">
        <f t="shared" si="3"/>
        <v>4161.2</v>
      </c>
      <c r="J15" s="27"/>
      <c r="K15" s="27">
        <v>4161.2</v>
      </c>
      <c r="L15" s="27"/>
      <c r="M15" s="27"/>
      <c r="N15" s="26" t="s">
        <v>0</v>
      </c>
      <c r="O15" s="27">
        <v>4161.2</v>
      </c>
    </row>
    <row r="16" spans="1:15" s="16" customFormat="1" x14ac:dyDescent="0.4">
      <c r="A16" s="24">
        <v>33361</v>
      </c>
      <c r="B16" s="21">
        <f t="shared" si="1"/>
        <v>1</v>
      </c>
      <c r="C16" s="18">
        <f t="shared" si="2"/>
        <v>2016</v>
      </c>
      <c r="D16" s="18">
        <f t="shared" si="0"/>
        <v>2</v>
      </c>
      <c r="E16" s="25">
        <v>42374</v>
      </c>
      <c r="F16" s="24" t="s">
        <v>148</v>
      </c>
      <c r="G16" s="24" t="s">
        <v>63</v>
      </c>
      <c r="H16" s="26" t="s">
        <v>64</v>
      </c>
      <c r="I16" s="27">
        <f t="shared" si="3"/>
        <v>1286</v>
      </c>
      <c r="J16" s="27"/>
      <c r="K16" s="27">
        <v>1286</v>
      </c>
      <c r="L16" s="27"/>
      <c r="M16" s="27"/>
      <c r="N16" s="26" t="s">
        <v>144</v>
      </c>
      <c r="O16" s="27">
        <v>1371</v>
      </c>
    </row>
    <row r="17" spans="1:15" s="16" customFormat="1" x14ac:dyDescent="0.4">
      <c r="A17" s="17">
        <v>33362</v>
      </c>
      <c r="B17" s="21">
        <f t="shared" si="1"/>
        <v>1</v>
      </c>
      <c r="C17" s="18">
        <f t="shared" si="2"/>
        <v>2016</v>
      </c>
      <c r="D17" s="18">
        <f t="shared" si="0"/>
        <v>2</v>
      </c>
      <c r="E17" s="19">
        <v>42374</v>
      </c>
      <c r="F17" s="24" t="s">
        <v>148</v>
      </c>
      <c r="G17" s="17" t="s">
        <v>65</v>
      </c>
      <c r="H17" s="15" t="s">
        <v>66</v>
      </c>
      <c r="I17" s="14">
        <f t="shared" si="3"/>
        <v>0</v>
      </c>
      <c r="J17" s="14"/>
      <c r="K17" s="14"/>
      <c r="L17" s="14"/>
      <c r="M17" s="14"/>
      <c r="N17" s="15"/>
      <c r="O17" s="14"/>
    </row>
    <row r="18" spans="1:15" s="16" customFormat="1" x14ac:dyDescent="0.4">
      <c r="A18" s="24">
        <v>33363</v>
      </c>
      <c r="B18" s="28">
        <f t="shared" si="1"/>
        <v>1</v>
      </c>
      <c r="C18" s="29">
        <f t="shared" si="2"/>
        <v>2016</v>
      </c>
      <c r="D18" s="29">
        <f t="shared" si="0"/>
        <v>2</v>
      </c>
      <c r="E18" s="25">
        <v>42374</v>
      </c>
      <c r="F18" s="24" t="s">
        <v>148</v>
      </c>
      <c r="G18" s="24" t="s">
        <v>67</v>
      </c>
      <c r="H18" s="30" t="s">
        <v>68</v>
      </c>
      <c r="I18" s="27">
        <f t="shared" si="3"/>
        <v>1537.9999999999998</v>
      </c>
      <c r="J18" s="27"/>
      <c r="K18" s="27">
        <f>1691.8/1.1</f>
        <v>1537.9999999999998</v>
      </c>
      <c r="L18" s="27"/>
      <c r="M18" s="27"/>
      <c r="N18" s="26" t="s">
        <v>132</v>
      </c>
      <c r="O18" s="27">
        <v>1538</v>
      </c>
    </row>
    <row r="19" spans="1:15" s="16" customFormat="1" x14ac:dyDescent="0.4">
      <c r="A19" s="24">
        <v>33364</v>
      </c>
      <c r="B19" s="28">
        <f t="shared" si="1"/>
        <v>1</v>
      </c>
      <c r="C19" s="29">
        <f t="shared" si="2"/>
        <v>2016</v>
      </c>
      <c r="D19" s="29">
        <f t="shared" si="0"/>
        <v>2</v>
      </c>
      <c r="E19" s="25">
        <v>42374</v>
      </c>
      <c r="F19" s="24" t="s">
        <v>148</v>
      </c>
      <c r="G19" s="24" t="s">
        <v>46</v>
      </c>
      <c r="H19" s="26">
        <v>16018906</v>
      </c>
      <c r="I19" s="27">
        <f t="shared" si="3"/>
        <v>1391.52</v>
      </c>
      <c r="J19" s="27"/>
      <c r="K19" s="27">
        <v>1391.52</v>
      </c>
      <c r="L19" s="27"/>
      <c r="M19" s="27"/>
      <c r="N19" s="26" t="s">
        <v>18</v>
      </c>
      <c r="O19" s="27">
        <v>1391.52</v>
      </c>
    </row>
    <row r="20" spans="1:15" s="16" customFormat="1" x14ac:dyDescent="0.4">
      <c r="A20" s="24">
        <v>33365</v>
      </c>
      <c r="B20" s="28">
        <f t="shared" si="1"/>
        <v>1</v>
      </c>
      <c r="C20" s="29">
        <f t="shared" si="2"/>
        <v>2016</v>
      </c>
      <c r="D20" s="29">
        <f t="shared" si="0"/>
        <v>2</v>
      </c>
      <c r="E20" s="25">
        <v>42374</v>
      </c>
      <c r="F20" s="24" t="s">
        <v>148</v>
      </c>
      <c r="G20" s="24" t="s">
        <v>69</v>
      </c>
      <c r="H20" s="26" t="s">
        <v>71</v>
      </c>
      <c r="I20" s="27">
        <f t="shared" si="3"/>
        <v>778.73</v>
      </c>
      <c r="J20" s="27"/>
      <c r="K20" s="27">
        <v>778.73</v>
      </c>
      <c r="L20" s="27"/>
      <c r="M20" s="27"/>
      <c r="N20" s="26" t="s">
        <v>129</v>
      </c>
      <c r="O20" s="27">
        <v>778.73</v>
      </c>
    </row>
    <row r="21" spans="1:15" s="16" customFormat="1" x14ac:dyDescent="0.4">
      <c r="A21" s="24">
        <v>33366</v>
      </c>
      <c r="B21" s="21">
        <f t="shared" si="1"/>
        <v>1</v>
      </c>
      <c r="C21" s="18">
        <f t="shared" si="2"/>
        <v>2016</v>
      </c>
      <c r="D21" s="18">
        <f t="shared" si="0"/>
        <v>2</v>
      </c>
      <c r="E21" s="25">
        <v>42374</v>
      </c>
      <c r="F21" s="24" t="s">
        <v>148</v>
      </c>
      <c r="G21" s="24" t="s">
        <v>70</v>
      </c>
      <c r="H21" s="26">
        <v>89437</v>
      </c>
      <c r="I21" s="27">
        <f t="shared" si="3"/>
        <v>3100.42</v>
      </c>
      <c r="J21" s="27"/>
      <c r="K21" s="27">
        <v>3100.42</v>
      </c>
      <c r="L21" s="27"/>
      <c r="M21" s="27"/>
      <c r="N21" s="26" t="s">
        <v>128</v>
      </c>
      <c r="O21" s="27">
        <v>3100.42</v>
      </c>
    </row>
    <row r="22" spans="1:15" s="16" customFormat="1" x14ac:dyDescent="0.4">
      <c r="A22" s="24">
        <v>33367</v>
      </c>
      <c r="B22" s="28">
        <f t="shared" si="1"/>
        <v>1</v>
      </c>
      <c r="C22" s="29">
        <f t="shared" si="2"/>
        <v>2016</v>
      </c>
      <c r="D22" s="29">
        <f t="shared" si="0"/>
        <v>2</v>
      </c>
      <c r="E22" s="25">
        <v>42374</v>
      </c>
      <c r="F22" s="24" t="s">
        <v>148</v>
      </c>
      <c r="G22" s="24" t="s">
        <v>72</v>
      </c>
      <c r="H22" s="26" t="s">
        <v>73</v>
      </c>
      <c r="I22" s="27">
        <f t="shared" si="3"/>
        <v>437.25</v>
      </c>
      <c r="J22" s="27"/>
      <c r="K22" s="27">
        <v>437.25</v>
      </c>
      <c r="L22" s="27"/>
      <c r="M22" s="27"/>
      <c r="N22" s="26" t="s">
        <v>142</v>
      </c>
      <c r="O22" s="27">
        <v>437.25</v>
      </c>
    </row>
    <row r="23" spans="1:15" s="16" customFormat="1" x14ac:dyDescent="0.4">
      <c r="A23" s="24">
        <v>33368</v>
      </c>
      <c r="B23" s="21">
        <f t="shared" si="1"/>
        <v>1</v>
      </c>
      <c r="C23" s="18">
        <f t="shared" si="2"/>
        <v>2016</v>
      </c>
      <c r="D23" s="18">
        <f t="shared" si="0"/>
        <v>2</v>
      </c>
      <c r="E23" s="25">
        <v>42374</v>
      </c>
      <c r="F23" s="24" t="s">
        <v>148</v>
      </c>
      <c r="G23" s="24" t="s">
        <v>74</v>
      </c>
      <c r="H23" s="26" t="s">
        <v>75</v>
      </c>
      <c r="I23" s="27">
        <f t="shared" si="3"/>
        <v>1900</v>
      </c>
      <c r="J23" s="27"/>
      <c r="K23" s="27">
        <v>1900</v>
      </c>
      <c r="L23" s="27"/>
      <c r="M23" s="27"/>
      <c r="N23" s="26" t="s">
        <v>141</v>
      </c>
      <c r="O23" s="27">
        <v>1900</v>
      </c>
    </row>
    <row r="24" spans="1:15" s="16" customFormat="1" x14ac:dyDescent="0.4">
      <c r="A24" s="17">
        <v>33369</v>
      </c>
      <c r="B24" s="21">
        <f t="shared" si="1"/>
        <v>1</v>
      </c>
      <c r="C24" s="18">
        <f t="shared" si="2"/>
        <v>2016</v>
      </c>
      <c r="D24" s="18">
        <f t="shared" si="0"/>
        <v>2</v>
      </c>
      <c r="E24" s="19">
        <v>42374</v>
      </c>
      <c r="F24" s="24" t="s">
        <v>148</v>
      </c>
      <c r="G24" s="17" t="s">
        <v>76</v>
      </c>
      <c r="H24" s="15" t="s">
        <v>77</v>
      </c>
      <c r="I24" s="14">
        <f t="shared" si="3"/>
        <v>3249.3</v>
      </c>
      <c r="J24" s="14"/>
      <c r="K24" s="14">
        <v>3249.3</v>
      </c>
      <c r="L24" s="14"/>
      <c r="M24" s="14"/>
      <c r="N24" s="15"/>
      <c r="O24" s="14"/>
    </row>
    <row r="25" spans="1:15" s="16" customFormat="1" x14ac:dyDescent="0.4">
      <c r="A25" s="17">
        <v>33370</v>
      </c>
      <c r="B25" s="21">
        <f t="shared" si="1"/>
        <v>1</v>
      </c>
      <c r="C25" s="18">
        <f t="shared" si="2"/>
        <v>2016</v>
      </c>
      <c r="D25" s="18">
        <f t="shared" si="0"/>
        <v>2</v>
      </c>
      <c r="E25" s="19">
        <v>42374</v>
      </c>
      <c r="F25" s="24" t="s">
        <v>148</v>
      </c>
      <c r="G25" s="17" t="s">
        <v>76</v>
      </c>
      <c r="H25" s="15" t="s">
        <v>78</v>
      </c>
      <c r="I25" s="14">
        <f t="shared" si="3"/>
        <v>40737.43</v>
      </c>
      <c r="J25" s="14"/>
      <c r="K25" s="14">
        <v>40737.43</v>
      </c>
      <c r="L25" s="14"/>
      <c r="M25" s="14"/>
      <c r="N25" s="15"/>
      <c r="O25" s="14"/>
    </row>
    <row r="26" spans="1:15" s="16" customFormat="1" x14ac:dyDescent="0.4">
      <c r="A26" s="17">
        <v>33371</v>
      </c>
      <c r="B26" s="21">
        <f t="shared" si="1"/>
        <v>1</v>
      </c>
      <c r="C26" s="18">
        <f t="shared" si="2"/>
        <v>2016</v>
      </c>
      <c r="D26" s="18">
        <f t="shared" si="0"/>
        <v>2</v>
      </c>
      <c r="E26" s="19">
        <v>42375</v>
      </c>
      <c r="F26" s="24" t="s">
        <v>148</v>
      </c>
      <c r="G26" s="17" t="s">
        <v>79</v>
      </c>
      <c r="H26" s="15" t="s">
        <v>80</v>
      </c>
      <c r="I26" s="14">
        <f t="shared" si="3"/>
        <v>0</v>
      </c>
      <c r="J26" s="14"/>
      <c r="K26" s="14"/>
      <c r="L26" s="14"/>
      <c r="M26" s="14"/>
      <c r="N26" s="15"/>
      <c r="O26" s="14"/>
    </row>
    <row r="27" spans="1:15" s="16" customFormat="1" x14ac:dyDescent="0.4">
      <c r="A27" s="24">
        <v>33372</v>
      </c>
      <c r="B27" s="28">
        <f t="shared" si="1"/>
        <v>1</v>
      </c>
      <c r="C27" s="29">
        <f t="shared" si="2"/>
        <v>2016</v>
      </c>
      <c r="D27" s="29">
        <f t="shared" si="0"/>
        <v>2</v>
      </c>
      <c r="E27" s="25">
        <v>42375</v>
      </c>
      <c r="F27" s="24" t="s">
        <v>148</v>
      </c>
      <c r="G27" s="24" t="s">
        <v>81</v>
      </c>
      <c r="H27" s="26" t="s">
        <v>82</v>
      </c>
      <c r="I27" s="27">
        <f t="shared" si="3"/>
        <v>134</v>
      </c>
      <c r="J27" s="27"/>
      <c r="K27" s="27">
        <v>134</v>
      </c>
      <c r="L27" s="27"/>
      <c r="M27" s="27"/>
      <c r="N27" s="26" t="s">
        <v>131</v>
      </c>
      <c r="O27" s="27">
        <v>134</v>
      </c>
    </row>
    <row r="28" spans="1:15" s="16" customFormat="1" x14ac:dyDescent="0.4">
      <c r="A28" s="24">
        <v>33373</v>
      </c>
      <c r="B28" s="28">
        <f t="shared" si="1"/>
        <v>1</v>
      </c>
      <c r="C28" s="29">
        <f t="shared" si="2"/>
        <v>2016</v>
      </c>
      <c r="D28" s="29">
        <f t="shared" si="0"/>
        <v>2</v>
      </c>
      <c r="E28" s="25">
        <v>42375</v>
      </c>
      <c r="F28" s="24" t="s">
        <v>148</v>
      </c>
      <c r="G28" s="24" t="s">
        <v>83</v>
      </c>
      <c r="H28" s="26" t="s">
        <v>84</v>
      </c>
      <c r="I28" s="27">
        <f t="shared" si="3"/>
        <v>4075</v>
      </c>
      <c r="J28" s="27"/>
      <c r="K28" s="27">
        <v>4075</v>
      </c>
      <c r="L28" s="27"/>
      <c r="M28" s="27"/>
      <c r="N28" s="26" t="s">
        <v>137</v>
      </c>
      <c r="O28" s="27">
        <v>4075</v>
      </c>
    </row>
    <row r="29" spans="1:15" s="16" customFormat="1" x14ac:dyDescent="0.4">
      <c r="A29" s="24">
        <v>33374</v>
      </c>
      <c r="B29" s="28">
        <f t="shared" si="1"/>
        <v>1</v>
      </c>
      <c r="C29" s="29">
        <f t="shared" si="2"/>
        <v>2016</v>
      </c>
      <c r="D29" s="29">
        <f t="shared" si="0"/>
        <v>2</v>
      </c>
      <c r="E29" s="25">
        <v>42375</v>
      </c>
      <c r="F29" s="24" t="s">
        <v>148</v>
      </c>
      <c r="G29" s="24" t="s">
        <v>85</v>
      </c>
      <c r="H29" s="26" t="s">
        <v>86</v>
      </c>
      <c r="I29" s="27">
        <f t="shared" si="3"/>
        <v>712</v>
      </c>
      <c r="J29" s="27"/>
      <c r="K29" s="27">
        <v>712</v>
      </c>
      <c r="L29" s="27"/>
      <c r="M29" s="27"/>
      <c r="N29" s="26" t="s">
        <v>147</v>
      </c>
      <c r="O29" s="27">
        <v>872</v>
      </c>
    </row>
    <row r="30" spans="1:15" s="16" customFormat="1" x14ac:dyDescent="0.4">
      <c r="A30" s="17">
        <v>33375</v>
      </c>
      <c r="B30" s="21">
        <f t="shared" si="1"/>
        <v>1</v>
      </c>
      <c r="C30" s="18">
        <f t="shared" si="2"/>
        <v>2016</v>
      </c>
      <c r="D30" s="18">
        <f t="shared" si="0"/>
        <v>2</v>
      </c>
      <c r="E30" s="19">
        <v>42375</v>
      </c>
      <c r="F30" s="24" t="s">
        <v>148</v>
      </c>
      <c r="G30" s="17" t="s">
        <v>87</v>
      </c>
      <c r="H30" s="15" t="s">
        <v>88</v>
      </c>
      <c r="I30" s="14">
        <f t="shared" si="3"/>
        <v>525</v>
      </c>
      <c r="J30" s="14"/>
      <c r="K30" s="14">
        <v>525</v>
      </c>
      <c r="L30" s="14"/>
      <c r="M30" s="14"/>
      <c r="N30" s="15"/>
      <c r="O30" s="14"/>
    </row>
    <row r="31" spans="1:15" s="16" customFormat="1" x14ac:dyDescent="0.4">
      <c r="A31" s="24">
        <v>33376</v>
      </c>
      <c r="B31" s="21">
        <f t="shared" si="1"/>
        <v>1</v>
      </c>
      <c r="C31" s="18">
        <f t="shared" si="2"/>
        <v>2016</v>
      </c>
      <c r="D31" s="18">
        <f t="shared" si="0"/>
        <v>2</v>
      </c>
      <c r="E31" s="25">
        <v>42375</v>
      </c>
      <c r="F31" s="24" t="s">
        <v>148</v>
      </c>
      <c r="G31" s="24" t="s">
        <v>89</v>
      </c>
      <c r="H31" s="30" t="s">
        <v>90</v>
      </c>
      <c r="I31" s="27">
        <f t="shared" si="3"/>
        <v>4039.8636363636365</v>
      </c>
      <c r="J31" s="27"/>
      <c r="K31" s="27">
        <f>4443.85/1.1</f>
        <v>4039.8636363636365</v>
      </c>
      <c r="L31" s="27"/>
      <c r="M31" s="27"/>
      <c r="N31" s="26" t="s">
        <v>140</v>
      </c>
      <c r="O31" s="27">
        <v>4061.77</v>
      </c>
    </row>
    <row r="32" spans="1:15" s="16" customFormat="1" x14ac:dyDescent="0.4">
      <c r="A32" s="24">
        <v>33377</v>
      </c>
      <c r="B32" s="21">
        <f t="shared" si="1"/>
        <v>1</v>
      </c>
      <c r="C32" s="18">
        <f t="shared" si="2"/>
        <v>2016</v>
      </c>
      <c r="D32" s="18">
        <f t="shared" si="0"/>
        <v>2</v>
      </c>
      <c r="E32" s="25">
        <v>42375</v>
      </c>
      <c r="F32" s="24" t="s">
        <v>148</v>
      </c>
      <c r="G32" s="24" t="s">
        <v>91</v>
      </c>
      <c r="H32" s="30" t="s">
        <v>92</v>
      </c>
      <c r="I32" s="27">
        <f t="shared" si="3"/>
        <v>163.63636363636363</v>
      </c>
      <c r="J32" s="27"/>
      <c r="K32" s="27">
        <f>180/1.1</f>
        <v>163.63636363636363</v>
      </c>
      <c r="L32" s="27"/>
      <c r="M32" s="27"/>
      <c r="N32" s="26" t="s">
        <v>139</v>
      </c>
      <c r="O32" s="27">
        <v>231.37</v>
      </c>
    </row>
    <row r="33" spans="1:15" s="16" customFormat="1" x14ac:dyDescent="0.4">
      <c r="A33" s="24">
        <v>33378</v>
      </c>
      <c r="B33" s="28">
        <f t="shared" si="1"/>
        <v>1</v>
      </c>
      <c r="C33" s="29">
        <f t="shared" si="2"/>
        <v>2016</v>
      </c>
      <c r="D33" s="29">
        <f t="shared" si="0"/>
        <v>2</v>
      </c>
      <c r="E33" s="25">
        <v>42375</v>
      </c>
      <c r="F33" s="24" t="s">
        <v>149</v>
      </c>
      <c r="G33" s="24" t="s">
        <v>93</v>
      </c>
      <c r="H33" s="26" t="s">
        <v>94</v>
      </c>
      <c r="I33" s="27">
        <f t="shared" si="3"/>
        <v>662</v>
      </c>
      <c r="J33" s="27"/>
      <c r="K33" s="27">
        <v>662</v>
      </c>
      <c r="L33" s="27"/>
      <c r="M33" s="27"/>
      <c r="N33" s="26" t="s">
        <v>2</v>
      </c>
      <c r="O33" s="27">
        <v>662</v>
      </c>
    </row>
    <row r="34" spans="1:15" s="16" customFormat="1" x14ac:dyDescent="0.4">
      <c r="A34" s="24">
        <v>33379</v>
      </c>
      <c r="B34" s="28">
        <f t="shared" si="1"/>
        <v>1</v>
      </c>
      <c r="C34" s="29">
        <f t="shared" si="2"/>
        <v>2016</v>
      </c>
      <c r="D34" s="29">
        <f t="shared" si="0"/>
        <v>2</v>
      </c>
      <c r="E34" s="25">
        <v>42376</v>
      </c>
      <c r="F34" s="24" t="s">
        <v>149</v>
      </c>
      <c r="G34" s="24" t="s">
        <v>95</v>
      </c>
      <c r="H34" s="26">
        <v>16019254</v>
      </c>
      <c r="I34" s="27">
        <f t="shared" si="3"/>
        <v>338</v>
      </c>
      <c r="J34" s="27"/>
      <c r="K34" s="27">
        <v>338</v>
      </c>
      <c r="L34" s="27"/>
      <c r="M34" s="27"/>
      <c r="N34" s="26" t="s">
        <v>4</v>
      </c>
      <c r="O34" s="27">
        <v>338</v>
      </c>
    </row>
    <row r="35" spans="1:15" s="16" customFormat="1" x14ac:dyDescent="0.4">
      <c r="A35" s="24">
        <v>33380</v>
      </c>
      <c r="B35" s="28">
        <f t="shared" si="1"/>
        <v>1</v>
      </c>
      <c r="C35" s="29">
        <f t="shared" si="2"/>
        <v>2016</v>
      </c>
      <c r="D35" s="29">
        <f t="shared" si="0"/>
        <v>2</v>
      </c>
      <c r="E35" s="25">
        <v>42376</v>
      </c>
      <c r="F35" s="24" t="s">
        <v>149</v>
      </c>
      <c r="G35" s="24" t="s">
        <v>96</v>
      </c>
      <c r="H35" s="26">
        <v>16019150</v>
      </c>
      <c r="I35" s="27">
        <f t="shared" si="3"/>
        <v>982.7</v>
      </c>
      <c r="J35" s="27"/>
      <c r="K35" s="27">
        <v>982.7</v>
      </c>
      <c r="L35" s="27"/>
      <c r="M35" s="27"/>
      <c r="N35" s="26" t="s">
        <v>3</v>
      </c>
      <c r="O35" s="27">
        <v>982.7</v>
      </c>
    </row>
    <row r="36" spans="1:15" s="16" customFormat="1" x14ac:dyDescent="0.4">
      <c r="A36" s="24">
        <v>33381</v>
      </c>
      <c r="B36" s="21">
        <f t="shared" si="1"/>
        <v>1</v>
      </c>
      <c r="C36" s="18">
        <f t="shared" si="2"/>
        <v>2016</v>
      </c>
      <c r="D36" s="18">
        <f t="shared" si="0"/>
        <v>2</v>
      </c>
      <c r="E36" s="25">
        <v>42376</v>
      </c>
      <c r="F36" s="24" t="s">
        <v>149</v>
      </c>
      <c r="G36" s="24" t="s">
        <v>97</v>
      </c>
      <c r="H36" s="26" t="s">
        <v>98</v>
      </c>
      <c r="I36" s="27">
        <f t="shared" si="3"/>
        <v>119</v>
      </c>
      <c r="J36" s="27"/>
      <c r="K36" s="27">
        <v>119</v>
      </c>
      <c r="L36" s="27"/>
      <c r="M36" s="27"/>
      <c r="N36" s="26" t="s">
        <v>9</v>
      </c>
      <c r="O36" s="27">
        <v>119</v>
      </c>
    </row>
    <row r="37" spans="1:15" s="16" customFormat="1" x14ac:dyDescent="0.4">
      <c r="A37" s="24">
        <v>33382</v>
      </c>
      <c r="B37" s="28">
        <f t="shared" si="1"/>
        <v>1</v>
      </c>
      <c r="C37" s="29">
        <f t="shared" si="2"/>
        <v>2016</v>
      </c>
      <c r="D37" s="29">
        <f t="shared" si="0"/>
        <v>2</v>
      </c>
      <c r="E37" s="25">
        <v>42376</v>
      </c>
      <c r="F37" s="24" t="s">
        <v>149</v>
      </c>
      <c r="G37" s="24" t="s">
        <v>99</v>
      </c>
      <c r="H37" s="26" t="s">
        <v>100</v>
      </c>
      <c r="I37" s="27">
        <f t="shared" si="3"/>
        <v>285</v>
      </c>
      <c r="J37" s="27"/>
      <c r="K37" s="27">
        <v>285</v>
      </c>
      <c r="L37" s="27"/>
      <c r="M37" s="27"/>
      <c r="N37" s="26" t="s">
        <v>135</v>
      </c>
      <c r="O37" s="27">
        <v>285</v>
      </c>
    </row>
    <row r="38" spans="1:15" s="16" customFormat="1" x14ac:dyDescent="0.4">
      <c r="A38" s="24">
        <v>33383</v>
      </c>
      <c r="B38" s="28">
        <f t="shared" si="1"/>
        <v>1</v>
      </c>
      <c r="C38" s="29">
        <f t="shared" si="2"/>
        <v>2016</v>
      </c>
      <c r="D38" s="29">
        <f t="shared" si="0"/>
        <v>2</v>
      </c>
      <c r="E38" s="25">
        <v>42376</v>
      </c>
      <c r="F38" s="24" t="s">
        <v>149</v>
      </c>
      <c r="G38" s="24" t="s">
        <v>99</v>
      </c>
      <c r="H38" s="26" t="s">
        <v>101</v>
      </c>
      <c r="I38" s="27">
        <f t="shared" si="3"/>
        <v>450</v>
      </c>
      <c r="J38" s="27"/>
      <c r="K38" s="27">
        <v>450</v>
      </c>
      <c r="L38" s="27"/>
      <c r="M38" s="27"/>
      <c r="N38" s="26" t="s">
        <v>146</v>
      </c>
      <c r="O38" s="27">
        <v>450</v>
      </c>
    </row>
    <row r="39" spans="1:15" s="16" customFormat="1" x14ac:dyDescent="0.4">
      <c r="A39" s="24">
        <v>33384</v>
      </c>
      <c r="B39" s="28">
        <f t="shared" si="1"/>
        <v>1</v>
      </c>
      <c r="C39" s="29">
        <f t="shared" si="2"/>
        <v>2016</v>
      </c>
      <c r="D39" s="29">
        <f t="shared" si="0"/>
        <v>2</v>
      </c>
      <c r="E39" s="25">
        <v>42376</v>
      </c>
      <c r="F39" s="24" t="s">
        <v>149</v>
      </c>
      <c r="G39" s="24" t="s">
        <v>102</v>
      </c>
      <c r="H39" s="26" t="s">
        <v>103</v>
      </c>
      <c r="I39" s="27">
        <f t="shared" si="3"/>
        <v>15</v>
      </c>
      <c r="J39" s="27"/>
      <c r="K39" s="27">
        <v>15</v>
      </c>
      <c r="L39" s="27"/>
      <c r="M39" s="27"/>
      <c r="N39" s="26" t="s">
        <v>136</v>
      </c>
      <c r="O39" s="27">
        <v>15</v>
      </c>
    </row>
    <row r="40" spans="1:15" s="16" customFormat="1" x14ac:dyDescent="0.4">
      <c r="A40" s="17">
        <v>33385</v>
      </c>
      <c r="B40" s="21">
        <f t="shared" si="1"/>
        <v>1</v>
      </c>
      <c r="C40" s="18">
        <f t="shared" si="2"/>
        <v>2016</v>
      </c>
      <c r="D40" s="18">
        <f t="shared" si="0"/>
        <v>2</v>
      </c>
      <c r="E40" s="19">
        <v>42376</v>
      </c>
      <c r="F40" s="24" t="s">
        <v>149</v>
      </c>
      <c r="G40" s="17" t="s">
        <v>104</v>
      </c>
      <c r="H40" s="15" t="s">
        <v>105</v>
      </c>
      <c r="I40" s="14">
        <f t="shared" si="3"/>
        <v>35</v>
      </c>
      <c r="J40" s="14"/>
      <c r="K40" s="14">
        <v>35</v>
      </c>
      <c r="L40" s="14"/>
      <c r="M40" s="14"/>
      <c r="N40" s="15"/>
      <c r="O40" s="14"/>
    </row>
    <row r="41" spans="1:15" s="16" customFormat="1" x14ac:dyDescent="0.4">
      <c r="A41" s="24">
        <v>33386</v>
      </c>
      <c r="B41" s="21">
        <f t="shared" si="1"/>
        <v>1</v>
      </c>
      <c r="C41" s="18">
        <f t="shared" si="2"/>
        <v>2016</v>
      </c>
      <c r="D41" s="18">
        <f t="shared" si="0"/>
        <v>2</v>
      </c>
      <c r="E41" s="25">
        <v>42376</v>
      </c>
      <c r="F41" s="24" t="s">
        <v>149</v>
      </c>
      <c r="G41" s="24" t="s">
        <v>102</v>
      </c>
      <c r="H41" s="26" t="s">
        <v>106</v>
      </c>
      <c r="I41" s="27">
        <f t="shared" si="3"/>
        <v>55</v>
      </c>
      <c r="J41" s="27"/>
      <c r="K41" s="27">
        <v>55</v>
      </c>
      <c r="L41" s="27"/>
      <c r="M41" s="27"/>
      <c r="N41" s="26" t="s">
        <v>12</v>
      </c>
      <c r="O41" s="27">
        <v>55</v>
      </c>
    </row>
    <row r="42" spans="1:15" s="16" customFormat="1" x14ac:dyDescent="0.4">
      <c r="A42" s="24">
        <v>33387</v>
      </c>
      <c r="B42" s="28">
        <f t="shared" si="1"/>
        <v>1</v>
      </c>
      <c r="C42" s="29">
        <f t="shared" si="2"/>
        <v>2016</v>
      </c>
      <c r="D42" s="29">
        <f t="shared" si="0"/>
        <v>2</v>
      </c>
      <c r="E42" s="25">
        <v>42376</v>
      </c>
      <c r="F42" s="24" t="s">
        <v>149</v>
      </c>
      <c r="G42" s="24" t="s">
        <v>107</v>
      </c>
      <c r="H42" s="26" t="s">
        <v>108</v>
      </c>
      <c r="I42" s="27">
        <f t="shared" si="3"/>
        <v>1559</v>
      </c>
      <c r="J42" s="27"/>
      <c r="K42" s="27">
        <v>1559</v>
      </c>
      <c r="L42" s="27"/>
      <c r="M42" s="27"/>
      <c r="N42" s="26" t="s">
        <v>8</v>
      </c>
      <c r="O42" s="27">
        <v>1644</v>
      </c>
    </row>
    <row r="43" spans="1:15" s="16" customFormat="1" x14ac:dyDescent="0.4">
      <c r="A43" s="24">
        <v>33388</v>
      </c>
      <c r="B43" s="21">
        <f t="shared" si="1"/>
        <v>1</v>
      </c>
      <c r="C43" s="18">
        <f t="shared" si="2"/>
        <v>2016</v>
      </c>
      <c r="D43" s="18">
        <f t="shared" si="0"/>
        <v>2</v>
      </c>
      <c r="E43" s="25">
        <v>42376</v>
      </c>
      <c r="F43" s="24" t="s">
        <v>149</v>
      </c>
      <c r="G43" s="24" t="s">
        <v>109</v>
      </c>
      <c r="H43" s="26" t="s">
        <v>110</v>
      </c>
      <c r="I43" s="27">
        <f t="shared" si="3"/>
        <v>1275</v>
      </c>
      <c r="J43" s="27"/>
      <c r="K43" s="27">
        <v>1275</v>
      </c>
      <c r="L43" s="27"/>
      <c r="M43" s="27"/>
      <c r="N43" s="26" t="s">
        <v>10</v>
      </c>
      <c r="O43" s="27">
        <v>1382</v>
      </c>
    </row>
    <row r="44" spans="1:15" s="16" customFormat="1" x14ac:dyDescent="0.4">
      <c r="A44" s="24">
        <v>33389</v>
      </c>
      <c r="B44" s="21">
        <f t="shared" si="1"/>
        <v>1</v>
      </c>
      <c r="C44" s="18">
        <f t="shared" si="2"/>
        <v>2016</v>
      </c>
      <c r="D44" s="18">
        <f t="shared" si="0"/>
        <v>2</v>
      </c>
      <c r="E44" s="25">
        <v>42376</v>
      </c>
      <c r="F44" s="24" t="s">
        <v>149</v>
      </c>
      <c r="G44" s="24" t="s">
        <v>63</v>
      </c>
      <c r="H44" s="26" t="s">
        <v>111</v>
      </c>
      <c r="I44" s="27">
        <f t="shared" si="3"/>
        <v>2456</v>
      </c>
      <c r="J44" s="27"/>
      <c r="K44" s="27">
        <v>2456</v>
      </c>
      <c r="L44" s="27"/>
      <c r="M44" s="27"/>
      <c r="N44" s="26" t="s">
        <v>143</v>
      </c>
      <c r="O44" s="27">
        <v>2541</v>
      </c>
    </row>
    <row r="45" spans="1:15" s="16" customFormat="1" x14ac:dyDescent="0.4">
      <c r="A45" s="24">
        <v>33390</v>
      </c>
      <c r="B45" s="21">
        <f t="shared" si="1"/>
        <v>1</v>
      </c>
      <c r="C45" s="18">
        <f t="shared" si="2"/>
        <v>2016</v>
      </c>
      <c r="D45" s="18">
        <f t="shared" si="0"/>
        <v>2</v>
      </c>
      <c r="E45" s="25">
        <v>42376</v>
      </c>
      <c r="F45" s="24" t="s">
        <v>149</v>
      </c>
      <c r="G45" s="24" t="s">
        <v>112</v>
      </c>
      <c r="H45" s="26" t="s">
        <v>113</v>
      </c>
      <c r="I45" s="27">
        <f t="shared" si="3"/>
        <v>4334</v>
      </c>
      <c r="J45" s="27"/>
      <c r="K45" s="27">
        <v>4334</v>
      </c>
      <c r="L45" s="27"/>
      <c r="M45" s="27"/>
      <c r="N45" s="26" t="s">
        <v>16</v>
      </c>
      <c r="O45" s="27">
        <v>4334</v>
      </c>
    </row>
    <row r="46" spans="1:15" s="16" customFormat="1" x14ac:dyDescent="0.4">
      <c r="A46" s="24">
        <v>33391</v>
      </c>
      <c r="B46" s="21">
        <f t="shared" si="1"/>
        <v>1</v>
      </c>
      <c r="C46" s="18">
        <f t="shared" si="2"/>
        <v>2016</v>
      </c>
      <c r="D46" s="18">
        <f t="shared" si="0"/>
        <v>2</v>
      </c>
      <c r="E46" s="25">
        <v>42376</v>
      </c>
      <c r="F46" s="24" t="s">
        <v>149</v>
      </c>
      <c r="G46" s="24" t="s">
        <v>112</v>
      </c>
      <c r="H46" s="26" t="s">
        <v>114</v>
      </c>
      <c r="I46" s="27">
        <f t="shared" si="3"/>
        <v>8559</v>
      </c>
      <c r="J46" s="27"/>
      <c r="K46" s="27">
        <v>8559</v>
      </c>
      <c r="L46" s="27"/>
      <c r="M46" s="27"/>
      <c r="N46" s="26" t="s">
        <v>15</v>
      </c>
      <c r="O46" s="27">
        <v>8559</v>
      </c>
    </row>
    <row r="47" spans="1:15" s="16" customFormat="1" x14ac:dyDescent="0.4">
      <c r="A47" s="24">
        <v>33392</v>
      </c>
      <c r="B47" s="28">
        <f t="shared" si="1"/>
        <v>1</v>
      </c>
      <c r="C47" s="29">
        <f t="shared" si="2"/>
        <v>2016</v>
      </c>
      <c r="D47" s="29">
        <f t="shared" si="0"/>
        <v>2</v>
      </c>
      <c r="E47" s="25">
        <v>42376</v>
      </c>
      <c r="F47" s="24" t="s">
        <v>149</v>
      </c>
      <c r="G47" s="24" t="s">
        <v>115</v>
      </c>
      <c r="H47" s="26">
        <v>1</v>
      </c>
      <c r="I47" s="27">
        <f t="shared" si="3"/>
        <v>16058</v>
      </c>
      <c r="J47" s="27"/>
      <c r="K47" s="27">
        <v>16058</v>
      </c>
      <c r="L47" s="27"/>
      <c r="M47" s="27"/>
      <c r="N47" s="26" t="s">
        <v>23</v>
      </c>
      <c r="O47" s="27">
        <v>16058</v>
      </c>
    </row>
    <row r="48" spans="1:15" s="16" customFormat="1" x14ac:dyDescent="0.4">
      <c r="A48" s="24">
        <v>33393</v>
      </c>
      <c r="B48" s="28">
        <f t="shared" si="1"/>
        <v>1</v>
      </c>
      <c r="C48" s="29">
        <f t="shared" si="2"/>
        <v>2016</v>
      </c>
      <c r="D48" s="29">
        <f t="shared" si="0"/>
        <v>2</v>
      </c>
      <c r="E48" s="25">
        <v>42376</v>
      </c>
      <c r="F48" s="24" t="s">
        <v>149</v>
      </c>
      <c r="G48" s="24" t="s">
        <v>116</v>
      </c>
      <c r="H48" s="26" t="s">
        <v>117</v>
      </c>
      <c r="I48" s="27">
        <f t="shared" si="3"/>
        <v>140.75</v>
      </c>
      <c r="J48" s="27"/>
      <c r="K48" s="27">
        <v>140.75</v>
      </c>
      <c r="L48" s="27"/>
      <c r="M48" s="27"/>
      <c r="N48" s="26" t="s">
        <v>22</v>
      </c>
      <c r="O48" s="27">
        <v>140.75</v>
      </c>
    </row>
    <row r="49" spans="1:15" s="16" customFormat="1" x14ac:dyDescent="0.4">
      <c r="A49" s="24">
        <v>33394</v>
      </c>
      <c r="B49" s="28">
        <f t="shared" si="1"/>
        <v>1</v>
      </c>
      <c r="C49" s="29">
        <f t="shared" si="2"/>
        <v>2016</v>
      </c>
      <c r="D49" s="29">
        <f t="shared" si="0"/>
        <v>2</v>
      </c>
      <c r="E49" s="25">
        <v>42376</v>
      </c>
      <c r="F49" s="24" t="s">
        <v>149</v>
      </c>
      <c r="G49" s="24" t="s">
        <v>118</v>
      </c>
      <c r="H49" s="26" t="s">
        <v>119</v>
      </c>
      <c r="I49" s="27">
        <f t="shared" si="3"/>
        <v>7805</v>
      </c>
      <c r="J49" s="27"/>
      <c r="K49" s="27">
        <v>7805</v>
      </c>
      <c r="L49" s="27"/>
      <c r="M49" s="27"/>
      <c r="N49" s="26" t="s">
        <v>21</v>
      </c>
      <c r="O49" s="27">
        <v>7805</v>
      </c>
    </row>
    <row r="50" spans="1:15" s="16" customFormat="1" x14ac:dyDescent="0.4">
      <c r="A50" s="24">
        <v>33395</v>
      </c>
      <c r="B50" s="28">
        <f t="shared" si="1"/>
        <v>1</v>
      </c>
      <c r="C50" s="29">
        <f t="shared" si="2"/>
        <v>2016</v>
      </c>
      <c r="D50" s="29">
        <f t="shared" si="0"/>
        <v>2</v>
      </c>
      <c r="E50" s="25">
        <v>42376</v>
      </c>
      <c r="F50" s="24" t="s">
        <v>149</v>
      </c>
      <c r="G50" s="24" t="s">
        <v>120</v>
      </c>
      <c r="H50" s="26" t="s">
        <v>121</v>
      </c>
      <c r="I50" s="27">
        <f t="shared" si="3"/>
        <v>8350.4</v>
      </c>
      <c r="J50" s="27"/>
      <c r="K50" s="27">
        <v>8350.4</v>
      </c>
      <c r="L50" s="27"/>
      <c r="M50" s="27"/>
      <c r="N50" s="26" t="s">
        <v>1</v>
      </c>
      <c r="O50" s="27">
        <v>8350.4</v>
      </c>
    </row>
    <row r="51" spans="1:15" s="16" customFormat="1" x14ac:dyDescent="0.4">
      <c r="A51" s="24">
        <v>33396</v>
      </c>
      <c r="B51" s="21">
        <f t="shared" si="1"/>
        <v>1</v>
      </c>
      <c r="C51" s="18">
        <f t="shared" si="2"/>
        <v>2016</v>
      </c>
      <c r="D51" s="18">
        <f t="shared" si="0"/>
        <v>2</v>
      </c>
      <c r="E51" s="25">
        <v>42376</v>
      </c>
      <c r="F51" s="24" t="s">
        <v>149</v>
      </c>
      <c r="G51" s="24" t="s">
        <v>122</v>
      </c>
      <c r="H51" s="26" t="s">
        <v>123</v>
      </c>
      <c r="I51" s="27">
        <f t="shared" si="3"/>
        <v>8022</v>
      </c>
      <c r="J51" s="27"/>
      <c r="K51" s="27">
        <v>8022</v>
      </c>
      <c r="L51" s="27"/>
      <c r="M51" s="27"/>
      <c r="N51" s="26" t="s">
        <v>14</v>
      </c>
      <c r="O51" s="27">
        <v>8022</v>
      </c>
    </row>
    <row r="52" spans="1:15" s="16" customFormat="1" x14ac:dyDescent="0.4">
      <c r="A52" s="24">
        <v>33397</v>
      </c>
      <c r="B52" s="28">
        <f t="shared" si="1"/>
        <v>1</v>
      </c>
      <c r="C52" s="29">
        <f t="shared" si="2"/>
        <v>2016</v>
      </c>
      <c r="D52" s="29">
        <f t="shared" si="0"/>
        <v>2</v>
      </c>
      <c r="E52" s="25">
        <v>42376</v>
      </c>
      <c r="F52" s="24" t="s">
        <v>149</v>
      </c>
      <c r="G52" s="24" t="s">
        <v>124</v>
      </c>
      <c r="H52" s="26" t="s">
        <v>125</v>
      </c>
      <c r="I52" s="27">
        <f t="shared" si="3"/>
        <v>3351.7</v>
      </c>
      <c r="J52" s="27"/>
      <c r="K52" s="27">
        <v>3351.7</v>
      </c>
      <c r="L52" s="27"/>
      <c r="M52" s="27"/>
      <c r="N52" s="26" t="s">
        <v>19</v>
      </c>
      <c r="O52" s="27">
        <v>3351.7</v>
      </c>
    </row>
    <row r="53" spans="1:15" s="16" customFormat="1" x14ac:dyDescent="0.4">
      <c r="A53" s="24">
        <v>33398</v>
      </c>
      <c r="B53" s="21">
        <f t="shared" si="1"/>
        <v>1</v>
      </c>
      <c r="C53" s="18">
        <f t="shared" si="2"/>
        <v>2016</v>
      </c>
      <c r="D53" s="18">
        <f t="shared" si="0"/>
        <v>2</v>
      </c>
      <c r="E53" s="25">
        <v>42376</v>
      </c>
      <c r="F53" s="24" t="s">
        <v>149</v>
      </c>
      <c r="G53" s="24" t="s">
        <v>126</v>
      </c>
      <c r="H53" s="30" t="s">
        <v>127</v>
      </c>
      <c r="I53" s="27">
        <f t="shared" si="3"/>
        <v>1544.9999999999998</v>
      </c>
      <c r="J53" s="27"/>
      <c r="K53" s="27">
        <f>1699.5/1.1</f>
        <v>1544.9999999999998</v>
      </c>
      <c r="L53" s="27"/>
      <c r="M53" s="27"/>
      <c r="N53" s="26" t="s">
        <v>138</v>
      </c>
      <c r="O53" s="27">
        <v>1545</v>
      </c>
    </row>
    <row r="54" spans="1:15" s="16" customFormat="1" x14ac:dyDescent="0.4">
      <c r="A54" s="17">
        <v>34245</v>
      </c>
      <c r="B54" s="21" t="str">
        <f t="shared" ref="B54:B68" si="4">IF(E54="","",MONTH(E54))</f>
        <v/>
      </c>
      <c r="C54" s="18" t="str">
        <f t="shared" ref="C54:C68" si="5">IF(E54="","",YEAR(E54))</f>
        <v/>
      </c>
      <c r="D54" s="18" t="str">
        <f t="shared" ref="D54:D68" si="6">IF(E54="","",WEEKNUM(E54,2))</f>
        <v/>
      </c>
      <c r="E54" s="19"/>
      <c r="F54" s="17"/>
      <c r="G54" s="17"/>
      <c r="H54" s="15"/>
      <c r="I54" s="14">
        <f t="shared" ref="I54:I68" si="7">K54+(L54*0.06)+(M54*0.06)</f>
        <v>0</v>
      </c>
      <c r="J54" s="14"/>
      <c r="K54" s="14"/>
      <c r="L54" s="14"/>
      <c r="M54" s="14"/>
      <c r="N54" s="15"/>
      <c r="O54" s="14"/>
    </row>
    <row r="55" spans="1:15" s="16" customFormat="1" x14ac:dyDescent="0.4">
      <c r="A55" s="17">
        <v>34246</v>
      </c>
      <c r="B55" s="21" t="str">
        <f t="shared" si="4"/>
        <v/>
      </c>
      <c r="C55" s="18" t="str">
        <f t="shared" si="5"/>
        <v/>
      </c>
      <c r="D55" s="18" t="str">
        <f t="shared" si="6"/>
        <v/>
      </c>
      <c r="E55" s="19"/>
      <c r="F55" s="17"/>
      <c r="G55" s="17"/>
      <c r="H55" s="15"/>
      <c r="I55" s="14">
        <f t="shared" si="7"/>
        <v>0</v>
      </c>
      <c r="J55" s="14"/>
      <c r="K55" s="14"/>
      <c r="L55" s="14"/>
      <c r="M55" s="14"/>
      <c r="N55" s="15"/>
      <c r="O55" s="14"/>
    </row>
    <row r="56" spans="1:15" s="16" customFormat="1" x14ac:dyDescent="0.4">
      <c r="A56" s="17">
        <v>34247</v>
      </c>
      <c r="B56" s="21" t="str">
        <f t="shared" si="4"/>
        <v/>
      </c>
      <c r="C56" s="18" t="str">
        <f t="shared" si="5"/>
        <v/>
      </c>
      <c r="D56" s="18" t="str">
        <f t="shared" si="6"/>
        <v/>
      </c>
      <c r="E56" s="19"/>
      <c r="F56" s="17"/>
      <c r="G56" s="17"/>
      <c r="H56" s="15"/>
      <c r="I56" s="14">
        <f t="shared" si="7"/>
        <v>0</v>
      </c>
      <c r="J56" s="14"/>
      <c r="K56" s="14"/>
      <c r="L56" s="14"/>
      <c r="M56" s="14"/>
      <c r="N56" s="15"/>
      <c r="O56" s="14"/>
    </row>
    <row r="57" spans="1:15" s="16" customFormat="1" x14ac:dyDescent="0.4">
      <c r="A57" s="17">
        <v>34248</v>
      </c>
      <c r="B57" s="21" t="str">
        <f t="shared" si="4"/>
        <v/>
      </c>
      <c r="C57" s="18" t="str">
        <f t="shared" si="5"/>
        <v/>
      </c>
      <c r="D57" s="18" t="str">
        <f t="shared" si="6"/>
        <v/>
      </c>
      <c r="E57" s="19"/>
      <c r="F57" s="17"/>
      <c r="G57" s="17"/>
      <c r="H57" s="15"/>
      <c r="I57" s="14">
        <f t="shared" si="7"/>
        <v>0</v>
      </c>
      <c r="J57" s="14"/>
      <c r="K57" s="14"/>
      <c r="L57" s="14"/>
      <c r="M57" s="14"/>
      <c r="N57" s="15"/>
      <c r="O57" s="14"/>
    </row>
    <row r="58" spans="1:15" s="16" customFormat="1" x14ac:dyDescent="0.4">
      <c r="A58" s="17">
        <v>34249</v>
      </c>
      <c r="B58" s="21" t="str">
        <f t="shared" si="4"/>
        <v/>
      </c>
      <c r="C58" s="18" t="str">
        <f t="shared" si="5"/>
        <v/>
      </c>
      <c r="D58" s="18" t="str">
        <f t="shared" si="6"/>
        <v/>
      </c>
      <c r="E58" s="19"/>
      <c r="F58" s="17"/>
      <c r="G58" s="17"/>
      <c r="H58" s="15"/>
      <c r="I58" s="14">
        <f t="shared" si="7"/>
        <v>0</v>
      </c>
      <c r="J58" s="14"/>
      <c r="K58" s="14"/>
      <c r="L58" s="14"/>
      <c r="M58" s="14"/>
      <c r="N58" s="15"/>
      <c r="O58" s="14"/>
    </row>
    <row r="59" spans="1:15" s="16" customFormat="1" x14ac:dyDescent="0.4">
      <c r="A59" s="17">
        <v>34250</v>
      </c>
      <c r="B59" s="21" t="str">
        <f t="shared" si="4"/>
        <v/>
      </c>
      <c r="C59" s="18" t="str">
        <f t="shared" si="5"/>
        <v/>
      </c>
      <c r="D59" s="18" t="str">
        <f t="shared" si="6"/>
        <v/>
      </c>
      <c r="E59" s="19"/>
      <c r="F59" s="17"/>
      <c r="G59" s="17"/>
      <c r="H59" s="15"/>
      <c r="I59" s="14">
        <f t="shared" si="7"/>
        <v>0</v>
      </c>
      <c r="J59" s="14"/>
      <c r="K59" s="14"/>
      <c r="L59" s="14"/>
      <c r="M59" s="14"/>
      <c r="N59" s="15"/>
      <c r="O59" s="14"/>
    </row>
    <row r="60" spans="1:15" s="16" customFormat="1" x14ac:dyDescent="0.4">
      <c r="A60" s="17">
        <v>34251</v>
      </c>
      <c r="B60" s="21" t="str">
        <f t="shared" si="4"/>
        <v/>
      </c>
      <c r="C60" s="18" t="str">
        <f t="shared" si="5"/>
        <v/>
      </c>
      <c r="D60" s="18" t="str">
        <f t="shared" si="6"/>
        <v/>
      </c>
      <c r="E60" s="19"/>
      <c r="F60" s="17"/>
      <c r="G60" s="17"/>
      <c r="H60" s="15"/>
      <c r="I60" s="14">
        <f t="shared" si="7"/>
        <v>0</v>
      </c>
      <c r="J60" s="14"/>
      <c r="K60" s="14"/>
      <c r="L60" s="14"/>
      <c r="M60" s="14"/>
      <c r="N60" s="15"/>
      <c r="O60" s="14"/>
    </row>
    <row r="61" spans="1:15" s="16" customFormat="1" x14ac:dyDescent="0.4">
      <c r="A61" s="17">
        <v>34252</v>
      </c>
      <c r="B61" s="21" t="str">
        <f t="shared" si="4"/>
        <v/>
      </c>
      <c r="C61" s="18" t="str">
        <f t="shared" si="5"/>
        <v/>
      </c>
      <c r="D61" s="18" t="str">
        <f t="shared" si="6"/>
        <v/>
      </c>
      <c r="E61" s="19"/>
      <c r="F61" s="17"/>
      <c r="G61" s="17"/>
      <c r="H61" s="15"/>
      <c r="I61" s="14">
        <f t="shared" si="7"/>
        <v>0</v>
      </c>
      <c r="J61" s="14"/>
      <c r="K61" s="14"/>
      <c r="L61" s="14"/>
      <c r="M61" s="14"/>
      <c r="N61" s="15"/>
      <c r="O61" s="14"/>
    </row>
    <row r="62" spans="1:15" s="16" customFormat="1" x14ac:dyDescent="0.4">
      <c r="A62" s="17">
        <v>34253</v>
      </c>
      <c r="B62" s="21" t="str">
        <f t="shared" si="4"/>
        <v/>
      </c>
      <c r="C62" s="18" t="str">
        <f t="shared" si="5"/>
        <v/>
      </c>
      <c r="D62" s="18" t="str">
        <f t="shared" si="6"/>
        <v/>
      </c>
      <c r="E62" s="19"/>
      <c r="F62" s="17"/>
      <c r="G62" s="17"/>
      <c r="H62" s="15"/>
      <c r="I62" s="14">
        <f t="shared" si="7"/>
        <v>0</v>
      </c>
      <c r="J62" s="14"/>
      <c r="K62" s="14"/>
      <c r="L62" s="14"/>
      <c r="M62" s="14"/>
      <c r="N62" s="15"/>
      <c r="O62" s="14"/>
    </row>
    <row r="63" spans="1:15" s="16" customFormat="1" x14ac:dyDescent="0.4">
      <c r="A63" s="17">
        <v>34254</v>
      </c>
      <c r="B63" s="21" t="str">
        <f t="shared" si="4"/>
        <v/>
      </c>
      <c r="C63" s="18" t="str">
        <f t="shared" si="5"/>
        <v/>
      </c>
      <c r="D63" s="18" t="str">
        <f t="shared" si="6"/>
        <v/>
      </c>
      <c r="E63" s="19"/>
      <c r="F63" s="17"/>
      <c r="G63" s="17"/>
      <c r="H63" s="15"/>
      <c r="I63" s="14">
        <f t="shared" si="7"/>
        <v>0</v>
      </c>
      <c r="J63" s="14"/>
      <c r="K63" s="14"/>
      <c r="L63" s="14"/>
      <c r="M63" s="14"/>
      <c r="N63" s="15"/>
      <c r="O63" s="14"/>
    </row>
    <row r="64" spans="1:15" s="16" customFormat="1" x14ac:dyDescent="0.4">
      <c r="A64" s="17">
        <v>34255</v>
      </c>
      <c r="B64" s="21" t="str">
        <f t="shared" si="4"/>
        <v/>
      </c>
      <c r="C64" s="18" t="str">
        <f t="shared" si="5"/>
        <v/>
      </c>
      <c r="D64" s="18" t="str">
        <f t="shared" si="6"/>
        <v/>
      </c>
      <c r="E64" s="19"/>
      <c r="F64" s="17"/>
      <c r="G64" s="17"/>
      <c r="H64" s="15"/>
      <c r="I64" s="14">
        <f t="shared" si="7"/>
        <v>0</v>
      </c>
      <c r="J64" s="14"/>
      <c r="K64" s="14"/>
      <c r="L64" s="14"/>
      <c r="M64" s="14"/>
      <c r="N64" s="15"/>
      <c r="O64" s="14"/>
    </row>
    <row r="65" spans="1:15" s="16" customFormat="1" x14ac:dyDescent="0.4">
      <c r="A65" s="17">
        <v>34256</v>
      </c>
      <c r="B65" s="21" t="str">
        <f t="shared" si="4"/>
        <v/>
      </c>
      <c r="C65" s="18" t="str">
        <f t="shared" si="5"/>
        <v/>
      </c>
      <c r="D65" s="18" t="str">
        <f t="shared" si="6"/>
        <v/>
      </c>
      <c r="E65" s="19"/>
      <c r="F65" s="17"/>
      <c r="G65" s="17"/>
      <c r="H65" s="15"/>
      <c r="I65" s="14">
        <f t="shared" si="7"/>
        <v>0</v>
      </c>
      <c r="J65" s="14"/>
      <c r="K65" s="14"/>
      <c r="L65" s="14"/>
      <c r="M65" s="14"/>
      <c r="N65" s="15"/>
      <c r="O65" s="14"/>
    </row>
    <row r="66" spans="1:15" s="16" customFormat="1" x14ac:dyDescent="0.4">
      <c r="A66" s="17">
        <v>34257</v>
      </c>
      <c r="B66" s="21" t="str">
        <f t="shared" si="4"/>
        <v/>
      </c>
      <c r="C66" s="18" t="str">
        <f t="shared" si="5"/>
        <v/>
      </c>
      <c r="D66" s="18" t="str">
        <f t="shared" si="6"/>
        <v/>
      </c>
      <c r="E66" s="19"/>
      <c r="F66" s="17"/>
      <c r="G66" s="17"/>
      <c r="H66" s="15"/>
      <c r="I66" s="14">
        <f t="shared" si="7"/>
        <v>0</v>
      </c>
      <c r="J66" s="14"/>
      <c r="K66" s="14"/>
      <c r="L66" s="14"/>
      <c r="M66" s="14"/>
      <c r="N66" s="15"/>
      <c r="O66" s="14"/>
    </row>
    <row r="67" spans="1:15" s="16" customFormat="1" x14ac:dyDescent="0.4">
      <c r="A67" s="17">
        <v>34258</v>
      </c>
      <c r="B67" s="21" t="str">
        <f t="shared" si="4"/>
        <v/>
      </c>
      <c r="C67" s="18" t="str">
        <f t="shared" si="5"/>
        <v/>
      </c>
      <c r="D67" s="18" t="str">
        <f t="shared" si="6"/>
        <v/>
      </c>
      <c r="E67" s="19"/>
      <c r="F67" s="17"/>
      <c r="G67" s="17"/>
      <c r="H67" s="15"/>
      <c r="I67" s="14">
        <f t="shared" si="7"/>
        <v>0</v>
      </c>
      <c r="J67" s="14"/>
      <c r="K67" s="14"/>
      <c r="L67" s="14"/>
      <c r="M67" s="14"/>
      <c r="N67" s="15"/>
      <c r="O67" s="14"/>
    </row>
    <row r="68" spans="1:15" s="16" customFormat="1" x14ac:dyDescent="0.4">
      <c r="A68" s="31">
        <v>34259</v>
      </c>
      <c r="B68" s="32" t="str">
        <f t="shared" si="4"/>
        <v/>
      </c>
      <c r="C68" s="33" t="str">
        <f t="shared" si="5"/>
        <v/>
      </c>
      <c r="D68" s="33" t="str">
        <f t="shared" si="6"/>
        <v/>
      </c>
      <c r="E68" s="34"/>
      <c r="F68" s="31"/>
      <c r="G68" s="31"/>
      <c r="H68" s="35"/>
      <c r="I68" s="36">
        <f t="shared" si="7"/>
        <v>0</v>
      </c>
      <c r="J68" s="36"/>
      <c r="K68" s="36"/>
      <c r="L68" s="36"/>
      <c r="M68" s="36"/>
      <c r="N68" s="35"/>
      <c r="O68" s="36"/>
    </row>
  </sheetData>
  <sheetProtection formatCells="0" formatColumns="0" formatRows="0" insertColumns="0" insertRows="0" insertHyperlinks="0" deleteColumns="0" deleteRows="0" sort="0" autoFilter="0" pivotTables="0"/>
  <phoneticPr fontId="2" type="noConversion"/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TCD</vt:lpstr>
      <vt:lpstr>CHANTIERS_2016</vt:lpstr>
      <vt:lpstr>facture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Michel Staelens</cp:lastModifiedBy>
  <cp:lastPrinted>2016-02-24T10:42:27Z</cp:lastPrinted>
  <dcterms:created xsi:type="dcterms:W3CDTF">2009-05-06T22:03:47Z</dcterms:created>
  <dcterms:modified xsi:type="dcterms:W3CDTF">2016-03-29T11:11:12Z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