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alendrier mensuel" sheetId="1" r:id="rId1"/>
    <sheet name="JF_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C3" i="2" l="1"/>
  <c r="C6" i="1"/>
  <c r="C12" i="1" s="1"/>
  <c r="D2" i="1"/>
  <c r="C29" i="2" l="1"/>
  <c r="C26" i="2"/>
  <c r="C27" i="2" s="1"/>
  <c r="C2" i="2"/>
  <c r="C4" i="2"/>
  <c r="C32" i="2"/>
  <c r="C20" i="2"/>
  <c r="C8" i="2"/>
  <c r="C25" i="2"/>
  <c r="C17" i="2"/>
  <c r="C5" i="2"/>
  <c r="C23" i="2"/>
  <c r="C11" i="2"/>
  <c r="B12" i="1"/>
  <c r="D12" i="1"/>
  <c r="C18" i="1"/>
  <c r="D6" i="1"/>
  <c r="B6" i="1"/>
  <c r="C28" i="2" l="1"/>
  <c r="C30" i="2"/>
  <c r="C15" i="2"/>
  <c r="C13" i="2"/>
  <c r="C14" i="2" s="1"/>
  <c r="C6" i="2"/>
  <c r="C18" i="2"/>
  <c r="C16" i="2"/>
  <c r="C31" i="2"/>
  <c r="C33" i="2"/>
  <c r="C10" i="2"/>
  <c r="C12" i="2"/>
  <c r="C19" i="2"/>
  <c r="C21" i="2"/>
  <c r="C22" i="2"/>
  <c r="C24" i="2"/>
  <c r="C7" i="2"/>
  <c r="C9" i="2"/>
  <c r="E6" i="1"/>
  <c r="E12" i="1"/>
  <c r="D18" i="1"/>
  <c r="C24" i="1"/>
  <c r="B18" i="1"/>
  <c r="C13" i="1" l="1"/>
  <c r="C19" i="1"/>
  <c r="D13" i="1"/>
  <c r="C7" i="1"/>
  <c r="D7" i="1"/>
  <c r="E18" i="1"/>
  <c r="D19" i="1"/>
  <c r="F6" i="1"/>
  <c r="E7" i="1"/>
  <c r="C30" i="1"/>
  <c r="C25" i="1"/>
  <c r="B24" i="1"/>
  <c r="D24" i="1"/>
  <c r="F12" i="1"/>
  <c r="E13" i="1"/>
  <c r="E24" i="1" l="1"/>
  <c r="D25" i="1"/>
  <c r="G12" i="1"/>
  <c r="F13" i="1"/>
  <c r="F7" i="1"/>
  <c r="G6" i="1"/>
  <c r="E19" i="1"/>
  <c r="F18" i="1"/>
  <c r="C36" i="1"/>
  <c r="C31" i="1"/>
  <c r="B30" i="1"/>
  <c r="D30" i="1"/>
  <c r="D36" i="1" l="1"/>
  <c r="B36" i="1"/>
  <c r="C37" i="1"/>
  <c r="F24" i="1"/>
  <c r="E25" i="1"/>
  <c r="F19" i="1"/>
  <c r="G18" i="1"/>
  <c r="D31" i="1"/>
  <c r="E30" i="1"/>
  <c r="G7" i="1"/>
  <c r="H6" i="1"/>
  <c r="G13" i="1"/>
  <c r="H12" i="1"/>
  <c r="F25" i="1" l="1"/>
  <c r="G24" i="1"/>
  <c r="F30" i="1"/>
  <c r="E31" i="1"/>
  <c r="I6" i="1"/>
  <c r="H7" i="1"/>
  <c r="H18" i="1"/>
  <c r="G19" i="1"/>
  <c r="H13" i="1"/>
  <c r="I12" i="1"/>
  <c r="D37" i="1"/>
  <c r="E36" i="1"/>
  <c r="E37" i="1" l="1"/>
  <c r="F36" i="1"/>
  <c r="I13" i="1"/>
  <c r="I7" i="1"/>
  <c r="G25" i="1"/>
  <c r="H24" i="1"/>
  <c r="I18" i="1"/>
  <c r="H19" i="1"/>
  <c r="G30" i="1"/>
  <c r="F31" i="1"/>
  <c r="G31" i="1" l="1"/>
  <c r="H30" i="1"/>
  <c r="I24" i="1"/>
  <c r="H25" i="1"/>
  <c r="G36" i="1"/>
  <c r="F37" i="1"/>
  <c r="I19" i="1"/>
  <c r="H31" i="1" l="1"/>
  <c r="I30" i="1"/>
  <c r="H36" i="1"/>
  <c r="G37" i="1"/>
  <c r="I25" i="1"/>
  <c r="H37" i="1" l="1"/>
  <c r="I36" i="1"/>
  <c r="I31" i="1"/>
  <c r="I37" i="1" l="1"/>
</calcChain>
</file>

<file path=xl/sharedStrings.xml><?xml version="1.0" encoding="utf-8"?>
<sst xmlns="http://schemas.openxmlformats.org/spreadsheetml/2006/main" count="47" uniqueCount="23">
  <si>
    <t>LUNDI</t>
  </si>
  <si>
    <t>MARDI</t>
  </si>
  <si>
    <t>MERCREDI</t>
  </si>
  <si>
    <t>JEUDI</t>
  </si>
  <si>
    <t>VENDREDI</t>
  </si>
  <si>
    <t>SAMEDI</t>
  </si>
  <si>
    <t>DIMANCHE</t>
  </si>
  <si>
    <t>SEMAINE</t>
  </si>
  <si>
    <t>Pont</t>
  </si>
  <si>
    <t>Premier de l'AN</t>
  </si>
  <si>
    <t>Noël</t>
  </si>
  <si>
    <t>Armistice</t>
  </si>
  <si>
    <t>Toussaint</t>
  </si>
  <si>
    <t>Assomption</t>
  </si>
  <si>
    <t>Fête nationale</t>
  </si>
  <si>
    <t>Pentecôte</t>
  </si>
  <si>
    <t>Ascension</t>
  </si>
  <si>
    <t>Victoire de 1945</t>
  </si>
  <si>
    <t>Fête du travail</t>
  </si>
  <si>
    <t>Lundi de Pâques</t>
  </si>
  <si>
    <t>Pâques</t>
  </si>
  <si>
    <t>JF_Ponts</t>
  </si>
  <si>
    <t>DATE_JFP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</si>
</sst>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\ dd/mm/yyyy"/>
  </numFmts>
  <fonts count="21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theme="1" tint="0.14996795556505021"/>
      <name val="Calibri"/>
      <family val="1"/>
      <scheme val="minor"/>
    </font>
    <font>
      <sz val="18"/>
      <color theme="1" tint="0.14996795556505021"/>
      <name val="Calibri"/>
      <family val="1"/>
      <scheme val="minor"/>
    </font>
    <font>
      <b/>
      <sz val="18"/>
      <color theme="1" tint="0.14999847407452621"/>
      <name val="Calibri"/>
      <family val="2"/>
      <scheme val="minor"/>
    </font>
    <font>
      <sz val="18"/>
      <color theme="0" tint="-4.9989318521683403E-2"/>
      <name val="Calibri"/>
      <family val="2"/>
      <scheme val="minor"/>
    </font>
    <font>
      <sz val="18"/>
      <color theme="1" tint="0.14996795556505021"/>
      <name val="Calibri"/>
      <family val="2"/>
      <scheme val="minor"/>
    </font>
    <font>
      <sz val="11"/>
      <color theme="1" tint="0.14999847407452621"/>
      <name val="Calibri Light"/>
      <family val="2"/>
      <scheme val="major"/>
    </font>
    <font>
      <sz val="14"/>
      <color theme="0"/>
      <name val="Calibri"/>
      <family val="1"/>
      <scheme val="minor"/>
    </font>
    <font>
      <sz val="22"/>
      <color theme="4"/>
      <name val="Calibri Light"/>
      <family val="2"/>
      <scheme val="major"/>
    </font>
    <font>
      <sz val="11"/>
      <color theme="0"/>
      <name val="Calibri"/>
      <family val="1"/>
      <scheme val="minor"/>
    </font>
    <font>
      <sz val="10"/>
      <color theme="1" tint="0.14999847407452621"/>
      <name val="Calibri"/>
      <family val="1"/>
      <scheme val="minor"/>
    </font>
    <font>
      <sz val="10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1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39">
    <xf numFmtId="0" fontId="0" fillId="0" borderId="0" xfId="0"/>
    <xf numFmtId="0" fontId="3" fillId="0" borderId="0" xfId="0" applyNumberFormat="1" applyFont="1" applyBorder="1" applyAlignment="1">
      <alignment horizontal="right" vertical="center" textRotation="90"/>
    </xf>
    <xf numFmtId="0" fontId="0" fillId="0" borderId="0" xfId="0" applyAlignment="1">
      <alignment vertical="center"/>
    </xf>
    <xf numFmtId="0" fontId="4" fillId="0" borderId="0" xfId="0" applyNumberFormat="1" applyFont="1" applyBorder="1" applyAlignment="1">
      <alignment horizontal="right" vertical="center" textRotation="90"/>
    </xf>
    <xf numFmtId="0" fontId="5" fillId="3" borderId="2" xfId="0" applyFont="1" applyFill="1" applyBorder="1" applyAlignment="1" applyProtection="1">
      <alignment horizontal="left" vertical="center" indent="1"/>
      <protection locked="0"/>
    </xf>
    <xf numFmtId="0" fontId="5" fillId="3" borderId="3" xfId="0" applyFont="1" applyFill="1" applyBorder="1" applyAlignment="1" applyProtection="1">
      <alignment horizontal="left" vertical="center" indent="1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8" fillId="4" borderId="3" xfId="1" applyFont="1" applyFill="1" applyBorder="1" applyAlignment="1">
      <alignment horizontal="left" vertical="center" indent="1"/>
    </xf>
    <xf numFmtId="0" fontId="8" fillId="4" borderId="6" xfId="1" applyFont="1" applyFill="1" applyBorder="1" applyAlignment="1">
      <alignment horizontal="left" vertical="center" indent="1"/>
    </xf>
    <xf numFmtId="0" fontId="8" fillId="4" borderId="7" xfId="1" applyFont="1" applyFill="1" applyBorder="1" applyAlignment="1">
      <alignment horizontal="left" vertical="center" indent="1"/>
    </xf>
    <xf numFmtId="0" fontId="8" fillId="4" borderId="8" xfId="1" applyFont="1" applyFill="1" applyBorder="1" applyAlignment="1">
      <alignment horizontal="left" vertical="center" indent="1"/>
    </xf>
    <xf numFmtId="0" fontId="9" fillId="4" borderId="9" xfId="1" applyNumberFormat="1" applyFont="1" applyFill="1" applyBorder="1" applyAlignment="1">
      <alignment horizontal="center" vertical="center" textRotation="90"/>
    </xf>
    <xf numFmtId="164" fontId="10" fillId="0" borderId="10" xfId="0" applyNumberFormat="1" applyFont="1" applyFill="1" applyBorder="1" applyAlignment="1">
      <alignment vertical="center"/>
    </xf>
    <xf numFmtId="164" fontId="10" fillId="0" borderId="11" xfId="0" applyNumberFormat="1" applyFont="1" applyFill="1" applyBorder="1" applyAlignment="1">
      <alignment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0" xfId="0" applyFont="1" applyAlignment="1">
      <alignment vertical="center"/>
    </xf>
    <xf numFmtId="164" fontId="10" fillId="5" borderId="10" xfId="0" applyNumberFormat="1" applyFont="1" applyFill="1" applyBorder="1" applyAlignment="1">
      <alignment vertical="center"/>
    </xf>
    <xf numFmtId="164" fontId="10" fillId="5" borderId="11" xfId="0" applyNumberFormat="1" applyFont="1" applyFill="1" applyBorder="1" applyAlignment="1">
      <alignment vertical="center"/>
    </xf>
    <xf numFmtId="0" fontId="13" fillId="5" borderId="13" xfId="2" applyFont="1" applyFill="1" applyBorder="1" applyAlignment="1">
      <alignment horizontal="center" vertical="center"/>
    </xf>
    <xf numFmtId="0" fontId="13" fillId="5" borderId="14" xfId="2" applyFont="1" applyFill="1" applyBorder="1" applyAlignment="1">
      <alignment horizontal="center" vertical="center"/>
    </xf>
    <xf numFmtId="0" fontId="0" fillId="5" borderId="14" xfId="0" applyFont="1" applyFill="1" applyBorder="1" applyAlignment="1" applyProtection="1">
      <alignment vertical="center"/>
      <protection locked="0"/>
    </xf>
    <xf numFmtId="0" fontId="13" fillId="0" borderId="13" xfId="2" applyFont="1" applyFill="1" applyBorder="1" applyAlignment="1">
      <alignment horizontal="center" vertical="center"/>
    </xf>
    <xf numFmtId="0" fontId="13" fillId="0" borderId="14" xfId="2" applyFont="1" applyFill="1" applyBorder="1" applyAlignment="1">
      <alignment horizontal="center" vertical="center"/>
    </xf>
    <xf numFmtId="0" fontId="0" fillId="5" borderId="13" xfId="0" applyFont="1" applyFill="1" applyBorder="1" applyAlignment="1" applyProtection="1">
      <alignment vertical="center"/>
      <protection locked="0"/>
    </xf>
    <xf numFmtId="0" fontId="15" fillId="0" borderId="0" xfId="0" applyNumberFormat="1" applyFont="1" applyBorder="1" applyAlignment="1">
      <alignment horizontal="right" vertical="center" textRotation="90"/>
    </xf>
    <xf numFmtId="0" fontId="17" fillId="0" borderId="0" xfId="0" applyFont="1" applyAlignment="1">
      <alignment vertical="center"/>
    </xf>
    <xf numFmtId="0" fontId="14" fillId="0" borderId="0" xfId="0" applyFont="1" applyBorder="1" applyAlignment="1">
      <alignment horizontal="center"/>
    </xf>
    <xf numFmtId="165" fontId="14" fillId="0" borderId="0" xfId="0" applyNumberFormat="1" applyFont="1" applyBorder="1" applyAlignment="1">
      <alignment horizontal="center"/>
    </xf>
    <xf numFmtId="165" fontId="18" fillId="0" borderId="0" xfId="0" applyNumberFormat="1" applyFont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0" fontId="11" fillId="4" borderId="12" xfId="1" applyNumberFormat="1" applyFont="1" applyFill="1" applyBorder="1" applyAlignment="1">
      <alignment horizontal="center" vertical="top" textRotation="90"/>
    </xf>
    <xf numFmtId="0" fontId="11" fillId="4" borderId="15" xfId="1" applyNumberFormat="1" applyFont="1" applyFill="1" applyBorder="1" applyAlignment="1">
      <alignment horizontal="center" vertical="top" textRotation="90"/>
    </xf>
    <xf numFmtId="0" fontId="16" fillId="4" borderId="4" xfId="0" applyFont="1" applyFill="1" applyBorder="1" applyAlignment="1">
      <alignment horizontal="left" vertical="center" indent="6"/>
    </xf>
    <xf numFmtId="0" fontId="16" fillId="4" borderId="5" xfId="0" applyFont="1" applyFill="1" applyBorder="1" applyAlignment="1">
      <alignment horizontal="left" vertical="center" indent="6"/>
    </xf>
  </cellXfs>
  <cellStyles count="3">
    <cellStyle name="Calcul" xfId="2" builtinId="22"/>
    <cellStyle name="Normal" xfId="0" builtinId="0"/>
    <cellStyle name="Titre 4" xfId="1" builtinId="19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3000" min="1904" page="10" val="2015"/>
</file>

<file path=xl/ctrlProps/ctrlProp2.xml><?xml version="1.0" encoding="utf-8"?>
<formControlPr xmlns="http://schemas.microsoft.com/office/spreadsheetml/2009/9/main" objectType="Spin" dx="16" fmlaLink="$E$2" max="12" min="1" page="10" va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1025" name="Compteur Année" descr="Bouton Compteur. Modifie l’année civile dans la cellule C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1026" name="Compteur Mois" descr="Bouton Compteur. Modifie le mois civil dans la cellule E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JF_P" displayName="JF_P" ref="C1:D33" totalsRowShown="0" headerRowDxfId="2">
  <autoFilter ref="C1:D33"/>
  <tableColumns count="2">
    <tableColumn id="1" name="DATE_JFP" dataDxfId="1"/>
    <tableColumn id="2" name="JF_Pont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42"/>
  <sheetViews>
    <sheetView tabSelected="1" workbookViewId="0"/>
  </sheetViews>
  <sheetFormatPr baseColWidth="10" defaultColWidth="9.1796875" defaultRowHeight="14.5" x14ac:dyDescent="0.35"/>
  <cols>
    <col min="1" max="1" width="2.26953125" style="2" customWidth="1"/>
    <col min="2" max="2" width="4.08984375" style="1" bestFit="1" customWidth="1"/>
    <col min="3" max="9" width="20.54296875" style="2" customWidth="1"/>
    <col min="10" max="10" width="1.7265625" style="2" customWidth="1"/>
    <col min="11" max="11" width="11.453125" style="2" customWidth="1"/>
    <col min="12" max="16384" width="9.1796875" style="2"/>
  </cols>
  <sheetData>
    <row r="1" spans="2:9" ht="15" thickBot="1" x14ac:dyDescent="0.4"/>
    <row r="2" spans="2:9" s="7" customFormat="1" ht="24.5" thickTop="1" thickBot="1" x14ac:dyDescent="0.4">
      <c r="B2" s="3"/>
      <c r="C2" s="4">
        <v>2015</v>
      </c>
      <c r="D2" s="5" t="str">
        <f>UPPER(CHOOSE(E2,"Janvier","Février","Mars","Avril","Mai","Juin","Juillet","Août","Septembre","Octobre","Novembre","Décembre"))</f>
        <v>AOÛT</v>
      </c>
      <c r="E2" s="6">
        <v>8</v>
      </c>
    </row>
    <row r="3" spans="2:9" ht="15" thickTop="1" x14ac:dyDescent="0.35"/>
    <row r="4" spans="2:9" s="29" customFormat="1" ht="19" thickBot="1" x14ac:dyDescent="0.4">
      <c r="B4" s="28"/>
      <c r="C4" s="37"/>
      <c r="D4" s="38"/>
      <c r="E4" s="38"/>
      <c r="F4" s="38"/>
      <c r="G4" s="38"/>
      <c r="H4" s="38"/>
      <c r="I4" s="38"/>
    </row>
    <row r="5" spans="2:9" ht="15.5" thickTop="1" thickBot="1" x14ac:dyDescent="0.4">
      <c r="B5" s="8"/>
      <c r="C5" s="9" t="s">
        <v>0</v>
      </c>
      <c r="D5" s="10" t="s">
        <v>1</v>
      </c>
      <c r="E5" s="10" t="s">
        <v>2</v>
      </c>
      <c r="F5" s="10" t="s">
        <v>3</v>
      </c>
      <c r="G5" s="10" t="s">
        <v>4</v>
      </c>
      <c r="H5" s="11" t="s">
        <v>5</v>
      </c>
      <c r="I5" s="9" t="s">
        <v>6</v>
      </c>
    </row>
    <row r="6" spans="2:9" ht="29" thickTop="1" x14ac:dyDescent="0.35">
      <c r="B6" s="12">
        <f>1+INT(MIN(MOD(C6-DATE(YEAR(C6)+{-1;0;1},1,5)+WEEKDAY(DATE(YEAR(C6)+{-1;0;1},1,3)),734))/7)</f>
        <v>31</v>
      </c>
      <c r="C6" s="13">
        <f>DATE(C2,E2,1)-WEEKDAY(DATE(C2,E2,1),2)+1</f>
        <v>42212</v>
      </c>
      <c r="D6" s="14">
        <f>C6+1</f>
        <v>42213</v>
      </c>
      <c r="E6" s="14">
        <f t="shared" ref="E6:I6" si="0">D6+1</f>
        <v>42214</v>
      </c>
      <c r="F6" s="14">
        <f t="shared" si="0"/>
        <v>42215</v>
      </c>
      <c r="G6" s="14">
        <f t="shared" si="0"/>
        <v>42216</v>
      </c>
      <c r="H6" s="14">
        <f t="shared" si="0"/>
        <v>42217</v>
      </c>
      <c r="I6" s="14">
        <f t="shared" si="0"/>
        <v>42218</v>
      </c>
    </row>
    <row r="7" spans="2:9" s="17" customFormat="1" x14ac:dyDescent="0.35">
      <c r="B7" s="35" t="s">
        <v>7</v>
      </c>
      <c r="C7" s="15" t="str">
        <f>IFERROR(VLOOKUP(C6,JF_P[],2,0),"")</f>
        <v/>
      </c>
      <c r="D7" s="16" t="str">
        <f>IFERROR(VLOOKUP(D6,JF_P[],2,0),"")</f>
        <v/>
      </c>
      <c r="E7" s="16" t="str">
        <f>IFERROR(VLOOKUP(E6,JF_P[],2,0),"")</f>
        <v/>
      </c>
      <c r="F7" s="16" t="str">
        <f>IFERROR(VLOOKUP(F6,JF_P[],2,0),"")</f>
        <v/>
      </c>
      <c r="G7" s="16" t="str">
        <f>IFERROR(VLOOKUP(G6,JF_P[],2,0),"")</f>
        <v/>
      </c>
      <c r="H7" s="16" t="str">
        <f>IFERROR(VLOOKUP(H6,JF_P[],2,0),"")</f>
        <v/>
      </c>
      <c r="I7" s="16" t="str">
        <f>IFERROR(VLOOKUP(I6,JF_P[],2,0),"")</f>
        <v/>
      </c>
    </row>
    <row r="8" spans="2:9" s="19" customFormat="1" x14ac:dyDescent="0.35">
      <c r="B8" s="35"/>
      <c r="C8" s="18"/>
      <c r="D8" s="18"/>
      <c r="E8" s="18"/>
      <c r="F8" s="18"/>
      <c r="G8" s="18"/>
      <c r="H8" s="18"/>
      <c r="I8" s="18"/>
    </row>
    <row r="9" spans="2:9" s="19" customFormat="1" x14ac:dyDescent="0.35">
      <c r="B9" s="35"/>
      <c r="C9" s="18"/>
      <c r="D9" s="18"/>
      <c r="E9" s="18"/>
      <c r="F9" s="18"/>
      <c r="G9" s="18"/>
      <c r="H9" s="18"/>
      <c r="I9" s="18"/>
    </row>
    <row r="10" spans="2:9" s="19" customFormat="1" x14ac:dyDescent="0.35">
      <c r="B10" s="35"/>
      <c r="C10" s="18"/>
      <c r="D10" s="18"/>
      <c r="E10" s="18"/>
      <c r="F10" s="18"/>
      <c r="G10" s="18"/>
      <c r="H10" s="18"/>
      <c r="I10" s="18"/>
    </row>
    <row r="11" spans="2:9" s="19" customFormat="1" ht="15" thickBot="1" x14ac:dyDescent="0.4">
      <c r="B11" s="36"/>
      <c r="C11" s="18"/>
      <c r="D11" s="18"/>
      <c r="E11" s="18"/>
      <c r="F11" s="18"/>
      <c r="G11" s="18"/>
      <c r="H11" s="18"/>
      <c r="I11" s="18"/>
    </row>
    <row r="12" spans="2:9" ht="29" thickTop="1" x14ac:dyDescent="0.35">
      <c r="B12" s="12">
        <f>1+INT(MIN(MOD(C12-DATE(YEAR(C12)+{-1;0;1},1,5)+WEEKDAY(DATE(YEAR(C12)+{-1;0;1},1,3)),734))/7)</f>
        <v>32</v>
      </c>
      <c r="C12" s="20">
        <f>C6+7</f>
        <v>42219</v>
      </c>
      <c r="D12" s="21">
        <f>C12+1</f>
        <v>42220</v>
      </c>
      <c r="E12" s="21">
        <f t="shared" ref="E12:I12" si="1">D12+1</f>
        <v>42221</v>
      </c>
      <c r="F12" s="21">
        <f t="shared" si="1"/>
        <v>42222</v>
      </c>
      <c r="G12" s="21">
        <f t="shared" si="1"/>
        <v>42223</v>
      </c>
      <c r="H12" s="21">
        <f t="shared" si="1"/>
        <v>42224</v>
      </c>
      <c r="I12" s="21">
        <f t="shared" si="1"/>
        <v>42225</v>
      </c>
    </row>
    <row r="13" spans="2:9" s="19" customFormat="1" x14ac:dyDescent="0.35">
      <c r="B13" s="35" t="s">
        <v>7</v>
      </c>
      <c r="C13" s="22" t="str">
        <f>IFERROR(VLOOKUP(C12,JF_P[],2,0),"")</f>
        <v/>
      </c>
      <c r="D13" s="23" t="str">
        <f>IFERROR(VLOOKUP(D12,JF_P[],2,0),"")</f>
        <v/>
      </c>
      <c r="E13" s="23" t="str">
        <f>IFERROR(VLOOKUP(E12,JF_P[],2,0),"")</f>
        <v/>
      </c>
      <c r="F13" s="23" t="str">
        <f>IFERROR(VLOOKUP(F12,JF_P[],2,0),"")</f>
        <v/>
      </c>
      <c r="G13" s="23" t="str">
        <f>IFERROR(VLOOKUP(G12,JF_P[],2,0),"")</f>
        <v/>
      </c>
      <c r="H13" s="23" t="str">
        <f>IFERROR(VLOOKUP(H12,JF_P[],2,0),"")</f>
        <v/>
      </c>
      <c r="I13" s="23" t="str">
        <f>IFERROR(VLOOKUP(I12,JF_P[],2,0),"")</f>
        <v/>
      </c>
    </row>
    <row r="14" spans="2:9" s="19" customFormat="1" x14ac:dyDescent="0.35">
      <c r="B14" s="35"/>
      <c r="C14" s="24"/>
      <c r="D14" s="24"/>
      <c r="E14" s="24"/>
      <c r="F14" s="24"/>
      <c r="G14" s="24"/>
      <c r="H14" s="24"/>
      <c r="I14" s="24"/>
    </row>
    <row r="15" spans="2:9" s="19" customFormat="1" x14ac:dyDescent="0.35">
      <c r="B15" s="35"/>
      <c r="C15" s="24"/>
      <c r="D15" s="24"/>
      <c r="E15" s="24"/>
      <c r="F15" s="24"/>
      <c r="G15" s="24"/>
      <c r="H15" s="24"/>
      <c r="I15" s="24"/>
    </row>
    <row r="16" spans="2:9" s="19" customFormat="1" x14ac:dyDescent="0.35">
      <c r="B16" s="35"/>
      <c r="C16" s="24"/>
      <c r="D16" s="24"/>
      <c r="E16" s="24"/>
      <c r="F16" s="24"/>
      <c r="G16" s="24"/>
      <c r="H16" s="24"/>
      <c r="I16" s="24"/>
    </row>
    <row r="17" spans="2:9" s="19" customFormat="1" ht="15" thickBot="1" x14ac:dyDescent="0.4">
      <c r="B17" s="36"/>
      <c r="C17" s="24"/>
      <c r="D17" s="24"/>
      <c r="E17" s="24"/>
      <c r="F17" s="24"/>
      <c r="G17" s="24"/>
      <c r="H17" s="24"/>
      <c r="I17" s="24"/>
    </row>
    <row r="18" spans="2:9" ht="29" thickTop="1" x14ac:dyDescent="0.35">
      <c r="B18" s="12">
        <f>1+INT(MIN(MOD(C18-DATE(YEAR(C18)+{-1;0;1},1,5)+WEEKDAY(DATE(YEAR(C18)+{-1;0;1},1,3)),734))/7)</f>
        <v>33</v>
      </c>
      <c r="C18" s="13">
        <f>C12+7</f>
        <v>42226</v>
      </c>
      <c r="D18" s="14">
        <f>C18+1</f>
        <v>42227</v>
      </c>
      <c r="E18" s="14">
        <f t="shared" ref="E18:I18" si="2">D18+1</f>
        <v>42228</v>
      </c>
      <c r="F18" s="14">
        <f t="shared" si="2"/>
        <v>42229</v>
      </c>
      <c r="G18" s="14">
        <f t="shared" si="2"/>
        <v>42230</v>
      </c>
      <c r="H18" s="14">
        <f t="shared" si="2"/>
        <v>42231</v>
      </c>
      <c r="I18" s="14">
        <f t="shared" si="2"/>
        <v>42232</v>
      </c>
    </row>
    <row r="19" spans="2:9" s="17" customFormat="1" x14ac:dyDescent="0.35">
      <c r="B19" s="35" t="s">
        <v>7</v>
      </c>
      <c r="C19" s="25" t="str">
        <f>IFERROR(VLOOKUP(C18,JF_P[],2,0),"")</f>
        <v/>
      </c>
      <c r="D19" s="26" t="str">
        <f>IFERROR(VLOOKUP(D18,JF_P[],2,0),"")</f>
        <v/>
      </c>
      <c r="E19" s="26" t="str">
        <f>IFERROR(VLOOKUP(E18,JF_P[],2,0),"")</f>
        <v/>
      </c>
      <c r="F19" s="26" t="str">
        <f>IFERROR(VLOOKUP(F18,JF_P[],2,0),"")</f>
        <v/>
      </c>
      <c r="G19" s="26" t="str">
        <f>IFERROR(VLOOKUP(G18,JF_P[],2,0),"")</f>
        <v/>
      </c>
      <c r="H19" s="26" t="str">
        <f>IFERROR(VLOOKUP(H18,JF_P[],2,0),"")</f>
        <v>Assomption</v>
      </c>
      <c r="I19" s="26" t="str">
        <f>IFERROR(VLOOKUP(I18,JF_P[],2,0),"")</f>
        <v/>
      </c>
    </row>
    <row r="20" spans="2:9" s="19" customFormat="1" x14ac:dyDescent="0.35">
      <c r="B20" s="35"/>
      <c r="C20" s="18"/>
      <c r="D20" s="18"/>
      <c r="E20" s="18"/>
      <c r="F20" s="18"/>
      <c r="G20" s="18"/>
      <c r="H20" s="18"/>
      <c r="I20" s="18"/>
    </row>
    <row r="21" spans="2:9" s="19" customFormat="1" x14ac:dyDescent="0.35">
      <c r="B21" s="35"/>
      <c r="C21" s="18"/>
      <c r="D21" s="18"/>
      <c r="E21" s="18"/>
      <c r="F21" s="18"/>
      <c r="G21" s="18"/>
      <c r="H21" s="18"/>
      <c r="I21" s="18"/>
    </row>
    <row r="22" spans="2:9" s="19" customFormat="1" x14ac:dyDescent="0.35">
      <c r="B22" s="35"/>
      <c r="C22" s="18"/>
      <c r="D22" s="18"/>
      <c r="E22" s="18"/>
      <c r="F22" s="18"/>
      <c r="G22" s="18"/>
      <c r="H22" s="18"/>
      <c r="I22" s="18"/>
    </row>
    <row r="23" spans="2:9" s="19" customFormat="1" ht="15" thickBot="1" x14ac:dyDescent="0.4">
      <c r="B23" s="36"/>
      <c r="C23" s="18"/>
      <c r="D23" s="18"/>
      <c r="E23" s="18"/>
      <c r="F23" s="18"/>
      <c r="G23" s="18"/>
      <c r="H23" s="18"/>
      <c r="I23" s="18"/>
    </row>
    <row r="24" spans="2:9" ht="29" thickTop="1" x14ac:dyDescent="0.35">
      <c r="B24" s="12">
        <f>1+INT(MIN(MOD(C24-DATE(YEAR(C24)+{-1;0;1},1,5)+WEEKDAY(DATE(YEAR(C24)+{-1;0;1},1,3)),734))/7)</f>
        <v>34</v>
      </c>
      <c r="C24" s="20">
        <f>C18+7</f>
        <v>42233</v>
      </c>
      <c r="D24" s="21">
        <f>C24+1</f>
        <v>42234</v>
      </c>
      <c r="E24" s="21">
        <f t="shared" ref="E24:I24" si="3">D24+1</f>
        <v>42235</v>
      </c>
      <c r="F24" s="21">
        <f t="shared" si="3"/>
        <v>42236</v>
      </c>
      <c r="G24" s="21">
        <f t="shared" si="3"/>
        <v>42237</v>
      </c>
      <c r="H24" s="21">
        <f t="shared" si="3"/>
        <v>42238</v>
      </c>
      <c r="I24" s="21">
        <f t="shared" si="3"/>
        <v>42239</v>
      </c>
    </row>
    <row r="25" spans="2:9" s="19" customFormat="1" x14ac:dyDescent="0.35">
      <c r="B25" s="35" t="s">
        <v>7</v>
      </c>
      <c r="C25" s="22" t="str">
        <f>IFERROR(VLOOKUP(C24,JF_P[],2,0),"")</f>
        <v/>
      </c>
      <c r="D25" s="23" t="str">
        <f>IFERROR(VLOOKUP(D24,JF_P[],2,0),"")</f>
        <v/>
      </c>
      <c r="E25" s="23" t="str">
        <f>IFERROR(VLOOKUP(E24,JF_P[],2,0),"")</f>
        <v/>
      </c>
      <c r="F25" s="23" t="str">
        <f>IFERROR(VLOOKUP(F24,JF_P[],2,0),"")</f>
        <v/>
      </c>
      <c r="G25" s="23" t="str">
        <f>IFERROR(VLOOKUP(G24,JF_P[],2,0),"")</f>
        <v/>
      </c>
      <c r="H25" s="23" t="str">
        <f>IFERROR(VLOOKUP(H24,JF_P[],2,0),"")</f>
        <v/>
      </c>
      <c r="I25" s="23" t="str">
        <f>IFERROR(VLOOKUP(I24,JF_P[],2,0),"")</f>
        <v/>
      </c>
    </row>
    <row r="26" spans="2:9" s="19" customFormat="1" x14ac:dyDescent="0.35">
      <c r="B26" s="35"/>
      <c r="C26" s="27"/>
      <c r="D26" s="27"/>
      <c r="E26" s="27"/>
      <c r="F26" s="27"/>
      <c r="G26" s="27"/>
      <c r="H26" s="27"/>
      <c r="I26" s="27"/>
    </row>
    <row r="27" spans="2:9" s="19" customFormat="1" x14ac:dyDescent="0.35">
      <c r="B27" s="35"/>
      <c r="C27" s="27"/>
      <c r="D27" s="27"/>
      <c r="E27" s="27"/>
      <c r="F27" s="27"/>
      <c r="G27" s="27"/>
      <c r="H27" s="27"/>
      <c r="I27" s="27"/>
    </row>
    <row r="28" spans="2:9" s="19" customFormat="1" x14ac:dyDescent="0.35">
      <c r="B28" s="35"/>
      <c r="C28" s="27"/>
      <c r="D28" s="27"/>
      <c r="E28" s="27"/>
      <c r="F28" s="27"/>
      <c r="G28" s="27"/>
      <c r="H28" s="27"/>
      <c r="I28" s="27"/>
    </row>
    <row r="29" spans="2:9" s="19" customFormat="1" ht="15" thickBot="1" x14ac:dyDescent="0.4">
      <c r="B29" s="36"/>
      <c r="C29" s="27"/>
      <c r="D29" s="27"/>
      <c r="E29" s="27"/>
      <c r="F29" s="27"/>
      <c r="G29" s="27"/>
      <c r="H29" s="27"/>
      <c r="I29" s="27"/>
    </row>
    <row r="30" spans="2:9" ht="29" thickTop="1" x14ac:dyDescent="0.35">
      <c r="B30" s="12">
        <f>1+INT(MIN(MOD(C30-DATE(YEAR(C30)+{-1;0;1},1,5)+WEEKDAY(DATE(YEAR(C30)+{-1;0;1},1,3)),734))/7)</f>
        <v>35</v>
      </c>
      <c r="C30" s="13">
        <f>C24+7</f>
        <v>42240</v>
      </c>
      <c r="D30" s="14">
        <f>C30+1</f>
        <v>42241</v>
      </c>
      <c r="E30" s="14">
        <f t="shared" ref="E30:I30" si="4">D30+1</f>
        <v>42242</v>
      </c>
      <c r="F30" s="14">
        <f t="shared" si="4"/>
        <v>42243</v>
      </c>
      <c r="G30" s="14">
        <f t="shared" si="4"/>
        <v>42244</v>
      </c>
      <c r="H30" s="14">
        <f t="shared" si="4"/>
        <v>42245</v>
      </c>
      <c r="I30" s="14">
        <f t="shared" si="4"/>
        <v>42246</v>
      </c>
    </row>
    <row r="31" spans="2:9" s="17" customFormat="1" x14ac:dyDescent="0.35">
      <c r="B31" s="35" t="s">
        <v>7</v>
      </c>
      <c r="C31" s="25" t="str">
        <f>IFERROR(VLOOKUP(C30,JF_P[],2,0),"")</f>
        <v/>
      </c>
      <c r="D31" s="26" t="str">
        <f>IFERROR(VLOOKUP(D30,JF_P[],2,0),"")</f>
        <v/>
      </c>
      <c r="E31" s="26" t="str">
        <f>IFERROR(VLOOKUP(E30,JF_P[],2,0),"")</f>
        <v/>
      </c>
      <c r="F31" s="26" t="str">
        <f>IFERROR(VLOOKUP(F30,JF_P[],2,0),"")</f>
        <v/>
      </c>
      <c r="G31" s="26" t="str">
        <f>IFERROR(VLOOKUP(G30,JF_P[],2,0),"")</f>
        <v/>
      </c>
      <c r="H31" s="26" t="str">
        <f>IFERROR(VLOOKUP(H30,JF_P[],2,0),"")</f>
        <v/>
      </c>
      <c r="I31" s="26" t="str">
        <f>IFERROR(VLOOKUP(I30,JF_P[],2,0),"")</f>
        <v/>
      </c>
    </row>
    <row r="32" spans="2:9" s="19" customFormat="1" x14ac:dyDescent="0.35">
      <c r="B32" s="35"/>
      <c r="C32" s="18"/>
      <c r="D32" s="18"/>
      <c r="E32" s="18"/>
      <c r="F32" s="18"/>
      <c r="G32" s="18"/>
      <c r="H32" s="18"/>
      <c r="I32" s="18"/>
    </row>
    <row r="33" spans="2:9" s="19" customFormat="1" x14ac:dyDescent="0.35">
      <c r="B33" s="35"/>
      <c r="C33" s="18"/>
      <c r="D33" s="18"/>
      <c r="E33" s="18"/>
      <c r="F33" s="18"/>
      <c r="G33" s="18"/>
      <c r="H33" s="18"/>
      <c r="I33" s="18"/>
    </row>
    <row r="34" spans="2:9" s="19" customFormat="1" x14ac:dyDescent="0.35">
      <c r="B34" s="35"/>
      <c r="C34" s="18"/>
      <c r="D34" s="18"/>
      <c r="E34" s="18"/>
      <c r="F34" s="18"/>
      <c r="G34" s="18"/>
      <c r="H34" s="18"/>
      <c r="I34" s="18"/>
    </row>
    <row r="35" spans="2:9" s="19" customFormat="1" ht="15" thickBot="1" x14ac:dyDescent="0.4">
      <c r="B35" s="36"/>
      <c r="C35" s="18"/>
      <c r="D35" s="18"/>
      <c r="E35" s="18"/>
      <c r="F35" s="18"/>
      <c r="G35" s="18"/>
      <c r="H35" s="18"/>
      <c r="I35" s="18"/>
    </row>
    <row r="36" spans="2:9" ht="29" thickTop="1" x14ac:dyDescent="0.35">
      <c r="B36" s="12">
        <f>1+INT(MIN(MOD(C36-DATE(YEAR(C36)+{-1;0;1},1,5)+WEEKDAY(DATE(YEAR(C36)+{-1;0;1},1,3)),734))/7)</f>
        <v>36</v>
      </c>
      <c r="C36" s="20">
        <f>C30+7</f>
        <v>42247</v>
      </c>
      <c r="D36" s="21">
        <f>C36+1</f>
        <v>42248</v>
      </c>
      <c r="E36" s="21">
        <f t="shared" ref="E36:I36" si="5">D36+1</f>
        <v>42249</v>
      </c>
      <c r="F36" s="21">
        <f t="shared" si="5"/>
        <v>42250</v>
      </c>
      <c r="G36" s="21">
        <f t="shared" si="5"/>
        <v>42251</v>
      </c>
      <c r="H36" s="21">
        <f t="shared" si="5"/>
        <v>42252</v>
      </c>
      <c r="I36" s="21">
        <f t="shared" si="5"/>
        <v>42253</v>
      </c>
    </row>
    <row r="37" spans="2:9" s="19" customFormat="1" x14ac:dyDescent="0.35">
      <c r="B37" s="35" t="s">
        <v>7</v>
      </c>
      <c r="C37" s="22" t="str">
        <f>IFERROR(VLOOKUP(C36,JF_P[],2,0),"")</f>
        <v/>
      </c>
      <c r="D37" s="23" t="str">
        <f>IFERROR(VLOOKUP(D36,JF_P[],2,0),"")</f>
        <v/>
      </c>
      <c r="E37" s="23" t="str">
        <f>IFERROR(VLOOKUP(E36,JF_P[],2,0),"")</f>
        <v/>
      </c>
      <c r="F37" s="23" t="str">
        <f>IFERROR(VLOOKUP(F36,JF_P[],2,0),"")</f>
        <v/>
      </c>
      <c r="G37" s="23" t="str">
        <f>IFERROR(VLOOKUP(G36,JF_P[],2,0),"")</f>
        <v/>
      </c>
      <c r="H37" s="23" t="str">
        <f>IFERROR(VLOOKUP(H36,JF_P[],2,0),"")</f>
        <v/>
      </c>
      <c r="I37" s="23" t="str">
        <f>IFERROR(VLOOKUP(I36,JF_P[],2,0),"")</f>
        <v/>
      </c>
    </row>
    <row r="38" spans="2:9" s="19" customFormat="1" x14ac:dyDescent="0.35">
      <c r="B38" s="35"/>
      <c r="C38" s="27"/>
      <c r="D38" s="27"/>
      <c r="E38" s="27"/>
      <c r="F38" s="27"/>
      <c r="G38" s="27"/>
      <c r="H38" s="27"/>
      <c r="I38" s="27"/>
    </row>
    <row r="39" spans="2:9" s="19" customFormat="1" x14ac:dyDescent="0.35">
      <c r="B39" s="35"/>
      <c r="C39" s="27"/>
      <c r="D39" s="27"/>
      <c r="E39" s="27"/>
      <c r="F39" s="27"/>
      <c r="G39" s="27"/>
      <c r="H39" s="27"/>
      <c r="I39" s="27"/>
    </row>
    <row r="40" spans="2:9" s="19" customFormat="1" x14ac:dyDescent="0.35">
      <c r="B40" s="35"/>
      <c r="C40" s="27"/>
      <c r="D40" s="27"/>
      <c r="E40" s="27"/>
      <c r="F40" s="27"/>
      <c r="G40" s="27"/>
      <c r="H40" s="27"/>
      <c r="I40" s="27"/>
    </row>
    <row r="41" spans="2:9" s="19" customFormat="1" ht="15" thickBot="1" x14ac:dyDescent="0.4">
      <c r="B41" s="36"/>
      <c r="C41" s="27"/>
      <c r="D41" s="27"/>
      <c r="E41" s="27"/>
      <c r="F41" s="27"/>
      <c r="G41" s="27"/>
      <c r="H41" s="27"/>
      <c r="I41" s="27"/>
    </row>
    <row r="42" spans="2:9" ht="15" thickTop="1" x14ac:dyDescent="0.35"/>
  </sheetData>
  <mergeCells count="7">
    <mergeCell ref="B37:B41"/>
    <mergeCell ref="C4:I4"/>
    <mergeCell ref="B7:B11"/>
    <mergeCell ref="B13:B17"/>
    <mergeCell ref="B19:B23"/>
    <mergeCell ref="B25:B29"/>
    <mergeCell ref="B31:B35"/>
  </mergeCells>
  <conditionalFormatting sqref="C6:I6 C12:I12 C18:I18 C24:I24 C30:I30 C36:I36">
    <cfRule type="expression" dxfId="3" priority="1">
      <formula>MONTH(C6)&lt;&gt;$E$2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3"/>
  <sheetViews>
    <sheetView workbookViewId="0">
      <selection activeCell="A2" sqref="A2"/>
    </sheetView>
  </sheetViews>
  <sheetFormatPr baseColWidth="10" defaultColWidth="18.6328125" defaultRowHeight="14.5" x14ac:dyDescent="0.35"/>
  <cols>
    <col min="1" max="16384" width="18.6328125" style="2"/>
  </cols>
  <sheetData>
    <row r="1" spans="1:4" x14ac:dyDescent="0.3">
      <c r="A1" s="34">
        <f>'calendrier mensuel'!C2</f>
        <v>2015</v>
      </c>
      <c r="B1" s="30"/>
      <c r="C1" s="33" t="s">
        <v>22</v>
      </c>
      <c r="D1" s="33" t="s">
        <v>21</v>
      </c>
    </row>
    <row r="2" spans="1:4" x14ac:dyDescent="0.3">
      <c r="A2" s="30"/>
      <c r="B2" s="30"/>
      <c r="C2" s="31">
        <f>IF(WEEKDAY(C3,2)=2,C3-1,0)</f>
        <v>0</v>
      </c>
      <c r="D2" s="30" t="s">
        <v>8</v>
      </c>
    </row>
    <row r="3" spans="1:4" x14ac:dyDescent="0.3">
      <c r="A3" s="30"/>
      <c r="B3" s="30"/>
      <c r="C3" s="32">
        <f>DATE(A1,1,1)</f>
        <v>42005</v>
      </c>
      <c r="D3" s="30" t="s">
        <v>9</v>
      </c>
    </row>
    <row r="4" spans="1:4" x14ac:dyDescent="0.3">
      <c r="A4" s="30"/>
      <c r="B4" s="30"/>
      <c r="C4" s="31">
        <f>IF(WEEKDAY(C3,2)=4,C3+1,0)</f>
        <v>42006</v>
      </c>
      <c r="D4" s="30" t="s">
        <v>8</v>
      </c>
    </row>
    <row r="5" spans="1:4" x14ac:dyDescent="0.3">
      <c r="A5" s="30"/>
      <c r="B5" s="30"/>
      <c r="C5" s="32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  <c r="D5" s="30" t="s">
        <v>20</v>
      </c>
    </row>
    <row r="6" spans="1:4" x14ac:dyDescent="0.3">
      <c r="A6" s="30"/>
      <c r="B6" s="30"/>
      <c r="C6" s="32">
        <f>C5+1</f>
        <v>42100</v>
      </c>
      <c r="D6" s="30" t="s">
        <v>19</v>
      </c>
    </row>
    <row r="7" spans="1:4" x14ac:dyDescent="0.3">
      <c r="A7" s="30"/>
      <c r="B7" s="30"/>
      <c r="C7" s="31">
        <f>IF(WEEKDAY(C8,2)=2,C8-1,0)</f>
        <v>0</v>
      </c>
      <c r="D7" s="30" t="s">
        <v>8</v>
      </c>
    </row>
    <row r="8" spans="1:4" x14ac:dyDescent="0.3">
      <c r="A8" s="30"/>
      <c r="B8" s="30"/>
      <c r="C8" s="32">
        <f>DATE(A1,5,1)</f>
        <v>42125</v>
      </c>
      <c r="D8" s="30" t="s">
        <v>18</v>
      </c>
    </row>
    <row r="9" spans="1:4" x14ac:dyDescent="0.3">
      <c r="A9" s="30"/>
      <c r="B9" s="30"/>
      <c r="C9" s="31">
        <f>IF(WEEKDAY(C8,2)=4,C8+1,0)</f>
        <v>0</v>
      </c>
      <c r="D9" s="30" t="s">
        <v>8</v>
      </c>
    </row>
    <row r="10" spans="1:4" x14ac:dyDescent="0.3">
      <c r="A10" s="30"/>
      <c r="B10" s="30"/>
      <c r="C10" s="31">
        <f>IF(WEEKDAY(C11,2)=2,C11-1,0)</f>
        <v>0</v>
      </c>
      <c r="D10" s="30" t="s">
        <v>8</v>
      </c>
    </row>
    <row r="11" spans="1:4" x14ac:dyDescent="0.3">
      <c r="A11" s="30"/>
      <c r="B11" s="30"/>
      <c r="C11" s="32">
        <f>DATE(A1,5,8)</f>
        <v>42132</v>
      </c>
      <c r="D11" s="30" t="s">
        <v>17</v>
      </c>
    </row>
    <row r="12" spans="1:4" x14ac:dyDescent="0.3">
      <c r="A12" s="30"/>
      <c r="B12" s="30"/>
      <c r="C12" s="31">
        <f>IF(WEEKDAY(C11,2)=4,C11+1,0)</f>
        <v>0</v>
      </c>
      <c r="D12" s="30" t="s">
        <v>8</v>
      </c>
    </row>
    <row r="13" spans="1:4" x14ac:dyDescent="0.3">
      <c r="A13" s="30"/>
      <c r="B13" s="30"/>
      <c r="C13" s="32">
        <f>C5+39</f>
        <v>42138</v>
      </c>
      <c r="D13" s="30" t="s">
        <v>16</v>
      </c>
    </row>
    <row r="14" spans="1:4" x14ac:dyDescent="0.3">
      <c r="A14" s="30"/>
      <c r="B14" s="30"/>
      <c r="C14" s="31">
        <f>IF(WEEKDAY(C13,2)=4,C13+1,0)</f>
        <v>42139</v>
      </c>
      <c r="D14" s="30" t="s">
        <v>8</v>
      </c>
    </row>
    <row r="15" spans="1:4" x14ac:dyDescent="0.3">
      <c r="A15" s="30"/>
      <c r="B15" s="30"/>
      <c r="C15" s="32">
        <f>C5+50</f>
        <v>42149</v>
      </c>
      <c r="D15" s="30" t="s">
        <v>15</v>
      </c>
    </row>
    <row r="16" spans="1:4" x14ac:dyDescent="0.3">
      <c r="A16" s="30"/>
      <c r="B16" s="30"/>
      <c r="C16" s="31">
        <f>IF(WEEKDAY(C17,2)=2,C17-1,0)</f>
        <v>42198</v>
      </c>
      <c r="D16" s="30" t="s">
        <v>8</v>
      </c>
    </row>
    <row r="17" spans="1:4" x14ac:dyDescent="0.3">
      <c r="A17" s="30"/>
      <c r="B17" s="30"/>
      <c r="C17" s="32">
        <f>DATE(A1,7,14)</f>
        <v>42199</v>
      </c>
      <c r="D17" s="30" t="s">
        <v>14</v>
      </c>
    </row>
    <row r="18" spans="1:4" x14ac:dyDescent="0.3">
      <c r="A18" s="30"/>
      <c r="B18" s="30"/>
      <c r="C18" s="31">
        <f>IF(WEEKDAY(C17,2)=4,C17+1,0)</f>
        <v>0</v>
      </c>
      <c r="D18" s="30" t="s">
        <v>8</v>
      </c>
    </row>
    <row r="19" spans="1:4" x14ac:dyDescent="0.3">
      <c r="A19" s="30"/>
      <c r="B19" s="30"/>
      <c r="C19" s="31">
        <f>IF(WEEKDAY(C20,2)=2,C20-1,0)</f>
        <v>0</v>
      </c>
      <c r="D19" s="30" t="s">
        <v>8</v>
      </c>
    </row>
    <row r="20" spans="1:4" x14ac:dyDescent="0.3">
      <c r="A20" s="30"/>
      <c r="B20" s="30"/>
      <c r="C20" s="32">
        <f>DATE(A1,8,15)</f>
        <v>42231</v>
      </c>
      <c r="D20" s="30" t="s">
        <v>13</v>
      </c>
    </row>
    <row r="21" spans="1:4" x14ac:dyDescent="0.3">
      <c r="A21" s="30"/>
      <c r="B21" s="30"/>
      <c r="C21" s="31">
        <f>IF(WEEKDAY(C20,2)=4,C20+1,0)</f>
        <v>0</v>
      </c>
      <c r="D21" s="30" t="s">
        <v>8</v>
      </c>
    </row>
    <row r="22" spans="1:4" x14ac:dyDescent="0.3">
      <c r="A22" s="30"/>
      <c r="B22" s="30"/>
      <c r="C22" s="31">
        <f>IF(WEEKDAY(C23,2)=2,C23-1,0)</f>
        <v>0</v>
      </c>
      <c r="D22" s="30" t="s">
        <v>8</v>
      </c>
    </row>
    <row r="23" spans="1:4" x14ac:dyDescent="0.3">
      <c r="A23" s="30"/>
      <c r="B23" s="30"/>
      <c r="C23" s="32">
        <f>DATE(A1,11,1)</f>
        <v>42309</v>
      </c>
      <c r="D23" s="30" t="s">
        <v>12</v>
      </c>
    </row>
    <row r="24" spans="1:4" x14ac:dyDescent="0.3">
      <c r="A24" s="30"/>
      <c r="B24" s="30"/>
      <c r="C24" s="31">
        <f>IF(WEEKDAY(C23,2)=4,C23+1,0)</f>
        <v>0</v>
      </c>
      <c r="D24" s="30" t="s">
        <v>8</v>
      </c>
    </row>
    <row r="25" spans="1:4" x14ac:dyDescent="0.3">
      <c r="A25" s="30"/>
      <c r="B25" s="30"/>
      <c r="C25" s="31">
        <f>IF(WEEKDAY(C26,2)=2,C26-1,0)</f>
        <v>0</v>
      </c>
      <c r="D25" s="30" t="s">
        <v>8</v>
      </c>
    </row>
    <row r="26" spans="1:4" x14ac:dyDescent="0.3">
      <c r="A26" s="30"/>
      <c r="B26" s="30"/>
      <c r="C26" s="32">
        <f>DATE(A1,11,11)</f>
        <v>42319</v>
      </c>
      <c r="D26" s="30" t="s">
        <v>11</v>
      </c>
    </row>
    <row r="27" spans="1:4" x14ac:dyDescent="0.3">
      <c r="A27" s="30"/>
      <c r="B27" s="30"/>
      <c r="C27" s="31">
        <f>IF(WEEKDAY(C26,2)=4,C26+1,0)</f>
        <v>0</v>
      </c>
      <c r="D27" s="30" t="s">
        <v>8</v>
      </c>
    </row>
    <row r="28" spans="1:4" x14ac:dyDescent="0.3">
      <c r="A28" s="30"/>
      <c r="B28" s="30"/>
      <c r="C28" s="31">
        <f>IF(WEEKDAY(C29,2)=2,C29-1,0)</f>
        <v>0</v>
      </c>
      <c r="D28" s="30" t="s">
        <v>8</v>
      </c>
    </row>
    <row r="29" spans="1:4" x14ac:dyDescent="0.3">
      <c r="A29" s="30"/>
      <c r="B29" s="30"/>
      <c r="C29" s="32">
        <f>DATE(A1,12,25)</f>
        <v>42363</v>
      </c>
      <c r="D29" s="30" t="s">
        <v>10</v>
      </c>
    </row>
    <row r="30" spans="1:4" x14ac:dyDescent="0.3">
      <c r="A30" s="30"/>
      <c r="B30" s="30"/>
      <c r="C30" s="31">
        <f>IF(WEEKDAY(C29,2)=4,C29+1,0)</f>
        <v>0</v>
      </c>
      <c r="D30" s="30" t="s">
        <v>8</v>
      </c>
    </row>
    <row r="31" spans="1:4" x14ac:dyDescent="0.3">
      <c r="A31" s="30"/>
      <c r="B31" s="30"/>
      <c r="C31" s="31">
        <f>IF(WEEKDAY(C32,2)=2,C32-1,0)</f>
        <v>0</v>
      </c>
      <c r="D31" s="30" t="s">
        <v>8</v>
      </c>
    </row>
    <row r="32" spans="1:4" x14ac:dyDescent="0.3">
      <c r="A32" s="30"/>
      <c r="B32" s="30"/>
      <c r="C32" s="32">
        <f>DATE(A1+1,1,1)</f>
        <v>42370</v>
      </c>
      <c r="D32" s="30" t="s">
        <v>9</v>
      </c>
    </row>
    <row r="33" spans="3:4" x14ac:dyDescent="0.3">
      <c r="C33" s="31">
        <f>IF(WEEKDAY(C32,2)=4,C32+1,0)</f>
        <v>0</v>
      </c>
      <c r="D33" s="30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mensuel</vt:lpstr>
      <vt:lpstr>JF_P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2015-08-11T23:44:51Z</dcterms:created>
  <dcterms:modified xsi:type="dcterms:W3CDTF">2015-08-12T00:05:23Z</dcterms:modified>
</cp:coreProperties>
</file>