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240" yWindow="30" windowWidth="18800" windowHeight="8190" tabRatio="824"/>
  </bookViews>
  <sheets>
    <sheet name="Calendrier" sheetId="4" r:id="rId1"/>
    <sheet name="JFP" sheetId="3" r:id="rId2"/>
  </sheets>
  <definedNames>
    <definedName name="Fermeture">JFP!#REF!</definedName>
    <definedName name="JFP">JFP!$D$2:$E$14</definedName>
    <definedName name="Pont">JFP!$E$1</definedName>
    <definedName name="_xlnm.Print_Area" localSheetId="0">Calendrier!$B$1:$S$73</definedName>
  </definedNames>
  <calcPr calcId="152511"/>
</workbook>
</file>

<file path=xl/calcChain.xml><?xml version="1.0" encoding="utf-8"?>
<calcChain xmlns="http://schemas.openxmlformats.org/spreadsheetml/2006/main">
  <c r="O70" i="4" l="1"/>
  <c r="I70" i="4"/>
  <c r="R34" i="4"/>
  <c r="L34" i="4"/>
  <c r="F34" i="4"/>
  <c r="F33" i="4"/>
  <c r="A1" i="4" l="1"/>
  <c r="K39" i="4" s="1"/>
  <c r="K40" i="4" s="1"/>
  <c r="B3" i="4"/>
  <c r="B4" i="4" s="1"/>
  <c r="N3" i="4"/>
  <c r="N4" i="4" s="1"/>
  <c r="B39" i="4"/>
  <c r="B40" i="4" s="1"/>
  <c r="E3" i="4"/>
  <c r="E4" i="4" s="1"/>
  <c r="N39" i="4"/>
  <c r="N40" i="4" s="1"/>
  <c r="N41" i="4" s="1"/>
  <c r="Q3" i="4"/>
  <c r="Q4" i="4" s="1"/>
  <c r="H3" i="4"/>
  <c r="H4" i="4" s="1"/>
  <c r="E39" i="4"/>
  <c r="E40" i="4"/>
  <c r="E41" i="4" s="1"/>
  <c r="E42" i="4" s="1"/>
  <c r="Q39" i="4"/>
  <c r="Q40" i="4" s="1"/>
  <c r="K3" i="4"/>
  <c r="K4" i="4" s="1"/>
  <c r="H39" i="4"/>
  <c r="H40" i="4"/>
  <c r="H41" i="4" s="1"/>
  <c r="B3" i="3"/>
  <c r="B5" i="3"/>
  <c r="B9" i="3"/>
  <c r="B11" i="3"/>
  <c r="D11" i="3" s="1"/>
  <c r="B13" i="3"/>
  <c r="B2" i="3"/>
  <c r="D2" i="3" s="1"/>
  <c r="B6" i="3"/>
  <c r="B10" i="3"/>
  <c r="B12" i="3"/>
  <c r="D6" i="3"/>
  <c r="D9" i="3"/>
  <c r="D10" i="3" l="1"/>
  <c r="B8" i="3"/>
  <c r="B7" i="3"/>
  <c r="H42" i="4"/>
  <c r="E5" i="4"/>
  <c r="Q5" i="4"/>
  <c r="K5" i="4"/>
  <c r="N42" i="4"/>
  <c r="N5" i="4"/>
  <c r="B5" i="4"/>
  <c r="Q41" i="4"/>
  <c r="B41" i="4"/>
  <c r="D8" i="3"/>
  <c r="E43" i="4"/>
  <c r="H5" i="4"/>
  <c r="K41" i="4"/>
  <c r="D5" i="3"/>
  <c r="B4" i="3"/>
  <c r="D13" i="3"/>
  <c r="D12" i="3"/>
  <c r="D7" i="3" l="1"/>
  <c r="L40" i="4"/>
  <c r="B42" i="4"/>
  <c r="F5" i="4"/>
  <c r="E6" i="4"/>
  <c r="B6" i="4"/>
  <c r="I5" i="4"/>
  <c r="H6" i="4"/>
  <c r="D4" i="3"/>
  <c r="L4" i="4"/>
  <c r="O4" i="4"/>
  <c r="I4" i="4"/>
  <c r="O42" i="4"/>
  <c r="N43" i="4"/>
  <c r="L41" i="4"/>
  <c r="K42" i="4"/>
  <c r="F43" i="4"/>
  <c r="E44" i="4"/>
  <c r="R41" i="4"/>
  <c r="Q42" i="4"/>
  <c r="O5" i="4"/>
  <c r="N6" i="4"/>
  <c r="L5" i="4"/>
  <c r="K6" i="4"/>
  <c r="R5" i="4"/>
  <c r="Q6" i="4"/>
  <c r="I42" i="4"/>
  <c r="H43" i="4"/>
  <c r="R6" i="4" l="1"/>
  <c r="Q7" i="4"/>
  <c r="O6" i="4"/>
  <c r="N7" i="4"/>
  <c r="F44" i="4"/>
  <c r="E45" i="4"/>
  <c r="O43" i="4"/>
  <c r="N44" i="4"/>
  <c r="O40" i="4"/>
  <c r="I40" i="4"/>
  <c r="C4" i="4"/>
  <c r="F41" i="4"/>
  <c r="O41" i="4"/>
  <c r="F40" i="4"/>
  <c r="C6" i="4"/>
  <c r="B7" i="4"/>
  <c r="C42" i="4"/>
  <c r="B43" i="4"/>
  <c r="I43" i="4"/>
  <c r="H44" i="4"/>
  <c r="L6" i="4"/>
  <c r="K7" i="4"/>
  <c r="R42" i="4"/>
  <c r="Q43" i="4"/>
  <c r="L42" i="4"/>
  <c r="K43" i="4"/>
  <c r="F42" i="4"/>
  <c r="R4" i="4"/>
  <c r="C40" i="4"/>
  <c r="C5" i="4"/>
  <c r="C41" i="4"/>
  <c r="R40" i="4"/>
  <c r="I41" i="4"/>
  <c r="I6" i="4"/>
  <c r="H7" i="4"/>
  <c r="F6" i="4"/>
  <c r="E7" i="4"/>
  <c r="F4" i="4"/>
  <c r="O44" i="4" l="1"/>
  <c r="N45" i="4"/>
  <c r="R43" i="4"/>
  <c r="Q44" i="4"/>
  <c r="I44" i="4"/>
  <c r="H45" i="4"/>
  <c r="C7" i="4"/>
  <c r="B8" i="4"/>
  <c r="F45" i="4"/>
  <c r="E46" i="4"/>
  <c r="R7" i="4"/>
  <c r="Q8" i="4"/>
  <c r="O7" i="4"/>
  <c r="N8" i="4"/>
  <c r="I7" i="4"/>
  <c r="H8" i="4"/>
  <c r="F7" i="4"/>
  <c r="E8" i="4"/>
  <c r="L43" i="4"/>
  <c r="K44" i="4"/>
  <c r="L7" i="4"/>
  <c r="K8" i="4"/>
  <c r="C43" i="4"/>
  <c r="B44" i="4"/>
  <c r="L44" i="4" l="1"/>
  <c r="K45" i="4"/>
  <c r="R8" i="4"/>
  <c r="Q9" i="4"/>
  <c r="C8" i="4"/>
  <c r="B9" i="4"/>
  <c r="L8" i="4"/>
  <c r="K9" i="4"/>
  <c r="F8" i="4"/>
  <c r="E9" i="4"/>
  <c r="O8" i="4"/>
  <c r="N9" i="4"/>
  <c r="F46" i="4"/>
  <c r="E47" i="4"/>
  <c r="I45" i="4"/>
  <c r="H46" i="4"/>
  <c r="O45" i="4"/>
  <c r="N46" i="4"/>
  <c r="C44" i="4"/>
  <c r="B45" i="4"/>
  <c r="I8" i="4"/>
  <c r="H9" i="4"/>
  <c r="R44" i="4"/>
  <c r="Q45" i="4"/>
  <c r="R45" i="4" l="1"/>
  <c r="Q46" i="4"/>
  <c r="C45" i="4"/>
  <c r="B46" i="4"/>
  <c r="I46" i="4"/>
  <c r="H47" i="4"/>
  <c r="O9" i="4"/>
  <c r="N10" i="4"/>
  <c r="L9" i="4"/>
  <c r="K10" i="4"/>
  <c r="R9" i="4"/>
  <c r="Q10" i="4"/>
  <c r="I9" i="4"/>
  <c r="H10" i="4"/>
  <c r="O46" i="4"/>
  <c r="N47" i="4"/>
  <c r="F47" i="4"/>
  <c r="E48" i="4"/>
  <c r="F9" i="4"/>
  <c r="E10" i="4"/>
  <c r="C9" i="4"/>
  <c r="B10" i="4"/>
  <c r="L45" i="4"/>
  <c r="K46" i="4"/>
  <c r="C10" i="4" l="1"/>
  <c r="B11" i="4"/>
  <c r="F48" i="4"/>
  <c r="E49" i="4"/>
  <c r="I10" i="4"/>
  <c r="H11" i="4"/>
  <c r="L10" i="4"/>
  <c r="K11" i="4"/>
  <c r="I47" i="4"/>
  <c r="H48" i="4"/>
  <c r="R46" i="4"/>
  <c r="Q47" i="4"/>
  <c r="L46" i="4"/>
  <c r="K47" i="4"/>
  <c r="F10" i="4"/>
  <c r="E11" i="4"/>
  <c r="O47" i="4"/>
  <c r="N48" i="4"/>
  <c r="R10" i="4"/>
  <c r="Q11" i="4"/>
  <c r="O10" i="4"/>
  <c r="N11" i="4"/>
  <c r="C46" i="4"/>
  <c r="B47" i="4"/>
  <c r="C47" i="4" l="1"/>
  <c r="B48" i="4"/>
  <c r="R11" i="4"/>
  <c r="Q12" i="4"/>
  <c r="F11" i="4"/>
  <c r="E12" i="4"/>
  <c r="R47" i="4"/>
  <c r="Q48" i="4"/>
  <c r="L11" i="4"/>
  <c r="K12" i="4"/>
  <c r="F49" i="4"/>
  <c r="E50" i="4"/>
  <c r="O11" i="4"/>
  <c r="N12" i="4"/>
  <c r="O48" i="4"/>
  <c r="N49" i="4"/>
  <c r="L47" i="4"/>
  <c r="K48" i="4"/>
  <c r="I48" i="4"/>
  <c r="H49" i="4"/>
  <c r="I11" i="4"/>
  <c r="H12" i="4"/>
  <c r="C11" i="4"/>
  <c r="B12" i="4"/>
  <c r="C12" i="4" l="1"/>
  <c r="B13" i="4"/>
  <c r="O49" i="4"/>
  <c r="N50" i="4"/>
  <c r="R12" i="4"/>
  <c r="Q13" i="4"/>
  <c r="I49" i="4"/>
  <c r="H50" i="4"/>
  <c r="F50" i="4"/>
  <c r="E51" i="4"/>
  <c r="R48" i="4"/>
  <c r="Q49" i="4"/>
  <c r="I12" i="4"/>
  <c r="H13" i="4"/>
  <c r="L48" i="4"/>
  <c r="K49" i="4"/>
  <c r="O12" i="4"/>
  <c r="N13" i="4"/>
  <c r="L12" i="4"/>
  <c r="K13" i="4"/>
  <c r="F12" i="4"/>
  <c r="E13" i="4"/>
  <c r="C48" i="4"/>
  <c r="B49" i="4"/>
  <c r="L13" i="4" l="1"/>
  <c r="K14" i="4"/>
  <c r="L49" i="4"/>
  <c r="K50" i="4"/>
  <c r="I50" i="4"/>
  <c r="H51" i="4"/>
  <c r="C49" i="4"/>
  <c r="B50" i="4"/>
  <c r="R49" i="4"/>
  <c r="Q50" i="4"/>
  <c r="O50" i="4"/>
  <c r="N51" i="4"/>
  <c r="F13" i="4"/>
  <c r="E14" i="4"/>
  <c r="O13" i="4"/>
  <c r="N14" i="4"/>
  <c r="I13" i="4"/>
  <c r="H14" i="4"/>
  <c r="F51" i="4"/>
  <c r="E52" i="4"/>
  <c r="R13" i="4"/>
  <c r="Q14" i="4"/>
  <c r="C13" i="4"/>
  <c r="B14" i="4"/>
  <c r="R14" i="4" l="1"/>
  <c r="Q15" i="4"/>
  <c r="I14" i="4"/>
  <c r="H15" i="4"/>
  <c r="F14" i="4"/>
  <c r="E15" i="4"/>
  <c r="R50" i="4"/>
  <c r="Q51" i="4"/>
  <c r="I51" i="4"/>
  <c r="H52" i="4"/>
  <c r="L14" i="4"/>
  <c r="K15" i="4"/>
  <c r="C14" i="4"/>
  <c r="B15" i="4"/>
  <c r="F52" i="4"/>
  <c r="E53" i="4"/>
  <c r="O14" i="4"/>
  <c r="N15" i="4"/>
  <c r="O51" i="4"/>
  <c r="N52" i="4"/>
  <c r="C50" i="4"/>
  <c r="B51" i="4"/>
  <c r="L50" i="4"/>
  <c r="K51" i="4"/>
  <c r="L51" i="4" l="1"/>
  <c r="K52" i="4"/>
  <c r="O52" i="4"/>
  <c r="N53" i="4"/>
  <c r="F53" i="4"/>
  <c r="E54" i="4"/>
  <c r="L15" i="4"/>
  <c r="K16" i="4"/>
  <c r="R51" i="4"/>
  <c r="Q52" i="4"/>
  <c r="I15" i="4"/>
  <c r="H16" i="4"/>
  <c r="C51" i="4"/>
  <c r="B52" i="4"/>
  <c r="O15" i="4"/>
  <c r="N16" i="4"/>
  <c r="C15" i="4"/>
  <c r="B16" i="4"/>
  <c r="I52" i="4"/>
  <c r="H53" i="4"/>
  <c r="F15" i="4"/>
  <c r="E16" i="4"/>
  <c r="R15" i="4"/>
  <c r="Q16" i="4"/>
  <c r="F16" i="4" l="1"/>
  <c r="E17" i="4"/>
  <c r="C16" i="4"/>
  <c r="B17" i="4"/>
  <c r="C52" i="4"/>
  <c r="B53" i="4"/>
  <c r="R52" i="4"/>
  <c r="Q53" i="4"/>
  <c r="F54" i="4"/>
  <c r="E55" i="4"/>
  <c r="L52" i="4"/>
  <c r="K53" i="4"/>
  <c r="R16" i="4"/>
  <c r="Q17" i="4"/>
  <c r="I53" i="4"/>
  <c r="H54" i="4"/>
  <c r="O16" i="4"/>
  <c r="N17" i="4"/>
  <c r="I16" i="4"/>
  <c r="H17" i="4"/>
  <c r="L16" i="4"/>
  <c r="K17" i="4"/>
  <c r="O53" i="4"/>
  <c r="N54" i="4"/>
  <c r="O54" i="4" l="1"/>
  <c r="N55" i="4"/>
  <c r="I54" i="4"/>
  <c r="H55" i="4"/>
  <c r="I17" i="4"/>
  <c r="H18" i="4"/>
  <c r="L53" i="4"/>
  <c r="K54" i="4"/>
  <c r="R53" i="4"/>
  <c r="Q54" i="4"/>
  <c r="C17" i="4"/>
  <c r="B18" i="4"/>
  <c r="L17" i="4"/>
  <c r="K18" i="4"/>
  <c r="O17" i="4"/>
  <c r="N18" i="4"/>
  <c r="R17" i="4"/>
  <c r="Q18" i="4"/>
  <c r="F55" i="4"/>
  <c r="E56" i="4"/>
  <c r="C53" i="4"/>
  <c r="B54" i="4"/>
  <c r="F17" i="4"/>
  <c r="E18" i="4"/>
  <c r="F18" i="4" l="1"/>
  <c r="E19" i="4"/>
  <c r="F56" i="4"/>
  <c r="E57" i="4"/>
  <c r="O18" i="4"/>
  <c r="N19" i="4"/>
  <c r="C18" i="4"/>
  <c r="B19" i="4"/>
  <c r="L54" i="4"/>
  <c r="K55" i="4"/>
  <c r="I55" i="4"/>
  <c r="H56" i="4"/>
  <c r="C54" i="4"/>
  <c r="B55" i="4"/>
  <c r="R18" i="4"/>
  <c r="Q19" i="4"/>
  <c r="L18" i="4"/>
  <c r="K19" i="4"/>
  <c r="R54" i="4"/>
  <c r="Q55" i="4"/>
  <c r="I18" i="4"/>
  <c r="H19" i="4"/>
  <c r="O55" i="4"/>
  <c r="N56" i="4"/>
  <c r="I19" i="4" l="1"/>
  <c r="H20" i="4"/>
  <c r="L19" i="4"/>
  <c r="K20" i="4"/>
  <c r="C55" i="4"/>
  <c r="B56" i="4"/>
  <c r="L55" i="4"/>
  <c r="K56" i="4"/>
  <c r="O19" i="4"/>
  <c r="N20" i="4"/>
  <c r="F19" i="4"/>
  <c r="E20" i="4"/>
  <c r="O56" i="4"/>
  <c r="N57" i="4"/>
  <c r="R55" i="4"/>
  <c r="Q56" i="4"/>
  <c r="R19" i="4"/>
  <c r="Q20" i="4"/>
  <c r="I56" i="4"/>
  <c r="H57" i="4"/>
  <c r="C19" i="4"/>
  <c r="B20" i="4"/>
  <c r="F57" i="4"/>
  <c r="E58" i="4"/>
  <c r="F58" i="4" l="1"/>
  <c r="E59" i="4"/>
  <c r="I57" i="4"/>
  <c r="H58" i="4"/>
  <c r="R56" i="4"/>
  <c r="Q57" i="4"/>
  <c r="F20" i="4"/>
  <c r="E21" i="4"/>
  <c r="L56" i="4"/>
  <c r="K57" i="4"/>
  <c r="L20" i="4"/>
  <c r="K21" i="4"/>
  <c r="C20" i="4"/>
  <c r="B21" i="4"/>
  <c r="R20" i="4"/>
  <c r="Q21" i="4"/>
  <c r="O57" i="4"/>
  <c r="N58" i="4"/>
  <c r="O20" i="4"/>
  <c r="N21" i="4"/>
  <c r="C56" i="4"/>
  <c r="B57" i="4"/>
  <c r="I20" i="4"/>
  <c r="H21" i="4"/>
  <c r="C57" i="4" l="1"/>
  <c r="B58" i="4"/>
  <c r="O58" i="4"/>
  <c r="N59" i="4"/>
  <c r="C21" i="4"/>
  <c r="B22" i="4"/>
  <c r="L57" i="4"/>
  <c r="K58" i="4"/>
  <c r="R57" i="4"/>
  <c r="Q58" i="4"/>
  <c r="F59" i="4"/>
  <c r="E60" i="4"/>
  <c r="I21" i="4"/>
  <c r="H22" i="4"/>
  <c r="O21" i="4"/>
  <c r="N22" i="4"/>
  <c r="R21" i="4"/>
  <c r="Q22" i="4"/>
  <c r="L21" i="4"/>
  <c r="K22" i="4"/>
  <c r="F21" i="4"/>
  <c r="E22" i="4"/>
  <c r="I58" i="4"/>
  <c r="H59" i="4"/>
  <c r="I59" i="4" l="1"/>
  <c r="H60" i="4"/>
  <c r="L22" i="4"/>
  <c r="K23" i="4"/>
  <c r="O22" i="4"/>
  <c r="N23" i="4"/>
  <c r="F60" i="4"/>
  <c r="E61" i="4"/>
  <c r="L58" i="4"/>
  <c r="K59" i="4"/>
  <c r="O59" i="4"/>
  <c r="N60" i="4"/>
  <c r="F22" i="4"/>
  <c r="E23" i="4"/>
  <c r="R22" i="4"/>
  <c r="Q23" i="4"/>
  <c r="I22" i="4"/>
  <c r="H23" i="4"/>
  <c r="R58" i="4"/>
  <c r="Q59" i="4"/>
  <c r="C22" i="4"/>
  <c r="B23" i="4"/>
  <c r="C58" i="4"/>
  <c r="B59" i="4"/>
  <c r="C59" i="4" l="1"/>
  <c r="B60" i="4"/>
  <c r="R59" i="4"/>
  <c r="Q60" i="4"/>
  <c r="R23" i="4"/>
  <c r="Q24" i="4"/>
  <c r="O60" i="4"/>
  <c r="N61" i="4"/>
  <c r="F61" i="4"/>
  <c r="E62" i="4"/>
  <c r="L23" i="4"/>
  <c r="K24" i="4"/>
  <c r="C23" i="4"/>
  <c r="B24" i="4"/>
  <c r="I23" i="4"/>
  <c r="H24" i="4"/>
  <c r="F23" i="4"/>
  <c r="E24" i="4"/>
  <c r="L59" i="4"/>
  <c r="K60" i="4"/>
  <c r="O23" i="4"/>
  <c r="N24" i="4"/>
  <c r="I60" i="4"/>
  <c r="H61" i="4"/>
  <c r="I61" i="4" l="1"/>
  <c r="H62" i="4"/>
  <c r="L60" i="4"/>
  <c r="K61" i="4"/>
  <c r="I24" i="4"/>
  <c r="H25" i="4"/>
  <c r="L24" i="4"/>
  <c r="K25" i="4"/>
  <c r="O61" i="4"/>
  <c r="N62" i="4"/>
  <c r="R60" i="4"/>
  <c r="Q61" i="4"/>
  <c r="O24" i="4"/>
  <c r="N25" i="4"/>
  <c r="F24" i="4"/>
  <c r="E25" i="4"/>
  <c r="C24" i="4"/>
  <c r="B25" i="4"/>
  <c r="F62" i="4"/>
  <c r="E63" i="4"/>
  <c r="R24" i="4"/>
  <c r="Q25" i="4"/>
  <c r="C60" i="4"/>
  <c r="B61" i="4"/>
  <c r="C61" i="4" l="1"/>
  <c r="B62" i="4"/>
  <c r="F25" i="4"/>
  <c r="E26" i="4"/>
  <c r="L25" i="4"/>
  <c r="K26" i="4"/>
  <c r="R25" i="4"/>
  <c r="Q26" i="4"/>
  <c r="C25" i="4"/>
  <c r="B26" i="4"/>
  <c r="O25" i="4"/>
  <c r="N26" i="4"/>
  <c r="O62" i="4"/>
  <c r="N63" i="4"/>
  <c r="I25" i="4"/>
  <c r="H26" i="4"/>
  <c r="I62" i="4"/>
  <c r="H63" i="4"/>
  <c r="F63" i="4"/>
  <c r="E64" i="4"/>
  <c r="R61" i="4"/>
  <c r="Q62" i="4"/>
  <c r="L61" i="4"/>
  <c r="K62" i="4"/>
  <c r="L62" i="4" l="1"/>
  <c r="K63" i="4"/>
  <c r="O26" i="4"/>
  <c r="N27" i="4"/>
  <c r="F64" i="4"/>
  <c r="E65" i="4"/>
  <c r="I26" i="4"/>
  <c r="H27" i="4"/>
  <c r="R26" i="4"/>
  <c r="Q27" i="4"/>
  <c r="F26" i="4"/>
  <c r="E27" i="4"/>
  <c r="R62" i="4"/>
  <c r="Q63" i="4"/>
  <c r="I63" i="4"/>
  <c r="H64" i="4"/>
  <c r="O63" i="4"/>
  <c r="N64" i="4"/>
  <c r="C26" i="4"/>
  <c r="B27" i="4"/>
  <c r="L26" i="4"/>
  <c r="K27" i="4"/>
  <c r="C62" i="4"/>
  <c r="B63" i="4"/>
  <c r="C27" i="4" l="1"/>
  <c r="B28" i="4"/>
  <c r="F27" i="4"/>
  <c r="E28" i="4"/>
  <c r="L27" i="4"/>
  <c r="K28" i="4"/>
  <c r="O64" i="4"/>
  <c r="N65" i="4"/>
  <c r="R63" i="4"/>
  <c r="Q64" i="4"/>
  <c r="R27" i="4"/>
  <c r="Q28" i="4"/>
  <c r="F65" i="4"/>
  <c r="E66" i="4"/>
  <c r="L63" i="4"/>
  <c r="K64" i="4"/>
  <c r="C63" i="4"/>
  <c r="B64" i="4"/>
  <c r="I64" i="4"/>
  <c r="H65" i="4"/>
  <c r="I27" i="4"/>
  <c r="H28" i="4"/>
  <c r="O27" i="4"/>
  <c r="N28" i="4"/>
  <c r="I65" i="4" l="1"/>
  <c r="H66" i="4"/>
  <c r="L64" i="4"/>
  <c r="K65" i="4"/>
  <c r="R28" i="4"/>
  <c r="Q29" i="4"/>
  <c r="O65" i="4"/>
  <c r="N66" i="4"/>
  <c r="F28" i="4"/>
  <c r="E29" i="4"/>
  <c r="I28" i="4"/>
  <c r="H29" i="4"/>
  <c r="C64" i="4"/>
  <c r="B65" i="4"/>
  <c r="F66" i="4"/>
  <c r="E67" i="4"/>
  <c r="R64" i="4"/>
  <c r="Q65" i="4"/>
  <c r="L28" i="4"/>
  <c r="K29" i="4"/>
  <c r="C28" i="4"/>
  <c r="B29" i="4"/>
  <c r="O28" i="4"/>
  <c r="N29" i="4"/>
  <c r="O29" i="4" l="1"/>
  <c r="N30" i="4"/>
  <c r="L29" i="4"/>
  <c r="K30" i="4"/>
  <c r="F67" i="4"/>
  <c r="E68" i="4"/>
  <c r="I29" i="4"/>
  <c r="H30" i="4"/>
  <c r="O66" i="4"/>
  <c r="N67" i="4"/>
  <c r="L65" i="4"/>
  <c r="K66" i="4"/>
  <c r="C29" i="4"/>
  <c r="B30" i="4"/>
  <c r="R65" i="4"/>
  <c r="Q66" i="4"/>
  <c r="C65" i="4"/>
  <c r="B66" i="4"/>
  <c r="F29" i="4"/>
  <c r="E30" i="4"/>
  <c r="R29" i="4"/>
  <c r="Q30" i="4"/>
  <c r="I66" i="4"/>
  <c r="H67" i="4"/>
  <c r="F68" i="4" l="1"/>
  <c r="E69" i="4"/>
  <c r="O30" i="4"/>
  <c r="N31" i="4"/>
  <c r="L30" i="4"/>
  <c r="K31" i="4"/>
  <c r="R30" i="4"/>
  <c r="Q31" i="4"/>
  <c r="C66" i="4"/>
  <c r="B67" i="4"/>
  <c r="C30" i="4"/>
  <c r="B31" i="4"/>
  <c r="O67" i="4"/>
  <c r="N68" i="4"/>
  <c r="I67" i="4"/>
  <c r="H68" i="4"/>
  <c r="F30" i="4"/>
  <c r="E31" i="4"/>
  <c r="R66" i="4"/>
  <c r="Q67" i="4"/>
  <c r="L66" i="4"/>
  <c r="K67" i="4"/>
  <c r="I30" i="4"/>
  <c r="H31" i="4"/>
  <c r="O68" i="4" l="1"/>
  <c r="N69" i="4"/>
  <c r="O69" i="4" s="1"/>
  <c r="L67" i="4"/>
  <c r="K68" i="4"/>
  <c r="F31" i="4"/>
  <c r="E32" i="4"/>
  <c r="F32" i="4" s="1"/>
  <c r="C31" i="4"/>
  <c r="B32" i="4"/>
  <c r="R31" i="4"/>
  <c r="Q32" i="4"/>
  <c r="O31" i="4"/>
  <c r="N32" i="4"/>
  <c r="I31" i="4"/>
  <c r="H32" i="4"/>
  <c r="R67" i="4"/>
  <c r="Q68" i="4"/>
  <c r="C67" i="4"/>
  <c r="B68" i="4"/>
  <c r="L31" i="4"/>
  <c r="K32" i="4"/>
  <c r="F69" i="4"/>
  <c r="E70" i="4"/>
  <c r="F70" i="4" s="1"/>
  <c r="E72" i="4"/>
  <c r="I68" i="4"/>
  <c r="H69" i="4"/>
  <c r="I69" i="4" s="1"/>
  <c r="E36" i="4" l="1"/>
  <c r="I32" i="4"/>
  <c r="H33" i="4"/>
  <c r="C32" i="4"/>
  <c r="B33" i="4"/>
  <c r="L32" i="4"/>
  <c r="K33" i="4"/>
  <c r="R32" i="4"/>
  <c r="Q33" i="4"/>
  <c r="C68" i="4"/>
  <c r="B69" i="4"/>
  <c r="R68" i="4"/>
  <c r="Q69" i="4"/>
  <c r="N72" i="4"/>
  <c r="O32" i="4"/>
  <c r="N33" i="4"/>
  <c r="L68" i="4"/>
  <c r="K69" i="4"/>
  <c r="H72" i="4"/>
  <c r="L69" i="4" l="1"/>
  <c r="K70" i="4"/>
  <c r="L70" i="4" s="1"/>
  <c r="K72" i="4"/>
  <c r="C69" i="4"/>
  <c r="B70" i="4"/>
  <c r="C70" i="4" s="1"/>
  <c r="B72" i="4"/>
  <c r="L33" i="4"/>
  <c r="K36" i="4"/>
  <c r="I33" i="4"/>
  <c r="H34" i="4"/>
  <c r="O33" i="4"/>
  <c r="N34" i="4"/>
  <c r="O34" i="4" s="1"/>
  <c r="R69" i="4"/>
  <c r="Q70" i="4"/>
  <c r="R70" i="4" s="1"/>
  <c r="R33" i="4"/>
  <c r="Q36" i="4"/>
  <c r="C33" i="4"/>
  <c r="B34" i="4"/>
  <c r="C34" i="4" s="1"/>
  <c r="Q72" i="4" l="1"/>
  <c r="T72" i="4" s="1"/>
  <c r="I34" i="4"/>
  <c r="H36" i="4"/>
  <c r="B36" i="4"/>
  <c r="N36" i="4"/>
  <c r="T36" i="4" l="1"/>
</calcChain>
</file>

<file path=xl/sharedStrings.xml><?xml version="1.0" encoding="utf-8"?>
<sst xmlns="http://schemas.openxmlformats.org/spreadsheetml/2006/main" count="15" uniqueCount="15">
  <si>
    <t>JF</t>
  </si>
  <si>
    <t>DATE_JF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</si>
  <si>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</si>
  <si>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</si>
  <si>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</si>
  <si>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</si>
  <si>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</si>
  <si>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</si>
  <si>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</si>
  <si>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</si>
  <si>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</si>
  <si>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</si>
  <si>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</si>
  <si>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</si>
  <si>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JF en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</si>
</sst>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-yy;@"/>
    <numFmt numFmtId="165" formatCode="ddd\ dd"/>
    <numFmt numFmtId="166" formatCode="ddd\ dd/mm/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Font="1"/>
    <xf numFmtId="0" fontId="4" fillId="3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66" fontId="2" fillId="0" borderId="0" xfId="0" applyNumberFormat="1" applyFont="1" applyBorder="1" applyAlignment="1">
      <alignment horizontal="center"/>
    </xf>
    <xf numFmtId="166" fontId="3" fillId="4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ont="1" applyAlignment="1">
      <alignment horizontal="left"/>
    </xf>
    <xf numFmtId="0" fontId="5" fillId="5" borderId="1" xfId="0" applyFont="1" applyFill="1" applyBorder="1" applyAlignment="1" applyProtection="1">
      <alignment horizontal="center" vertical="center"/>
      <protection locked="0"/>
    </xf>
    <xf numFmtId="0" fontId="0" fillId="0" borderId="0" xfId="0" applyFont="1" applyAlignment="1">
      <alignment horizontal="center" vertical="center"/>
    </xf>
    <xf numFmtId="0" fontId="1" fillId="0" borderId="0" xfId="0" applyFont="1" applyAlignment="1">
      <alignment horizontal="right"/>
    </xf>
    <xf numFmtId="165" fontId="0" fillId="2" borderId="5" xfId="0" quotePrefix="1" applyNumberFormat="1" applyFont="1" applyFill="1" applyBorder="1" applyAlignment="1">
      <alignment horizontal="right" vertical="center"/>
    </xf>
    <xf numFmtId="0" fontId="0" fillId="2" borderId="6" xfId="0" applyFont="1" applyFill="1" applyBorder="1" applyAlignment="1">
      <alignment horizontal="left" vertical="center"/>
    </xf>
    <xf numFmtId="0" fontId="0" fillId="2" borderId="7" xfId="0" applyFont="1" applyFill="1" applyBorder="1" applyAlignment="1">
      <alignment horizontal="left" vertical="center"/>
    </xf>
    <xf numFmtId="0" fontId="0" fillId="2" borderId="8" xfId="0" applyFont="1" applyFill="1" applyBorder="1" applyAlignment="1">
      <alignment horizontal="left" vertical="center"/>
    </xf>
    <xf numFmtId="0" fontId="0" fillId="2" borderId="9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center"/>
    </xf>
    <xf numFmtId="164" fontId="1" fillId="3" borderId="2" xfId="0" quotePrefix="1" applyNumberFormat="1" applyFont="1" applyFill="1" applyBorder="1" applyAlignment="1">
      <alignment horizontal="center" vertical="center"/>
    </xf>
    <xf numFmtId="164" fontId="1" fillId="3" borderId="3" xfId="0" quotePrefix="1" applyNumberFormat="1" applyFont="1" applyFill="1" applyBorder="1" applyAlignment="1">
      <alignment horizontal="center" vertical="center"/>
    </xf>
    <xf numFmtId="164" fontId="1" fillId="3" borderId="4" xfId="0" quotePrefix="1" applyNumberFormat="1" applyFont="1" applyFill="1" applyBorder="1" applyAlignment="1">
      <alignment horizontal="center" vertical="center"/>
    </xf>
  </cellXfs>
  <cellStyles count="1">
    <cellStyle name="Normal" xfId="0" builtinId="0"/>
  </cellStyles>
  <dxfs count="241"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4" tint="0.79998168889431442"/>
      </font>
    </dxf>
    <dxf>
      <font>
        <color theme="4" tint="0.79998168889431442"/>
      </font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  <dxf>
      <fill>
        <patternFill>
          <bgColor theme="0" tint="-0.14996795556505021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E72"/>
  <sheetViews>
    <sheetView tabSelected="1" zoomScale="80" zoomScaleNormal="80" workbookViewId="0"/>
  </sheetViews>
  <sheetFormatPr baseColWidth="10" defaultColWidth="8.453125" defaultRowHeight="14.5" x14ac:dyDescent="0.35"/>
  <cols>
    <col min="1" max="1" width="8.453125" style="9"/>
    <col min="2" max="2" width="10.81640625" style="1" bestFit="1" customWidth="1"/>
    <col min="3" max="3" width="15.26953125" style="9" customWidth="1"/>
    <col min="4" max="4" width="9.54296875" style="9" customWidth="1"/>
    <col min="5" max="5" width="8.453125" style="1"/>
    <col min="6" max="6" width="15.26953125" style="9" customWidth="1"/>
    <col min="7" max="7" width="9.54296875" style="9" customWidth="1"/>
    <col min="8" max="8" width="8.453125" style="1"/>
    <col min="9" max="9" width="15.26953125" style="9" customWidth="1"/>
    <col min="10" max="10" width="9.54296875" style="9" customWidth="1"/>
    <col min="11" max="11" width="8.453125" style="1"/>
    <col min="12" max="12" width="15.26953125" style="9" customWidth="1"/>
    <col min="13" max="13" width="9.54296875" style="9" customWidth="1"/>
    <col min="14" max="14" width="8.453125" style="1"/>
    <col min="15" max="15" width="15.26953125" style="9" customWidth="1"/>
    <col min="16" max="16" width="9.54296875" style="9" customWidth="1"/>
    <col min="17" max="17" width="8.453125" style="1"/>
    <col min="18" max="18" width="15.26953125" style="9" customWidth="1"/>
    <col min="19" max="19" width="9.54296875" style="9" customWidth="1"/>
    <col min="20" max="20" width="8.453125" style="9"/>
    <col min="21" max="22" width="8.453125" style="1"/>
    <col min="23" max="23" width="8.453125" style="9"/>
    <col min="24" max="24" width="8.453125" style="1"/>
    <col min="25" max="25" width="8.453125" style="9"/>
    <col min="26" max="26" width="8.453125" style="1"/>
    <col min="27" max="27" width="8.453125" style="9"/>
    <col min="28" max="28" width="8.453125" style="1"/>
    <col min="29" max="29" width="8.453125" style="9"/>
    <col min="30" max="30" width="8.453125" style="1"/>
    <col min="31" max="31" width="8.453125" style="9"/>
    <col min="32" max="16384" width="8.453125" style="1"/>
  </cols>
  <sheetData>
    <row r="1" spans="1:31" s="11" customFormat="1" x14ac:dyDescent="0.35">
      <c r="A1" s="10">
        <f>JFP!A1</f>
        <v>2019</v>
      </c>
      <c r="Q1" s="1"/>
      <c r="R1" s="9"/>
    </row>
    <row r="2" spans="1:31" x14ac:dyDescent="0.35">
      <c r="B2" s="1">
        <v>1</v>
      </c>
      <c r="E2" s="1">
        <v>2</v>
      </c>
      <c r="H2" s="1">
        <v>3</v>
      </c>
      <c r="K2" s="1">
        <v>4</v>
      </c>
      <c r="N2" s="1">
        <v>5</v>
      </c>
      <c r="Q2" s="1">
        <v>6</v>
      </c>
    </row>
    <row r="3" spans="1:31" x14ac:dyDescent="0.35">
      <c r="A3" s="1"/>
      <c r="B3" s="19">
        <f>DATE(A1,B2,1)</f>
        <v>43466</v>
      </c>
      <c r="C3" s="20"/>
      <c r="D3" s="21"/>
      <c r="E3" s="19">
        <f>DATE(A1,E2,1)</f>
        <v>43497</v>
      </c>
      <c r="F3" s="20"/>
      <c r="G3" s="21"/>
      <c r="H3" s="19">
        <f>DATE(A1,H2,1)</f>
        <v>43525</v>
      </c>
      <c r="I3" s="20"/>
      <c r="J3" s="21"/>
      <c r="K3" s="19">
        <f>DATE(A1,K2,1)</f>
        <v>43556</v>
      </c>
      <c r="L3" s="20"/>
      <c r="M3" s="21"/>
      <c r="N3" s="19">
        <f>DATE(A1,N2,1)</f>
        <v>43586</v>
      </c>
      <c r="O3" s="20"/>
      <c r="P3" s="21"/>
      <c r="Q3" s="19">
        <f>DATE(A1,Q2,1)</f>
        <v>43617</v>
      </c>
      <c r="R3" s="20"/>
      <c r="S3" s="21"/>
      <c r="T3" s="1"/>
      <c r="W3" s="1"/>
      <c r="Y3" s="1"/>
      <c r="AA3" s="1"/>
      <c r="AC3" s="1"/>
      <c r="AE3" s="1"/>
    </row>
    <row r="4" spans="1:31" x14ac:dyDescent="0.35">
      <c r="B4" s="13">
        <f>+B3</f>
        <v>43466</v>
      </c>
      <c r="C4" s="14" t="str">
        <f>IF(B4="","",IFERROR(VLOOKUP(B4,JFP!$B:$C,2,0),IF(WEEKDAY(B4,2)=5,"ven",""))&amp;IF(COUNTIF(JFP!$E:$E,B4),JFP!$E$1,""))</f>
        <v>Premier de l'AN</v>
      </c>
      <c r="D4" s="15"/>
      <c r="E4" s="13">
        <f>+E3</f>
        <v>43497</v>
      </c>
      <c r="F4" s="14" t="str">
        <f>IF(E4="","",IFERROR(VLOOKUP(E4,JFP!$B:$C,2,0),IF(WEEKDAY(E4,2)=5,"ven",""))&amp;IF(COUNTIF(JFP!$E:$E,E4),JFP!$E$1,""))</f>
        <v>ven</v>
      </c>
      <c r="G4" s="15"/>
      <c r="H4" s="13">
        <f>+H3</f>
        <v>43525</v>
      </c>
      <c r="I4" s="14" t="str">
        <f>IF(H4="","",IFERROR(VLOOKUP(H4,JFP!$B:$C,2,0),IF(WEEKDAY(H4,2)=5,"ven",""))&amp;IF(COUNTIF(JFP!$E:$E,H4),JFP!$E$1,""))</f>
        <v>ven</v>
      </c>
      <c r="J4" s="15"/>
      <c r="K4" s="13">
        <f>+K3</f>
        <v>43556</v>
      </c>
      <c r="L4" s="14" t="str">
        <f>IF(K4="","",IFERROR(VLOOKUP(K4,JFP!$B:$C,2,0),IF(WEEKDAY(K4,2)=5,"ven",""))&amp;IF(COUNTIF(JFP!$E:$E,K4),JFP!$E$1,""))</f>
        <v/>
      </c>
      <c r="M4" s="15"/>
      <c r="N4" s="13">
        <f>+N3</f>
        <v>43586</v>
      </c>
      <c r="O4" s="14" t="str">
        <f>IF(N4="","",IFERROR(VLOOKUP(N4,JFP!$B:$C,2,0),IF(WEEKDAY(N4,2)=5,"ven",""))&amp;IF(COUNTIF(JFP!$E:$E,N4),JFP!$E$1,""))</f>
        <v>Fête du travail</v>
      </c>
      <c r="P4" s="15"/>
      <c r="Q4" s="13">
        <f>+Q3</f>
        <v>43617</v>
      </c>
      <c r="R4" s="14" t="str">
        <f>IF(Q4="","",IFERROR(VLOOKUP(Q4,JFP!$B:$C,2,0),IF(WEEKDAY(Q4,2)=5,"ven",""))&amp;IF(COUNTIF(JFP!$E:$E,Q4),JFP!$E$1,""))</f>
        <v/>
      </c>
      <c r="S4" s="15"/>
    </row>
    <row r="5" spans="1:31" x14ac:dyDescent="0.35">
      <c r="B5" s="13">
        <f>B4+1</f>
        <v>43467</v>
      </c>
      <c r="C5" s="14" t="str">
        <f>IF(B5="","",IFERROR(VLOOKUP(B5,JFP!$B:$C,2,0),IF(WEEKDAY(B5,2)=5,"ven",""))&amp;IF(COUNTIF(JFP!$E:$E,B5),JFP!$E$1,""))</f>
        <v/>
      </c>
      <c r="D5" s="16"/>
      <c r="E5" s="13">
        <f>E4+1</f>
        <v>43498</v>
      </c>
      <c r="F5" s="14" t="str">
        <f>IF(E5="","",IFERROR(VLOOKUP(E5,JFP!$B:$C,2,0),IF(WEEKDAY(E5,2)=5,"ven",""))&amp;IF(COUNTIF(JFP!$E:$E,E5),JFP!$E$1,""))</f>
        <v/>
      </c>
      <c r="G5" s="16"/>
      <c r="H5" s="13">
        <f>H4+1</f>
        <v>43526</v>
      </c>
      <c r="I5" s="14" t="str">
        <f>IF(H5="","",IFERROR(VLOOKUP(H5,JFP!$B:$C,2,0),IF(WEEKDAY(H5,2)=5,"ven",""))&amp;IF(COUNTIF(JFP!$E:$E,H5),JFP!$E$1,""))</f>
        <v/>
      </c>
      <c r="J5" s="16"/>
      <c r="K5" s="13">
        <f>K4+1</f>
        <v>43557</v>
      </c>
      <c r="L5" s="14" t="str">
        <f>IF(K5="","",IFERROR(VLOOKUP(K5,JFP!$B:$C,2,0),IF(WEEKDAY(K5,2)=5,"ven",""))&amp;IF(COUNTIF(JFP!$E:$E,K5),JFP!$E$1,""))</f>
        <v/>
      </c>
      <c r="M5" s="16"/>
      <c r="N5" s="13">
        <f>N4+1</f>
        <v>43587</v>
      </c>
      <c r="O5" s="14" t="str">
        <f>IF(N5="","",IFERROR(VLOOKUP(N5,JFP!$B:$C,2,0),IF(WEEKDAY(N5,2)=5,"ven",""))&amp;IF(COUNTIF(JFP!$E:$E,N5),JFP!$E$1,""))</f>
        <v/>
      </c>
      <c r="P5" s="16"/>
      <c r="Q5" s="13">
        <f>Q4+1</f>
        <v>43618</v>
      </c>
      <c r="R5" s="14" t="str">
        <f>IF(Q5="","",IFERROR(VLOOKUP(Q5,JFP!$B:$C,2,0),IF(WEEKDAY(Q5,2)=5,"ven",""))&amp;IF(COUNTIF(JFP!$E:$E,Q5),JFP!$E$1,""))</f>
        <v/>
      </c>
      <c r="S5" s="16"/>
    </row>
    <row r="6" spans="1:31" x14ac:dyDescent="0.35">
      <c r="B6" s="13">
        <f t="shared" ref="B6:B34" si="0">B5+1</f>
        <v>43468</v>
      </c>
      <c r="C6" s="14" t="str">
        <f>IF(B6="","",IFERROR(VLOOKUP(B6,JFP!$B:$C,2,0),IF(WEEKDAY(B6,2)=5,"ven",""))&amp;IF(COUNTIF(JFP!$E:$E,B6),JFP!$E$1,""))</f>
        <v/>
      </c>
      <c r="D6" s="16"/>
      <c r="E6" s="13">
        <f t="shared" ref="E6:E31" si="1">E5+1</f>
        <v>43499</v>
      </c>
      <c r="F6" s="14" t="str">
        <f>IF(E6="","",IFERROR(VLOOKUP(E6,JFP!$B:$C,2,0),IF(WEEKDAY(E6,2)=5,"ven",""))&amp;IF(COUNTIF(JFP!$E:$E,E6),JFP!$E$1,""))</f>
        <v/>
      </c>
      <c r="G6" s="16"/>
      <c r="H6" s="13">
        <f t="shared" ref="H6:H34" si="2">H5+1</f>
        <v>43527</v>
      </c>
      <c r="I6" s="14" t="str">
        <f>IF(H6="","",IFERROR(VLOOKUP(H6,JFP!$B:$C,2,0),IF(WEEKDAY(H6,2)=5,"ven",""))&amp;IF(COUNTIF(JFP!$E:$E,H6),JFP!$E$1,""))</f>
        <v/>
      </c>
      <c r="J6" s="16"/>
      <c r="K6" s="13">
        <f t="shared" ref="K6:K33" si="3">K5+1</f>
        <v>43558</v>
      </c>
      <c r="L6" s="14" t="str">
        <f>IF(K6="","",IFERROR(VLOOKUP(K6,JFP!$B:$C,2,0),IF(WEEKDAY(K6,2)=5,"ven",""))&amp;IF(COUNTIF(JFP!$E:$E,K6),JFP!$E$1,""))</f>
        <v/>
      </c>
      <c r="M6" s="16"/>
      <c r="N6" s="13">
        <f t="shared" ref="N6:N34" si="4">N5+1</f>
        <v>43588</v>
      </c>
      <c r="O6" s="14" t="str">
        <f>IF(N6="","",IFERROR(VLOOKUP(N6,JFP!$B:$C,2,0),IF(WEEKDAY(N6,2)=5,"ven",""))&amp;IF(COUNTIF(JFP!$E:$E,N6),JFP!$E$1,""))</f>
        <v>ven</v>
      </c>
      <c r="P6" s="16"/>
      <c r="Q6" s="13">
        <f t="shared" ref="Q6:Q33" si="5">Q5+1</f>
        <v>43619</v>
      </c>
      <c r="R6" s="14" t="str">
        <f>IF(Q6="","",IFERROR(VLOOKUP(Q6,JFP!$B:$C,2,0),IF(WEEKDAY(Q6,2)=5,"ven",""))&amp;IF(COUNTIF(JFP!$E:$E,Q6),JFP!$E$1,""))</f>
        <v/>
      </c>
      <c r="S6" s="16"/>
    </row>
    <row r="7" spans="1:31" x14ac:dyDescent="0.35">
      <c r="B7" s="13">
        <f t="shared" si="0"/>
        <v>43469</v>
      </c>
      <c r="C7" s="14" t="str">
        <f>IF(B7="","",IFERROR(VLOOKUP(B7,JFP!$B:$C,2,0),IF(WEEKDAY(B7,2)=5,"ven",""))&amp;IF(COUNTIF(JFP!$E:$E,B7),JFP!$E$1,""))</f>
        <v>ven</v>
      </c>
      <c r="D7" s="16"/>
      <c r="E7" s="13">
        <f t="shared" si="1"/>
        <v>43500</v>
      </c>
      <c r="F7" s="14" t="str">
        <f>IF(E7="","",IFERROR(VLOOKUP(E7,JFP!$B:$C,2,0),IF(WEEKDAY(E7,2)=5,"ven",""))&amp;IF(COUNTIF(JFP!$E:$E,E7),JFP!$E$1,""))</f>
        <v/>
      </c>
      <c r="G7" s="16"/>
      <c r="H7" s="13">
        <f t="shared" si="2"/>
        <v>43528</v>
      </c>
      <c r="I7" s="14" t="str">
        <f>IF(H7="","",IFERROR(VLOOKUP(H7,JFP!$B:$C,2,0),IF(WEEKDAY(H7,2)=5,"ven",""))&amp;IF(COUNTIF(JFP!$E:$E,H7),JFP!$E$1,""))</f>
        <v/>
      </c>
      <c r="J7" s="16"/>
      <c r="K7" s="13">
        <f t="shared" si="3"/>
        <v>43559</v>
      </c>
      <c r="L7" s="14" t="str">
        <f>IF(K7="","",IFERROR(VLOOKUP(K7,JFP!$B:$C,2,0),IF(WEEKDAY(K7,2)=5,"ven",""))&amp;IF(COUNTIF(JFP!$E:$E,K7),JFP!$E$1,""))</f>
        <v/>
      </c>
      <c r="M7" s="16"/>
      <c r="N7" s="13">
        <f t="shared" si="4"/>
        <v>43589</v>
      </c>
      <c r="O7" s="14" t="str">
        <f>IF(N7="","",IFERROR(VLOOKUP(N7,JFP!$B:$C,2,0),IF(WEEKDAY(N7,2)=5,"ven",""))&amp;IF(COUNTIF(JFP!$E:$E,N7),JFP!$E$1,""))</f>
        <v/>
      </c>
      <c r="P7" s="16"/>
      <c r="Q7" s="13">
        <f t="shared" si="5"/>
        <v>43620</v>
      </c>
      <c r="R7" s="14" t="str">
        <f>IF(Q7="","",IFERROR(VLOOKUP(Q7,JFP!$B:$C,2,0),IF(WEEKDAY(Q7,2)=5,"ven",""))&amp;IF(COUNTIF(JFP!$E:$E,Q7),JFP!$E$1,""))</f>
        <v/>
      </c>
      <c r="S7" s="16"/>
    </row>
    <row r="8" spans="1:31" x14ac:dyDescent="0.35">
      <c r="B8" s="13">
        <f t="shared" si="0"/>
        <v>43470</v>
      </c>
      <c r="C8" s="14" t="str">
        <f>IF(B8="","",IFERROR(VLOOKUP(B8,JFP!$B:$C,2,0),IF(WEEKDAY(B8,2)=5,"ven",""))&amp;IF(COUNTIF(JFP!$E:$E,B8),JFP!$E$1,""))</f>
        <v/>
      </c>
      <c r="D8" s="16"/>
      <c r="E8" s="13">
        <f t="shared" si="1"/>
        <v>43501</v>
      </c>
      <c r="F8" s="14" t="str">
        <f>IF(E8="","",IFERROR(VLOOKUP(E8,JFP!$B:$C,2,0),IF(WEEKDAY(E8,2)=5,"ven",""))&amp;IF(COUNTIF(JFP!$E:$E,E8),JFP!$E$1,""))</f>
        <v/>
      </c>
      <c r="G8" s="16"/>
      <c r="H8" s="13">
        <f t="shared" si="2"/>
        <v>43529</v>
      </c>
      <c r="I8" s="14" t="str">
        <f>IF(H8="","",IFERROR(VLOOKUP(H8,JFP!$B:$C,2,0),IF(WEEKDAY(H8,2)=5,"ven",""))&amp;IF(COUNTIF(JFP!$E:$E,H8),JFP!$E$1,""))</f>
        <v/>
      </c>
      <c r="J8" s="16"/>
      <c r="K8" s="13">
        <f t="shared" si="3"/>
        <v>43560</v>
      </c>
      <c r="L8" s="14" t="str">
        <f>IF(K8="","",IFERROR(VLOOKUP(K8,JFP!$B:$C,2,0),IF(WEEKDAY(K8,2)=5,"ven",""))&amp;IF(COUNTIF(JFP!$E:$E,K8),JFP!$E$1,""))</f>
        <v>ven</v>
      </c>
      <c r="M8" s="16"/>
      <c r="N8" s="13">
        <f t="shared" si="4"/>
        <v>43590</v>
      </c>
      <c r="O8" s="14" t="str">
        <f>IF(N8="","",IFERROR(VLOOKUP(N8,JFP!$B:$C,2,0),IF(WEEKDAY(N8,2)=5,"ven",""))&amp;IF(COUNTIF(JFP!$E:$E,N8),JFP!$E$1,""))</f>
        <v/>
      </c>
      <c r="P8" s="16"/>
      <c r="Q8" s="13">
        <f t="shared" si="5"/>
        <v>43621</v>
      </c>
      <c r="R8" s="14" t="str">
        <f>IF(Q8="","",IFERROR(VLOOKUP(Q8,JFP!$B:$C,2,0),IF(WEEKDAY(Q8,2)=5,"ven",""))&amp;IF(COUNTIF(JFP!$E:$E,Q8),JFP!$E$1,""))</f>
        <v/>
      </c>
      <c r="S8" s="16"/>
    </row>
    <row r="9" spans="1:31" x14ac:dyDescent="0.35">
      <c r="B9" s="13">
        <f t="shared" si="0"/>
        <v>43471</v>
      </c>
      <c r="C9" s="14" t="str">
        <f>IF(B9="","",IFERROR(VLOOKUP(B9,JFP!$B:$C,2,0),IF(WEEKDAY(B9,2)=5,"ven",""))&amp;IF(COUNTIF(JFP!$E:$E,B9),JFP!$E$1,""))</f>
        <v/>
      </c>
      <c r="D9" s="16"/>
      <c r="E9" s="13">
        <f t="shared" si="1"/>
        <v>43502</v>
      </c>
      <c r="F9" s="14" t="str">
        <f>IF(E9="","",IFERROR(VLOOKUP(E9,JFP!$B:$C,2,0),IF(WEEKDAY(E9,2)=5,"ven",""))&amp;IF(COUNTIF(JFP!$E:$E,E9),JFP!$E$1,""))</f>
        <v/>
      </c>
      <c r="G9" s="16"/>
      <c r="H9" s="13">
        <f t="shared" si="2"/>
        <v>43530</v>
      </c>
      <c r="I9" s="14" t="str">
        <f>IF(H9="","",IFERROR(VLOOKUP(H9,JFP!$B:$C,2,0),IF(WEEKDAY(H9,2)=5,"ven",""))&amp;IF(COUNTIF(JFP!$E:$E,H9),JFP!$E$1,""))</f>
        <v/>
      </c>
      <c r="J9" s="16"/>
      <c r="K9" s="13">
        <f t="shared" si="3"/>
        <v>43561</v>
      </c>
      <c r="L9" s="14" t="str">
        <f>IF(K9="","",IFERROR(VLOOKUP(K9,JFP!$B:$C,2,0),IF(WEEKDAY(K9,2)=5,"ven",""))&amp;IF(COUNTIF(JFP!$E:$E,K9),JFP!$E$1,""))</f>
        <v/>
      </c>
      <c r="M9" s="16"/>
      <c r="N9" s="13">
        <f t="shared" si="4"/>
        <v>43591</v>
      </c>
      <c r="O9" s="14" t="str">
        <f>IF(N9="","",IFERROR(VLOOKUP(N9,JFP!$B:$C,2,0),IF(WEEKDAY(N9,2)=5,"ven",""))&amp;IF(COUNTIF(JFP!$E:$E,N9),JFP!$E$1,""))</f>
        <v/>
      </c>
      <c r="P9" s="16"/>
      <c r="Q9" s="13">
        <f t="shared" si="5"/>
        <v>43622</v>
      </c>
      <c r="R9" s="14" t="str">
        <f>IF(Q9="","",IFERROR(VLOOKUP(Q9,JFP!$B:$C,2,0),IF(WEEKDAY(Q9,2)=5,"ven",""))&amp;IF(COUNTIF(JFP!$E:$E,Q9),JFP!$E$1,""))</f>
        <v/>
      </c>
      <c r="S9" s="16"/>
    </row>
    <row r="10" spans="1:31" x14ac:dyDescent="0.35">
      <c r="B10" s="13">
        <f t="shared" si="0"/>
        <v>43472</v>
      </c>
      <c r="C10" s="14" t="str">
        <f>IF(B10="","",IFERROR(VLOOKUP(B10,JFP!$B:$C,2,0),IF(WEEKDAY(B10,2)=5,"ven",""))&amp;IF(COUNTIF(JFP!$E:$E,B10),JFP!$E$1,""))</f>
        <v/>
      </c>
      <c r="D10" s="16"/>
      <c r="E10" s="13">
        <f t="shared" si="1"/>
        <v>43503</v>
      </c>
      <c r="F10" s="14" t="str">
        <f>IF(E10="","",IFERROR(VLOOKUP(E10,JFP!$B:$C,2,0),IF(WEEKDAY(E10,2)=5,"ven",""))&amp;IF(COUNTIF(JFP!$E:$E,E10),JFP!$E$1,""))</f>
        <v/>
      </c>
      <c r="G10" s="16"/>
      <c r="H10" s="13">
        <f t="shared" si="2"/>
        <v>43531</v>
      </c>
      <c r="I10" s="14" t="str">
        <f>IF(H10="","",IFERROR(VLOOKUP(H10,JFP!$B:$C,2,0),IF(WEEKDAY(H10,2)=5,"ven",""))&amp;IF(COUNTIF(JFP!$E:$E,H10),JFP!$E$1,""))</f>
        <v/>
      </c>
      <c r="J10" s="16"/>
      <c r="K10" s="13">
        <f t="shared" si="3"/>
        <v>43562</v>
      </c>
      <c r="L10" s="14" t="str">
        <f>IF(K10="","",IFERROR(VLOOKUP(K10,JFP!$B:$C,2,0),IF(WEEKDAY(K10,2)=5,"ven",""))&amp;IF(COUNTIF(JFP!$E:$E,K10),JFP!$E$1,""))</f>
        <v/>
      </c>
      <c r="M10" s="16"/>
      <c r="N10" s="13">
        <f t="shared" si="4"/>
        <v>43592</v>
      </c>
      <c r="O10" s="14" t="str">
        <f>IF(N10="","",IFERROR(VLOOKUP(N10,JFP!$B:$C,2,0),IF(WEEKDAY(N10,2)=5,"ven",""))&amp;IF(COUNTIF(JFP!$E:$E,N10),JFP!$E$1,""))</f>
        <v/>
      </c>
      <c r="P10" s="16"/>
      <c r="Q10" s="13">
        <f t="shared" si="5"/>
        <v>43623</v>
      </c>
      <c r="R10" s="14" t="str">
        <f>IF(Q10="","",IFERROR(VLOOKUP(Q10,JFP!$B:$C,2,0),IF(WEEKDAY(Q10,2)=5,"ven",""))&amp;IF(COUNTIF(JFP!$E:$E,Q10),JFP!$E$1,""))</f>
        <v>ven</v>
      </c>
      <c r="S10" s="16"/>
    </row>
    <row r="11" spans="1:31" x14ac:dyDescent="0.35">
      <c r="B11" s="13">
        <f t="shared" si="0"/>
        <v>43473</v>
      </c>
      <c r="C11" s="14" t="str">
        <f>IF(B11="","",IFERROR(VLOOKUP(B11,JFP!$B:$C,2,0),IF(WEEKDAY(B11,2)=5,"ven",""))&amp;IF(COUNTIF(JFP!$E:$E,B11),JFP!$E$1,""))</f>
        <v/>
      </c>
      <c r="D11" s="16"/>
      <c r="E11" s="13">
        <f t="shared" si="1"/>
        <v>43504</v>
      </c>
      <c r="F11" s="14" t="str">
        <f>IF(E11="","",IFERROR(VLOOKUP(E11,JFP!$B:$C,2,0),IF(WEEKDAY(E11,2)=5,"ven",""))&amp;IF(COUNTIF(JFP!$E:$E,E11),JFP!$E$1,""))</f>
        <v>ven</v>
      </c>
      <c r="G11" s="16"/>
      <c r="H11" s="13">
        <f t="shared" si="2"/>
        <v>43532</v>
      </c>
      <c r="I11" s="14" t="str">
        <f>IF(H11="","",IFERROR(VLOOKUP(H11,JFP!$B:$C,2,0),IF(WEEKDAY(H11,2)=5,"ven",""))&amp;IF(COUNTIF(JFP!$E:$E,H11),JFP!$E$1,""))</f>
        <v>ven</v>
      </c>
      <c r="J11" s="16"/>
      <c r="K11" s="13">
        <f t="shared" si="3"/>
        <v>43563</v>
      </c>
      <c r="L11" s="14" t="str">
        <f>IF(K11="","",IFERROR(VLOOKUP(K11,JFP!$B:$C,2,0),IF(WEEKDAY(K11,2)=5,"ven",""))&amp;IF(COUNTIF(JFP!$E:$E,K11),JFP!$E$1,""))</f>
        <v/>
      </c>
      <c r="M11" s="16"/>
      <c r="N11" s="13">
        <f t="shared" si="4"/>
        <v>43593</v>
      </c>
      <c r="O11" s="14" t="str">
        <f>IF(N11="","",IFERROR(VLOOKUP(N11,JFP!$B:$C,2,0),IF(WEEKDAY(N11,2)=5,"ven",""))&amp;IF(COUNTIF(JFP!$E:$E,N11),JFP!$E$1,""))</f>
        <v>Victoire de 1945</v>
      </c>
      <c r="P11" s="16"/>
      <c r="Q11" s="13">
        <f t="shared" si="5"/>
        <v>43624</v>
      </c>
      <c r="R11" s="14" t="str">
        <f>IF(Q11="","",IFERROR(VLOOKUP(Q11,JFP!$B:$C,2,0),IF(WEEKDAY(Q11,2)=5,"ven",""))&amp;IF(COUNTIF(JFP!$E:$E,Q11),JFP!$E$1,""))</f>
        <v/>
      </c>
      <c r="S11" s="16"/>
    </row>
    <row r="12" spans="1:31" x14ac:dyDescent="0.35">
      <c r="B12" s="13">
        <f t="shared" si="0"/>
        <v>43474</v>
      </c>
      <c r="C12" s="14" t="str">
        <f>IF(B12="","",IFERROR(VLOOKUP(B12,JFP!$B:$C,2,0),IF(WEEKDAY(B12,2)=5,"ven",""))&amp;IF(COUNTIF(JFP!$E:$E,B12),JFP!$E$1,""))</f>
        <v/>
      </c>
      <c r="D12" s="16"/>
      <c r="E12" s="13">
        <f t="shared" si="1"/>
        <v>43505</v>
      </c>
      <c r="F12" s="14" t="str">
        <f>IF(E12="","",IFERROR(VLOOKUP(E12,JFP!$B:$C,2,0),IF(WEEKDAY(E12,2)=5,"ven",""))&amp;IF(COUNTIF(JFP!$E:$E,E12),JFP!$E$1,""))</f>
        <v/>
      </c>
      <c r="G12" s="16"/>
      <c r="H12" s="13">
        <f t="shared" si="2"/>
        <v>43533</v>
      </c>
      <c r="I12" s="14" t="str">
        <f>IF(H12="","",IFERROR(VLOOKUP(H12,JFP!$B:$C,2,0),IF(WEEKDAY(H12,2)=5,"ven",""))&amp;IF(COUNTIF(JFP!$E:$E,H12),JFP!$E$1,""))</f>
        <v/>
      </c>
      <c r="J12" s="16"/>
      <c r="K12" s="13">
        <f t="shared" si="3"/>
        <v>43564</v>
      </c>
      <c r="L12" s="14" t="str">
        <f>IF(K12="","",IFERROR(VLOOKUP(K12,JFP!$B:$C,2,0),IF(WEEKDAY(K12,2)=5,"ven",""))&amp;IF(COUNTIF(JFP!$E:$E,K12),JFP!$E$1,""))</f>
        <v/>
      </c>
      <c r="M12" s="16"/>
      <c r="N12" s="13">
        <f t="shared" si="4"/>
        <v>43594</v>
      </c>
      <c r="O12" s="14" t="str">
        <f>IF(N12="","",IFERROR(VLOOKUP(N12,JFP!$B:$C,2,0),IF(WEEKDAY(N12,2)=5,"ven",""))&amp;IF(COUNTIF(JFP!$E:$E,N12),JFP!$E$1,""))</f>
        <v/>
      </c>
      <c r="P12" s="16"/>
      <c r="Q12" s="13">
        <f t="shared" si="5"/>
        <v>43625</v>
      </c>
      <c r="R12" s="14" t="str">
        <f>IF(Q12="","",IFERROR(VLOOKUP(Q12,JFP!$B:$C,2,0),IF(WEEKDAY(Q12,2)=5,"ven",""))&amp;IF(COUNTIF(JFP!$E:$E,Q12),JFP!$E$1,""))</f>
        <v/>
      </c>
      <c r="S12" s="16"/>
    </row>
    <row r="13" spans="1:31" x14ac:dyDescent="0.35">
      <c r="B13" s="13">
        <f t="shared" si="0"/>
        <v>43475</v>
      </c>
      <c r="C13" s="14" t="str">
        <f>IF(B13="","",IFERROR(VLOOKUP(B13,JFP!$B:$C,2,0),IF(WEEKDAY(B13,2)=5,"ven",""))&amp;IF(COUNTIF(JFP!$E:$E,B13),JFP!$E$1,""))</f>
        <v/>
      </c>
      <c r="D13" s="16"/>
      <c r="E13" s="13">
        <f t="shared" si="1"/>
        <v>43506</v>
      </c>
      <c r="F13" s="14" t="str">
        <f>IF(E13="","",IFERROR(VLOOKUP(E13,JFP!$B:$C,2,0),IF(WEEKDAY(E13,2)=5,"ven",""))&amp;IF(COUNTIF(JFP!$E:$E,E13),JFP!$E$1,""))</f>
        <v/>
      </c>
      <c r="G13" s="16"/>
      <c r="H13" s="13">
        <f t="shared" si="2"/>
        <v>43534</v>
      </c>
      <c r="I13" s="14" t="str">
        <f>IF(H13="","",IFERROR(VLOOKUP(H13,JFP!$B:$C,2,0),IF(WEEKDAY(H13,2)=5,"ven",""))&amp;IF(COUNTIF(JFP!$E:$E,H13),JFP!$E$1,""))</f>
        <v/>
      </c>
      <c r="J13" s="16"/>
      <c r="K13" s="13">
        <f t="shared" si="3"/>
        <v>43565</v>
      </c>
      <c r="L13" s="14" t="str">
        <f>IF(K13="","",IFERROR(VLOOKUP(K13,JFP!$B:$C,2,0),IF(WEEKDAY(K13,2)=5,"ven",""))&amp;IF(COUNTIF(JFP!$E:$E,K13),JFP!$E$1,""))</f>
        <v/>
      </c>
      <c r="M13" s="16"/>
      <c r="N13" s="13">
        <f t="shared" si="4"/>
        <v>43595</v>
      </c>
      <c r="O13" s="14" t="str">
        <f>IF(N13="","",IFERROR(VLOOKUP(N13,JFP!$B:$C,2,0),IF(WEEKDAY(N13,2)=5,"ven",""))&amp;IF(COUNTIF(JFP!$E:$E,N13),JFP!$E$1,""))</f>
        <v>ven</v>
      </c>
      <c r="P13" s="16"/>
      <c r="Q13" s="13">
        <f t="shared" si="5"/>
        <v>43626</v>
      </c>
      <c r="R13" s="14" t="str">
        <f>IF(Q13="","",IFERROR(VLOOKUP(Q13,JFP!$B:$C,2,0),IF(WEEKDAY(Q13,2)=5,"ven",""))&amp;IF(COUNTIF(JFP!$E:$E,Q13),JFP!$E$1,""))</f>
        <v>Pentecôte</v>
      </c>
      <c r="S13" s="16"/>
    </row>
    <row r="14" spans="1:31" x14ac:dyDescent="0.35">
      <c r="B14" s="13">
        <f t="shared" si="0"/>
        <v>43476</v>
      </c>
      <c r="C14" s="14" t="str">
        <f>IF(B14="","",IFERROR(VLOOKUP(B14,JFP!$B:$C,2,0),IF(WEEKDAY(B14,2)=5,"ven",""))&amp;IF(COUNTIF(JFP!$E:$E,B14),JFP!$E$1,""))</f>
        <v>ven</v>
      </c>
      <c r="D14" s="16"/>
      <c r="E14" s="13">
        <f t="shared" si="1"/>
        <v>43507</v>
      </c>
      <c r="F14" s="14" t="str">
        <f>IF(E14="","",IFERROR(VLOOKUP(E14,JFP!$B:$C,2,0),IF(WEEKDAY(E14,2)=5,"ven",""))&amp;IF(COUNTIF(JFP!$E:$E,E14),JFP!$E$1,""))</f>
        <v/>
      </c>
      <c r="G14" s="16"/>
      <c r="H14" s="13">
        <f t="shared" si="2"/>
        <v>43535</v>
      </c>
      <c r="I14" s="14" t="str">
        <f>IF(H14="","",IFERROR(VLOOKUP(H14,JFP!$B:$C,2,0),IF(WEEKDAY(H14,2)=5,"ven",""))&amp;IF(COUNTIF(JFP!$E:$E,H14),JFP!$E$1,""))</f>
        <v/>
      </c>
      <c r="J14" s="16"/>
      <c r="K14" s="13">
        <f t="shared" si="3"/>
        <v>43566</v>
      </c>
      <c r="L14" s="14" t="str">
        <f>IF(K14="","",IFERROR(VLOOKUP(K14,JFP!$B:$C,2,0),IF(WEEKDAY(K14,2)=5,"ven",""))&amp;IF(COUNTIF(JFP!$E:$E,K14),JFP!$E$1,""))</f>
        <v/>
      </c>
      <c r="M14" s="16"/>
      <c r="N14" s="13">
        <f t="shared" si="4"/>
        <v>43596</v>
      </c>
      <c r="O14" s="14" t="str">
        <f>IF(N14="","",IFERROR(VLOOKUP(N14,JFP!$B:$C,2,0),IF(WEEKDAY(N14,2)=5,"ven",""))&amp;IF(COUNTIF(JFP!$E:$E,N14),JFP!$E$1,""))</f>
        <v/>
      </c>
      <c r="P14" s="16"/>
      <c r="Q14" s="13">
        <f t="shared" si="5"/>
        <v>43627</v>
      </c>
      <c r="R14" s="14" t="str">
        <f>IF(Q14="","",IFERROR(VLOOKUP(Q14,JFP!$B:$C,2,0),IF(WEEKDAY(Q14,2)=5,"ven",""))&amp;IF(COUNTIF(JFP!$E:$E,Q14),JFP!$E$1,""))</f>
        <v/>
      </c>
      <c r="S14" s="16"/>
    </row>
    <row r="15" spans="1:31" x14ac:dyDescent="0.35">
      <c r="B15" s="13">
        <f t="shared" si="0"/>
        <v>43477</v>
      </c>
      <c r="C15" s="14" t="str">
        <f>IF(B15="","",IFERROR(VLOOKUP(B15,JFP!$B:$C,2,0),IF(WEEKDAY(B15,2)=5,"ven",""))&amp;IF(COUNTIF(JFP!$E:$E,B15),JFP!$E$1,""))</f>
        <v/>
      </c>
      <c r="D15" s="16"/>
      <c r="E15" s="13">
        <f t="shared" si="1"/>
        <v>43508</v>
      </c>
      <c r="F15" s="14" t="str">
        <f>IF(E15="","",IFERROR(VLOOKUP(E15,JFP!$B:$C,2,0),IF(WEEKDAY(E15,2)=5,"ven",""))&amp;IF(COUNTIF(JFP!$E:$E,E15),JFP!$E$1,""))</f>
        <v/>
      </c>
      <c r="G15" s="16"/>
      <c r="H15" s="13">
        <f t="shared" si="2"/>
        <v>43536</v>
      </c>
      <c r="I15" s="14" t="str">
        <f>IF(H15="","",IFERROR(VLOOKUP(H15,JFP!$B:$C,2,0),IF(WEEKDAY(H15,2)=5,"ven",""))&amp;IF(COUNTIF(JFP!$E:$E,H15),JFP!$E$1,""))</f>
        <v/>
      </c>
      <c r="J15" s="16"/>
      <c r="K15" s="13">
        <f t="shared" si="3"/>
        <v>43567</v>
      </c>
      <c r="L15" s="14" t="str">
        <f>IF(K15="","",IFERROR(VLOOKUP(K15,JFP!$B:$C,2,0),IF(WEEKDAY(K15,2)=5,"ven",""))&amp;IF(COUNTIF(JFP!$E:$E,K15),JFP!$E$1,""))</f>
        <v>ven</v>
      </c>
      <c r="M15" s="16"/>
      <c r="N15" s="13">
        <f t="shared" si="4"/>
        <v>43597</v>
      </c>
      <c r="O15" s="14" t="str">
        <f>IF(N15="","",IFERROR(VLOOKUP(N15,JFP!$B:$C,2,0),IF(WEEKDAY(N15,2)=5,"ven",""))&amp;IF(COUNTIF(JFP!$E:$E,N15),JFP!$E$1,""))</f>
        <v/>
      </c>
      <c r="P15" s="16"/>
      <c r="Q15" s="13">
        <f t="shared" si="5"/>
        <v>43628</v>
      </c>
      <c r="R15" s="14" t="str">
        <f>IF(Q15="","",IFERROR(VLOOKUP(Q15,JFP!$B:$C,2,0),IF(WEEKDAY(Q15,2)=5,"ven",""))&amp;IF(COUNTIF(JFP!$E:$E,Q15),JFP!$E$1,""))</f>
        <v/>
      </c>
      <c r="S15" s="16"/>
    </row>
    <row r="16" spans="1:31" x14ac:dyDescent="0.35">
      <c r="B16" s="13">
        <f t="shared" si="0"/>
        <v>43478</v>
      </c>
      <c r="C16" s="14" t="str">
        <f>IF(B16="","",IFERROR(VLOOKUP(B16,JFP!$B:$C,2,0),IF(WEEKDAY(B16,2)=5,"ven",""))&amp;IF(COUNTIF(JFP!$E:$E,B16),JFP!$E$1,""))</f>
        <v/>
      </c>
      <c r="D16" s="16"/>
      <c r="E16" s="13">
        <f t="shared" si="1"/>
        <v>43509</v>
      </c>
      <c r="F16" s="14" t="str">
        <f>IF(E16="","",IFERROR(VLOOKUP(E16,JFP!$B:$C,2,0),IF(WEEKDAY(E16,2)=5,"ven",""))&amp;IF(COUNTIF(JFP!$E:$E,E16),JFP!$E$1,""))</f>
        <v/>
      </c>
      <c r="G16" s="16"/>
      <c r="H16" s="13">
        <f t="shared" si="2"/>
        <v>43537</v>
      </c>
      <c r="I16" s="14" t="str">
        <f>IF(H16="","",IFERROR(VLOOKUP(H16,JFP!$B:$C,2,0),IF(WEEKDAY(H16,2)=5,"ven",""))&amp;IF(COUNTIF(JFP!$E:$E,H16),JFP!$E$1,""))</f>
        <v/>
      </c>
      <c r="J16" s="16"/>
      <c r="K16" s="13">
        <f t="shared" si="3"/>
        <v>43568</v>
      </c>
      <c r="L16" s="14" t="str">
        <f>IF(K16="","",IFERROR(VLOOKUP(K16,JFP!$B:$C,2,0),IF(WEEKDAY(K16,2)=5,"ven",""))&amp;IF(COUNTIF(JFP!$E:$E,K16),JFP!$E$1,""))</f>
        <v/>
      </c>
      <c r="M16" s="16"/>
      <c r="N16" s="13">
        <f t="shared" si="4"/>
        <v>43598</v>
      </c>
      <c r="O16" s="14" t="str">
        <f>IF(N16="","",IFERROR(VLOOKUP(N16,JFP!$B:$C,2,0),IF(WEEKDAY(N16,2)=5,"ven",""))&amp;IF(COUNTIF(JFP!$E:$E,N16),JFP!$E$1,""))</f>
        <v/>
      </c>
      <c r="P16" s="16"/>
      <c r="Q16" s="13">
        <f t="shared" si="5"/>
        <v>43629</v>
      </c>
      <c r="R16" s="14" t="str">
        <f>IF(Q16="","",IFERROR(VLOOKUP(Q16,JFP!$B:$C,2,0),IF(WEEKDAY(Q16,2)=5,"ven",""))&amp;IF(COUNTIF(JFP!$E:$E,Q16),JFP!$E$1,""))</f>
        <v/>
      </c>
      <c r="S16" s="16"/>
    </row>
    <row r="17" spans="2:19" x14ac:dyDescent="0.35">
      <c r="B17" s="13">
        <f t="shared" si="0"/>
        <v>43479</v>
      </c>
      <c r="C17" s="14" t="str">
        <f>IF(B17="","",IFERROR(VLOOKUP(B17,JFP!$B:$C,2,0),IF(WEEKDAY(B17,2)=5,"ven",""))&amp;IF(COUNTIF(JFP!$E:$E,B17),JFP!$E$1,""))</f>
        <v/>
      </c>
      <c r="D17" s="16"/>
      <c r="E17" s="13">
        <f t="shared" si="1"/>
        <v>43510</v>
      </c>
      <c r="F17" s="14" t="str">
        <f>IF(E17="","",IFERROR(VLOOKUP(E17,JFP!$B:$C,2,0),IF(WEEKDAY(E17,2)=5,"ven",""))&amp;IF(COUNTIF(JFP!$E:$E,E17),JFP!$E$1,""))</f>
        <v/>
      </c>
      <c r="G17" s="16"/>
      <c r="H17" s="13">
        <f t="shared" si="2"/>
        <v>43538</v>
      </c>
      <c r="I17" s="14" t="str">
        <f>IF(H17="","",IFERROR(VLOOKUP(H17,JFP!$B:$C,2,0),IF(WEEKDAY(H17,2)=5,"ven",""))&amp;IF(COUNTIF(JFP!$E:$E,H17),JFP!$E$1,""))</f>
        <v/>
      </c>
      <c r="J17" s="16"/>
      <c r="K17" s="13">
        <f t="shared" si="3"/>
        <v>43569</v>
      </c>
      <c r="L17" s="14" t="str">
        <f>IF(K17="","",IFERROR(VLOOKUP(K17,JFP!$B:$C,2,0),IF(WEEKDAY(K17,2)=5,"ven",""))&amp;IF(COUNTIF(JFP!$E:$E,K17),JFP!$E$1,""))</f>
        <v/>
      </c>
      <c r="M17" s="16"/>
      <c r="N17" s="13">
        <f t="shared" si="4"/>
        <v>43599</v>
      </c>
      <c r="O17" s="14" t="str">
        <f>IF(N17="","",IFERROR(VLOOKUP(N17,JFP!$B:$C,2,0),IF(WEEKDAY(N17,2)=5,"ven",""))&amp;IF(COUNTIF(JFP!$E:$E,N17),JFP!$E$1,""))</f>
        <v/>
      </c>
      <c r="P17" s="16"/>
      <c r="Q17" s="13">
        <f t="shared" si="5"/>
        <v>43630</v>
      </c>
      <c r="R17" s="14" t="str">
        <f>IF(Q17="","",IFERROR(VLOOKUP(Q17,JFP!$B:$C,2,0),IF(WEEKDAY(Q17,2)=5,"ven",""))&amp;IF(COUNTIF(JFP!$E:$E,Q17),JFP!$E$1,""))</f>
        <v>ven</v>
      </c>
      <c r="S17" s="16"/>
    </row>
    <row r="18" spans="2:19" x14ac:dyDescent="0.35">
      <c r="B18" s="13">
        <f t="shared" si="0"/>
        <v>43480</v>
      </c>
      <c r="C18" s="14" t="str">
        <f>IF(B18="","",IFERROR(VLOOKUP(B18,JFP!$B:$C,2,0),IF(WEEKDAY(B18,2)=5,"ven",""))&amp;IF(COUNTIF(JFP!$E:$E,B18),JFP!$E$1,""))</f>
        <v/>
      </c>
      <c r="D18" s="16"/>
      <c r="E18" s="13">
        <f t="shared" si="1"/>
        <v>43511</v>
      </c>
      <c r="F18" s="14" t="str">
        <f>IF(E18="","",IFERROR(VLOOKUP(E18,JFP!$B:$C,2,0),IF(WEEKDAY(E18,2)=5,"ven",""))&amp;IF(COUNTIF(JFP!$E:$E,E18),JFP!$E$1,""))</f>
        <v>ven</v>
      </c>
      <c r="G18" s="16"/>
      <c r="H18" s="13">
        <f t="shared" si="2"/>
        <v>43539</v>
      </c>
      <c r="I18" s="14" t="str">
        <f>IF(H18="","",IFERROR(VLOOKUP(H18,JFP!$B:$C,2,0),IF(WEEKDAY(H18,2)=5,"ven",""))&amp;IF(COUNTIF(JFP!$E:$E,H18),JFP!$E$1,""))</f>
        <v>ven</v>
      </c>
      <c r="J18" s="16"/>
      <c r="K18" s="13">
        <f t="shared" si="3"/>
        <v>43570</v>
      </c>
      <c r="L18" s="14" t="str">
        <f>IF(K18="","",IFERROR(VLOOKUP(K18,JFP!$B:$C,2,0),IF(WEEKDAY(K18,2)=5,"ven",""))&amp;IF(COUNTIF(JFP!$E:$E,K18),JFP!$E$1,""))</f>
        <v/>
      </c>
      <c r="M18" s="16"/>
      <c r="N18" s="13">
        <f t="shared" si="4"/>
        <v>43600</v>
      </c>
      <c r="O18" s="14" t="str">
        <f>IF(N18="","",IFERROR(VLOOKUP(N18,JFP!$B:$C,2,0),IF(WEEKDAY(N18,2)=5,"ven",""))&amp;IF(COUNTIF(JFP!$E:$E,N18),JFP!$E$1,""))</f>
        <v/>
      </c>
      <c r="P18" s="16"/>
      <c r="Q18" s="13">
        <f t="shared" si="5"/>
        <v>43631</v>
      </c>
      <c r="R18" s="14" t="str">
        <f>IF(Q18="","",IFERROR(VLOOKUP(Q18,JFP!$B:$C,2,0),IF(WEEKDAY(Q18,2)=5,"ven",""))&amp;IF(COUNTIF(JFP!$E:$E,Q18),JFP!$E$1,""))</f>
        <v/>
      </c>
      <c r="S18" s="16"/>
    </row>
    <row r="19" spans="2:19" x14ac:dyDescent="0.35">
      <c r="B19" s="13">
        <f t="shared" si="0"/>
        <v>43481</v>
      </c>
      <c r="C19" s="14" t="str">
        <f>IF(B19="","",IFERROR(VLOOKUP(B19,JFP!$B:$C,2,0),IF(WEEKDAY(B19,2)=5,"ven",""))&amp;IF(COUNTIF(JFP!$E:$E,B19),JFP!$E$1,""))</f>
        <v/>
      </c>
      <c r="D19" s="16"/>
      <c r="E19" s="13">
        <f t="shared" si="1"/>
        <v>43512</v>
      </c>
      <c r="F19" s="14" t="str">
        <f>IF(E19="","",IFERROR(VLOOKUP(E19,JFP!$B:$C,2,0),IF(WEEKDAY(E19,2)=5,"ven",""))&amp;IF(COUNTIF(JFP!$E:$E,E19),JFP!$E$1,""))</f>
        <v/>
      </c>
      <c r="G19" s="16"/>
      <c r="H19" s="13">
        <f t="shared" si="2"/>
        <v>43540</v>
      </c>
      <c r="I19" s="14" t="str">
        <f>IF(H19="","",IFERROR(VLOOKUP(H19,JFP!$B:$C,2,0),IF(WEEKDAY(H19,2)=5,"ven",""))&amp;IF(COUNTIF(JFP!$E:$E,H19),JFP!$E$1,""))</f>
        <v/>
      </c>
      <c r="J19" s="16"/>
      <c r="K19" s="13">
        <f t="shared" si="3"/>
        <v>43571</v>
      </c>
      <c r="L19" s="14" t="str">
        <f>IF(K19="","",IFERROR(VLOOKUP(K19,JFP!$B:$C,2,0),IF(WEEKDAY(K19,2)=5,"ven",""))&amp;IF(COUNTIF(JFP!$E:$E,K19),JFP!$E$1,""))</f>
        <v/>
      </c>
      <c r="M19" s="16"/>
      <c r="N19" s="13">
        <f t="shared" si="4"/>
        <v>43601</v>
      </c>
      <c r="O19" s="14" t="str">
        <f>IF(N19="","",IFERROR(VLOOKUP(N19,JFP!$B:$C,2,0),IF(WEEKDAY(N19,2)=5,"ven",""))&amp;IF(COUNTIF(JFP!$E:$E,N19),JFP!$E$1,""))</f>
        <v/>
      </c>
      <c r="P19" s="16"/>
      <c r="Q19" s="13">
        <f t="shared" si="5"/>
        <v>43632</v>
      </c>
      <c r="R19" s="14" t="str">
        <f>IF(Q19="","",IFERROR(VLOOKUP(Q19,JFP!$B:$C,2,0),IF(WEEKDAY(Q19,2)=5,"ven",""))&amp;IF(COUNTIF(JFP!$E:$E,Q19),JFP!$E$1,""))</f>
        <v/>
      </c>
      <c r="S19" s="16"/>
    </row>
    <row r="20" spans="2:19" x14ac:dyDescent="0.35">
      <c r="B20" s="13">
        <f t="shared" si="0"/>
        <v>43482</v>
      </c>
      <c r="C20" s="14" t="str">
        <f>IF(B20="","",IFERROR(VLOOKUP(B20,JFP!$B:$C,2,0),IF(WEEKDAY(B20,2)=5,"ven",""))&amp;IF(COUNTIF(JFP!$E:$E,B20),JFP!$E$1,""))</f>
        <v/>
      </c>
      <c r="D20" s="16"/>
      <c r="E20" s="13">
        <f t="shared" si="1"/>
        <v>43513</v>
      </c>
      <c r="F20" s="14" t="str">
        <f>IF(E20="","",IFERROR(VLOOKUP(E20,JFP!$B:$C,2,0),IF(WEEKDAY(E20,2)=5,"ven",""))&amp;IF(COUNTIF(JFP!$E:$E,E20),JFP!$E$1,""))</f>
        <v/>
      </c>
      <c r="G20" s="16"/>
      <c r="H20" s="13">
        <f t="shared" si="2"/>
        <v>43541</v>
      </c>
      <c r="I20" s="14" t="str">
        <f>IF(H20="","",IFERROR(VLOOKUP(H20,JFP!$B:$C,2,0),IF(WEEKDAY(H20,2)=5,"ven",""))&amp;IF(COUNTIF(JFP!$E:$E,H20),JFP!$E$1,""))</f>
        <v/>
      </c>
      <c r="J20" s="16"/>
      <c r="K20" s="13">
        <f t="shared" si="3"/>
        <v>43572</v>
      </c>
      <c r="L20" s="14" t="str">
        <f>IF(K20="","",IFERROR(VLOOKUP(K20,JFP!$B:$C,2,0),IF(WEEKDAY(K20,2)=5,"ven",""))&amp;IF(COUNTIF(JFP!$E:$E,K20),JFP!$E$1,""))</f>
        <v/>
      </c>
      <c r="M20" s="16"/>
      <c r="N20" s="13">
        <f t="shared" si="4"/>
        <v>43602</v>
      </c>
      <c r="O20" s="14" t="str">
        <f>IF(N20="","",IFERROR(VLOOKUP(N20,JFP!$B:$C,2,0),IF(WEEKDAY(N20,2)=5,"ven",""))&amp;IF(COUNTIF(JFP!$E:$E,N20),JFP!$E$1,""))</f>
        <v>ven</v>
      </c>
      <c r="P20" s="16"/>
      <c r="Q20" s="13">
        <f t="shared" si="5"/>
        <v>43633</v>
      </c>
      <c r="R20" s="14" t="str">
        <f>IF(Q20="","",IFERROR(VLOOKUP(Q20,JFP!$B:$C,2,0),IF(WEEKDAY(Q20,2)=5,"ven",""))&amp;IF(COUNTIF(JFP!$E:$E,Q20),JFP!$E$1,""))</f>
        <v/>
      </c>
      <c r="S20" s="16"/>
    </row>
    <row r="21" spans="2:19" x14ac:dyDescent="0.35">
      <c r="B21" s="13">
        <f t="shared" si="0"/>
        <v>43483</v>
      </c>
      <c r="C21" s="14" t="str">
        <f>IF(B21="","",IFERROR(VLOOKUP(B21,JFP!$B:$C,2,0),IF(WEEKDAY(B21,2)=5,"ven",""))&amp;IF(COUNTIF(JFP!$E:$E,B21),JFP!$E$1,""))</f>
        <v>ven</v>
      </c>
      <c r="D21" s="16"/>
      <c r="E21" s="13">
        <f t="shared" si="1"/>
        <v>43514</v>
      </c>
      <c r="F21" s="14" t="str">
        <f>IF(E21="","",IFERROR(VLOOKUP(E21,JFP!$B:$C,2,0),IF(WEEKDAY(E21,2)=5,"ven",""))&amp;IF(COUNTIF(JFP!$E:$E,E21),JFP!$E$1,""))</f>
        <v/>
      </c>
      <c r="G21" s="16"/>
      <c r="H21" s="13">
        <f t="shared" si="2"/>
        <v>43542</v>
      </c>
      <c r="I21" s="14" t="str">
        <f>IF(H21="","",IFERROR(VLOOKUP(H21,JFP!$B:$C,2,0),IF(WEEKDAY(H21,2)=5,"ven",""))&amp;IF(COUNTIF(JFP!$E:$E,H21),JFP!$E$1,""))</f>
        <v/>
      </c>
      <c r="J21" s="16"/>
      <c r="K21" s="13">
        <f t="shared" si="3"/>
        <v>43573</v>
      </c>
      <c r="L21" s="14" t="str">
        <f>IF(K21="","",IFERROR(VLOOKUP(K21,JFP!$B:$C,2,0),IF(WEEKDAY(K21,2)=5,"ven",""))&amp;IF(COUNTIF(JFP!$E:$E,K21),JFP!$E$1,""))</f>
        <v/>
      </c>
      <c r="M21" s="16"/>
      <c r="N21" s="13">
        <f t="shared" si="4"/>
        <v>43603</v>
      </c>
      <c r="O21" s="14" t="str">
        <f>IF(N21="","",IFERROR(VLOOKUP(N21,JFP!$B:$C,2,0),IF(WEEKDAY(N21,2)=5,"ven",""))&amp;IF(COUNTIF(JFP!$E:$E,N21),JFP!$E$1,""))</f>
        <v/>
      </c>
      <c r="P21" s="16"/>
      <c r="Q21" s="13">
        <f t="shared" si="5"/>
        <v>43634</v>
      </c>
      <c r="R21" s="14" t="str">
        <f>IF(Q21="","",IFERROR(VLOOKUP(Q21,JFP!$B:$C,2,0),IF(WEEKDAY(Q21,2)=5,"ven",""))&amp;IF(COUNTIF(JFP!$E:$E,Q21),JFP!$E$1,""))</f>
        <v/>
      </c>
      <c r="S21" s="16"/>
    </row>
    <row r="22" spans="2:19" x14ac:dyDescent="0.35">
      <c r="B22" s="13">
        <f t="shared" si="0"/>
        <v>43484</v>
      </c>
      <c r="C22" s="14" t="str">
        <f>IF(B22="","",IFERROR(VLOOKUP(B22,JFP!$B:$C,2,0),IF(WEEKDAY(B22,2)=5,"ven",""))&amp;IF(COUNTIF(JFP!$E:$E,B22),JFP!$E$1,""))</f>
        <v/>
      </c>
      <c r="D22" s="16"/>
      <c r="E22" s="13">
        <f t="shared" si="1"/>
        <v>43515</v>
      </c>
      <c r="F22" s="14" t="str">
        <f>IF(E22="","",IFERROR(VLOOKUP(E22,JFP!$B:$C,2,0),IF(WEEKDAY(E22,2)=5,"ven",""))&amp;IF(COUNTIF(JFP!$E:$E,E22),JFP!$E$1,""))</f>
        <v/>
      </c>
      <c r="G22" s="16"/>
      <c r="H22" s="13">
        <f t="shared" si="2"/>
        <v>43543</v>
      </c>
      <c r="I22" s="14" t="str">
        <f>IF(H22="","",IFERROR(VLOOKUP(H22,JFP!$B:$C,2,0),IF(WEEKDAY(H22,2)=5,"ven",""))&amp;IF(COUNTIF(JFP!$E:$E,H22),JFP!$E$1,""))</f>
        <v/>
      </c>
      <c r="J22" s="16"/>
      <c r="K22" s="13">
        <f t="shared" si="3"/>
        <v>43574</v>
      </c>
      <c r="L22" s="14" t="str">
        <f>IF(K22="","",IFERROR(VLOOKUP(K22,JFP!$B:$C,2,0),IF(WEEKDAY(K22,2)=5,"ven",""))&amp;IF(COUNTIF(JFP!$E:$E,K22),JFP!$E$1,""))</f>
        <v>ven</v>
      </c>
      <c r="M22" s="16"/>
      <c r="N22" s="13">
        <f t="shared" si="4"/>
        <v>43604</v>
      </c>
      <c r="O22" s="14" t="str">
        <f>IF(N22="","",IFERROR(VLOOKUP(N22,JFP!$B:$C,2,0),IF(WEEKDAY(N22,2)=5,"ven",""))&amp;IF(COUNTIF(JFP!$E:$E,N22),JFP!$E$1,""))</f>
        <v/>
      </c>
      <c r="P22" s="16"/>
      <c r="Q22" s="13">
        <f t="shared" si="5"/>
        <v>43635</v>
      </c>
      <c r="R22" s="14" t="str">
        <f>IF(Q22="","",IFERROR(VLOOKUP(Q22,JFP!$B:$C,2,0),IF(WEEKDAY(Q22,2)=5,"ven",""))&amp;IF(COUNTIF(JFP!$E:$E,Q22),JFP!$E$1,""))</f>
        <v/>
      </c>
      <c r="S22" s="16"/>
    </row>
    <row r="23" spans="2:19" x14ac:dyDescent="0.35">
      <c r="B23" s="13">
        <f t="shared" si="0"/>
        <v>43485</v>
      </c>
      <c r="C23" s="14" t="str">
        <f>IF(B23="","",IFERROR(VLOOKUP(B23,JFP!$B:$C,2,0),IF(WEEKDAY(B23,2)=5,"ven",""))&amp;IF(COUNTIF(JFP!$E:$E,B23),JFP!$E$1,""))</f>
        <v/>
      </c>
      <c r="D23" s="16"/>
      <c r="E23" s="13">
        <f t="shared" si="1"/>
        <v>43516</v>
      </c>
      <c r="F23" s="14" t="str">
        <f>IF(E23="","",IFERROR(VLOOKUP(E23,JFP!$B:$C,2,0),IF(WEEKDAY(E23,2)=5,"ven",""))&amp;IF(COUNTIF(JFP!$E:$E,E23),JFP!$E$1,""))</f>
        <v/>
      </c>
      <c r="G23" s="16"/>
      <c r="H23" s="13">
        <f t="shared" si="2"/>
        <v>43544</v>
      </c>
      <c r="I23" s="14" t="str">
        <f>IF(H23="","",IFERROR(VLOOKUP(H23,JFP!$B:$C,2,0),IF(WEEKDAY(H23,2)=5,"ven",""))&amp;IF(COUNTIF(JFP!$E:$E,H23),JFP!$E$1,""))</f>
        <v/>
      </c>
      <c r="J23" s="16"/>
      <c r="K23" s="13">
        <f t="shared" si="3"/>
        <v>43575</v>
      </c>
      <c r="L23" s="14" t="str">
        <f>IF(K23="","",IFERROR(VLOOKUP(K23,JFP!$B:$C,2,0),IF(WEEKDAY(K23,2)=5,"ven",""))&amp;IF(COUNTIF(JFP!$E:$E,K23),JFP!$E$1,""))</f>
        <v/>
      </c>
      <c r="M23" s="16"/>
      <c r="N23" s="13">
        <f t="shared" si="4"/>
        <v>43605</v>
      </c>
      <c r="O23" s="14" t="str">
        <f>IF(N23="","",IFERROR(VLOOKUP(N23,JFP!$B:$C,2,0),IF(WEEKDAY(N23,2)=5,"ven",""))&amp;IF(COUNTIF(JFP!$E:$E,N23),JFP!$E$1,""))</f>
        <v/>
      </c>
      <c r="P23" s="16"/>
      <c r="Q23" s="13">
        <f t="shared" si="5"/>
        <v>43636</v>
      </c>
      <c r="R23" s="14" t="str">
        <f>IF(Q23="","",IFERROR(VLOOKUP(Q23,JFP!$B:$C,2,0),IF(WEEKDAY(Q23,2)=5,"ven",""))&amp;IF(COUNTIF(JFP!$E:$E,Q23),JFP!$E$1,""))</f>
        <v/>
      </c>
      <c r="S23" s="16"/>
    </row>
    <row r="24" spans="2:19" x14ac:dyDescent="0.35">
      <c r="B24" s="13">
        <f t="shared" si="0"/>
        <v>43486</v>
      </c>
      <c r="C24" s="14" t="str">
        <f>IF(B24="","",IFERROR(VLOOKUP(B24,JFP!$B:$C,2,0),IF(WEEKDAY(B24,2)=5,"ven",""))&amp;IF(COUNTIF(JFP!$E:$E,B24),JFP!$E$1,""))</f>
        <v/>
      </c>
      <c r="D24" s="16"/>
      <c r="E24" s="13">
        <f t="shared" si="1"/>
        <v>43517</v>
      </c>
      <c r="F24" s="14" t="str">
        <f>IF(E24="","",IFERROR(VLOOKUP(E24,JFP!$B:$C,2,0),IF(WEEKDAY(E24,2)=5,"ven",""))&amp;IF(COUNTIF(JFP!$E:$E,E24),JFP!$E$1,""))</f>
        <v/>
      </c>
      <c r="G24" s="16"/>
      <c r="H24" s="13">
        <f t="shared" si="2"/>
        <v>43545</v>
      </c>
      <c r="I24" s="14" t="str">
        <f>IF(H24="","",IFERROR(VLOOKUP(H24,JFP!$B:$C,2,0),IF(WEEKDAY(H24,2)=5,"ven",""))&amp;IF(COUNTIF(JFP!$E:$E,H24),JFP!$E$1,""))</f>
        <v/>
      </c>
      <c r="J24" s="16"/>
      <c r="K24" s="13">
        <f t="shared" si="3"/>
        <v>43576</v>
      </c>
      <c r="L24" s="14" t="str">
        <f>IF(K24="","",IFERROR(VLOOKUP(K24,JFP!$B:$C,2,0),IF(WEEKDAY(K24,2)=5,"ven",""))&amp;IF(COUNTIF(JFP!$E:$E,K24),JFP!$E$1,""))</f>
        <v>Pâques</v>
      </c>
      <c r="M24" s="16"/>
      <c r="N24" s="13">
        <f t="shared" si="4"/>
        <v>43606</v>
      </c>
      <c r="O24" s="14" t="str">
        <f>IF(N24="","",IFERROR(VLOOKUP(N24,JFP!$B:$C,2,0),IF(WEEKDAY(N24,2)=5,"ven",""))&amp;IF(COUNTIF(JFP!$E:$E,N24),JFP!$E$1,""))</f>
        <v/>
      </c>
      <c r="P24" s="16"/>
      <c r="Q24" s="13">
        <f t="shared" si="5"/>
        <v>43637</v>
      </c>
      <c r="R24" s="14" t="str">
        <f>IF(Q24="","",IFERROR(VLOOKUP(Q24,JFP!$B:$C,2,0),IF(WEEKDAY(Q24,2)=5,"ven",""))&amp;IF(COUNTIF(JFP!$E:$E,Q24),JFP!$E$1,""))</f>
        <v>ven</v>
      </c>
      <c r="S24" s="16"/>
    </row>
    <row r="25" spans="2:19" x14ac:dyDescent="0.35">
      <c r="B25" s="13">
        <f t="shared" si="0"/>
        <v>43487</v>
      </c>
      <c r="C25" s="14" t="str">
        <f>IF(B25="","",IFERROR(VLOOKUP(B25,JFP!$B:$C,2,0),IF(WEEKDAY(B25,2)=5,"ven",""))&amp;IF(COUNTIF(JFP!$E:$E,B25),JFP!$E$1,""))</f>
        <v/>
      </c>
      <c r="D25" s="16"/>
      <c r="E25" s="13">
        <f t="shared" si="1"/>
        <v>43518</v>
      </c>
      <c r="F25" s="14" t="str">
        <f>IF(E25="","",IFERROR(VLOOKUP(E25,JFP!$B:$C,2,0),IF(WEEKDAY(E25,2)=5,"ven",""))&amp;IF(COUNTIF(JFP!$E:$E,E25),JFP!$E$1,""))</f>
        <v>ven</v>
      </c>
      <c r="G25" s="16"/>
      <c r="H25" s="13">
        <f t="shared" si="2"/>
        <v>43546</v>
      </c>
      <c r="I25" s="14" t="str">
        <f>IF(H25="","",IFERROR(VLOOKUP(H25,JFP!$B:$C,2,0),IF(WEEKDAY(H25,2)=5,"ven",""))&amp;IF(COUNTIF(JFP!$E:$E,H25),JFP!$E$1,""))</f>
        <v>ven</v>
      </c>
      <c r="J25" s="16"/>
      <c r="K25" s="13">
        <f t="shared" si="3"/>
        <v>43577</v>
      </c>
      <c r="L25" s="14" t="str">
        <f>IF(K25="","",IFERROR(VLOOKUP(K25,JFP!$B:$C,2,0),IF(WEEKDAY(K25,2)=5,"ven",""))&amp;IF(COUNTIF(JFP!$E:$E,K25),JFP!$E$1,""))</f>
        <v>Lundi de Pâques</v>
      </c>
      <c r="M25" s="16"/>
      <c r="N25" s="13">
        <f t="shared" si="4"/>
        <v>43607</v>
      </c>
      <c r="O25" s="14" t="str">
        <f>IF(N25="","",IFERROR(VLOOKUP(N25,JFP!$B:$C,2,0),IF(WEEKDAY(N25,2)=5,"ven",""))&amp;IF(COUNTIF(JFP!$E:$E,N25),JFP!$E$1,""))</f>
        <v/>
      </c>
      <c r="P25" s="16"/>
      <c r="Q25" s="13">
        <f t="shared" si="5"/>
        <v>43638</v>
      </c>
      <c r="R25" s="14" t="str">
        <f>IF(Q25="","",IFERROR(VLOOKUP(Q25,JFP!$B:$C,2,0),IF(WEEKDAY(Q25,2)=5,"ven",""))&amp;IF(COUNTIF(JFP!$E:$E,Q25),JFP!$E$1,""))</f>
        <v/>
      </c>
      <c r="S25" s="16"/>
    </row>
    <row r="26" spans="2:19" x14ac:dyDescent="0.35">
      <c r="B26" s="13">
        <f t="shared" si="0"/>
        <v>43488</v>
      </c>
      <c r="C26" s="14" t="str">
        <f>IF(B26="","",IFERROR(VLOOKUP(B26,JFP!$B:$C,2,0),IF(WEEKDAY(B26,2)=5,"ven",""))&amp;IF(COUNTIF(JFP!$E:$E,B26),JFP!$E$1,""))</f>
        <v/>
      </c>
      <c r="D26" s="16"/>
      <c r="E26" s="13">
        <f t="shared" si="1"/>
        <v>43519</v>
      </c>
      <c r="F26" s="14" t="str">
        <f>IF(E26="","",IFERROR(VLOOKUP(E26,JFP!$B:$C,2,0),IF(WEEKDAY(E26,2)=5,"ven",""))&amp;IF(COUNTIF(JFP!$E:$E,E26),JFP!$E$1,""))</f>
        <v/>
      </c>
      <c r="G26" s="16"/>
      <c r="H26" s="13">
        <f t="shared" si="2"/>
        <v>43547</v>
      </c>
      <c r="I26" s="14" t="str">
        <f>IF(H26="","",IFERROR(VLOOKUP(H26,JFP!$B:$C,2,0),IF(WEEKDAY(H26,2)=5,"ven",""))&amp;IF(COUNTIF(JFP!$E:$E,H26),JFP!$E$1,""))</f>
        <v/>
      </c>
      <c r="J26" s="16"/>
      <c r="K26" s="13">
        <f t="shared" si="3"/>
        <v>43578</v>
      </c>
      <c r="L26" s="14" t="str">
        <f>IF(K26="","",IFERROR(VLOOKUP(K26,JFP!$B:$C,2,0),IF(WEEKDAY(K26,2)=5,"ven",""))&amp;IF(COUNTIF(JFP!$E:$E,K26),JFP!$E$1,""))</f>
        <v/>
      </c>
      <c r="M26" s="16"/>
      <c r="N26" s="13">
        <f t="shared" si="4"/>
        <v>43608</v>
      </c>
      <c r="O26" s="14" t="str">
        <f>IF(N26="","",IFERROR(VLOOKUP(N26,JFP!$B:$C,2,0),IF(WEEKDAY(N26,2)=5,"ven",""))&amp;IF(COUNTIF(JFP!$E:$E,N26),JFP!$E$1,""))</f>
        <v/>
      </c>
      <c r="P26" s="16"/>
      <c r="Q26" s="13">
        <f t="shared" si="5"/>
        <v>43639</v>
      </c>
      <c r="R26" s="14" t="str">
        <f>IF(Q26="","",IFERROR(VLOOKUP(Q26,JFP!$B:$C,2,0),IF(WEEKDAY(Q26,2)=5,"ven",""))&amp;IF(COUNTIF(JFP!$E:$E,Q26),JFP!$E$1,""))</f>
        <v/>
      </c>
      <c r="S26" s="16"/>
    </row>
    <row r="27" spans="2:19" x14ac:dyDescent="0.35">
      <c r="B27" s="13">
        <f t="shared" si="0"/>
        <v>43489</v>
      </c>
      <c r="C27" s="14" t="str">
        <f>IF(B27="","",IFERROR(VLOOKUP(B27,JFP!$B:$C,2,0),IF(WEEKDAY(B27,2)=5,"ven",""))&amp;IF(COUNTIF(JFP!$E:$E,B27),JFP!$E$1,""))</f>
        <v/>
      </c>
      <c r="D27" s="16"/>
      <c r="E27" s="13">
        <f t="shared" si="1"/>
        <v>43520</v>
      </c>
      <c r="F27" s="14" t="str">
        <f>IF(E27="","",IFERROR(VLOOKUP(E27,JFP!$B:$C,2,0),IF(WEEKDAY(E27,2)=5,"ven",""))&amp;IF(COUNTIF(JFP!$E:$E,E27),JFP!$E$1,""))</f>
        <v/>
      </c>
      <c r="G27" s="16"/>
      <c r="H27" s="13">
        <f t="shared" si="2"/>
        <v>43548</v>
      </c>
      <c r="I27" s="14" t="str">
        <f>IF(H27="","",IFERROR(VLOOKUP(H27,JFP!$B:$C,2,0),IF(WEEKDAY(H27,2)=5,"ven",""))&amp;IF(COUNTIF(JFP!$E:$E,H27),JFP!$E$1,""))</f>
        <v/>
      </c>
      <c r="J27" s="16"/>
      <c r="K27" s="13">
        <f t="shared" si="3"/>
        <v>43579</v>
      </c>
      <c r="L27" s="14" t="str">
        <f>IF(K27="","",IFERROR(VLOOKUP(K27,JFP!$B:$C,2,0),IF(WEEKDAY(K27,2)=5,"ven",""))&amp;IF(COUNTIF(JFP!$E:$E,K27),JFP!$E$1,""))</f>
        <v/>
      </c>
      <c r="M27" s="16"/>
      <c r="N27" s="13">
        <f t="shared" si="4"/>
        <v>43609</v>
      </c>
      <c r="O27" s="14" t="str">
        <f>IF(N27="","",IFERROR(VLOOKUP(N27,JFP!$B:$C,2,0),IF(WEEKDAY(N27,2)=5,"ven",""))&amp;IF(COUNTIF(JFP!$E:$E,N27),JFP!$E$1,""))</f>
        <v>ven</v>
      </c>
      <c r="P27" s="16"/>
      <c r="Q27" s="13">
        <f t="shared" si="5"/>
        <v>43640</v>
      </c>
      <c r="R27" s="14" t="str">
        <f>IF(Q27="","",IFERROR(VLOOKUP(Q27,JFP!$B:$C,2,0),IF(WEEKDAY(Q27,2)=5,"ven",""))&amp;IF(COUNTIF(JFP!$E:$E,Q27),JFP!$E$1,""))</f>
        <v/>
      </c>
      <c r="S27" s="16"/>
    </row>
    <row r="28" spans="2:19" x14ac:dyDescent="0.35">
      <c r="B28" s="13">
        <f t="shared" si="0"/>
        <v>43490</v>
      </c>
      <c r="C28" s="14" t="str">
        <f>IF(B28="","",IFERROR(VLOOKUP(B28,JFP!$B:$C,2,0),IF(WEEKDAY(B28,2)=5,"ven",""))&amp;IF(COUNTIF(JFP!$E:$E,B28),JFP!$E$1,""))</f>
        <v>ven</v>
      </c>
      <c r="D28" s="16"/>
      <c r="E28" s="13">
        <f t="shared" si="1"/>
        <v>43521</v>
      </c>
      <c r="F28" s="14" t="str">
        <f>IF(E28="","",IFERROR(VLOOKUP(E28,JFP!$B:$C,2,0),IF(WEEKDAY(E28,2)=5,"ven",""))&amp;IF(COUNTIF(JFP!$E:$E,E28),JFP!$E$1,""))</f>
        <v/>
      </c>
      <c r="G28" s="16"/>
      <c r="H28" s="13">
        <f t="shared" si="2"/>
        <v>43549</v>
      </c>
      <c r="I28" s="14" t="str">
        <f>IF(H28="","",IFERROR(VLOOKUP(H28,JFP!$B:$C,2,0),IF(WEEKDAY(H28,2)=5,"ven",""))&amp;IF(COUNTIF(JFP!$E:$E,H28),JFP!$E$1,""))</f>
        <v/>
      </c>
      <c r="J28" s="16"/>
      <c r="K28" s="13">
        <f t="shared" si="3"/>
        <v>43580</v>
      </c>
      <c r="L28" s="14" t="str">
        <f>IF(K28="","",IFERROR(VLOOKUP(K28,JFP!$B:$C,2,0),IF(WEEKDAY(K28,2)=5,"ven",""))&amp;IF(COUNTIF(JFP!$E:$E,K28),JFP!$E$1,""))</f>
        <v/>
      </c>
      <c r="M28" s="16"/>
      <c r="N28" s="13">
        <f t="shared" si="4"/>
        <v>43610</v>
      </c>
      <c r="O28" s="14" t="str">
        <f>IF(N28="","",IFERROR(VLOOKUP(N28,JFP!$B:$C,2,0),IF(WEEKDAY(N28,2)=5,"ven",""))&amp;IF(COUNTIF(JFP!$E:$E,N28),JFP!$E$1,""))</f>
        <v/>
      </c>
      <c r="P28" s="16"/>
      <c r="Q28" s="13">
        <f t="shared" si="5"/>
        <v>43641</v>
      </c>
      <c r="R28" s="14" t="str">
        <f>IF(Q28="","",IFERROR(VLOOKUP(Q28,JFP!$B:$C,2,0),IF(WEEKDAY(Q28,2)=5,"ven",""))&amp;IF(COUNTIF(JFP!$E:$E,Q28),JFP!$E$1,""))</f>
        <v/>
      </c>
      <c r="S28" s="16"/>
    </row>
    <row r="29" spans="2:19" x14ac:dyDescent="0.35">
      <c r="B29" s="13">
        <f t="shared" si="0"/>
        <v>43491</v>
      </c>
      <c r="C29" s="14" t="str">
        <f>IF(B29="","",IFERROR(VLOOKUP(B29,JFP!$B:$C,2,0),IF(WEEKDAY(B29,2)=5,"ven",""))&amp;IF(COUNTIF(JFP!$E:$E,B29),JFP!$E$1,""))</f>
        <v/>
      </c>
      <c r="D29" s="16"/>
      <c r="E29" s="13">
        <f t="shared" si="1"/>
        <v>43522</v>
      </c>
      <c r="F29" s="14" t="str">
        <f>IF(E29="","",IFERROR(VLOOKUP(E29,JFP!$B:$C,2,0),IF(WEEKDAY(E29,2)=5,"ven",""))&amp;IF(COUNTIF(JFP!$E:$E,E29),JFP!$E$1,""))</f>
        <v/>
      </c>
      <c r="G29" s="16"/>
      <c r="H29" s="13">
        <f t="shared" si="2"/>
        <v>43550</v>
      </c>
      <c r="I29" s="14" t="str">
        <f>IF(H29="","",IFERROR(VLOOKUP(H29,JFP!$B:$C,2,0),IF(WEEKDAY(H29,2)=5,"ven",""))&amp;IF(COUNTIF(JFP!$E:$E,H29),JFP!$E$1,""))</f>
        <v/>
      </c>
      <c r="J29" s="16"/>
      <c r="K29" s="13">
        <f t="shared" si="3"/>
        <v>43581</v>
      </c>
      <c r="L29" s="14" t="str">
        <f>IF(K29="","",IFERROR(VLOOKUP(K29,JFP!$B:$C,2,0),IF(WEEKDAY(K29,2)=5,"ven",""))&amp;IF(COUNTIF(JFP!$E:$E,K29),JFP!$E$1,""))</f>
        <v>ven</v>
      </c>
      <c r="M29" s="16"/>
      <c r="N29" s="13">
        <f t="shared" si="4"/>
        <v>43611</v>
      </c>
      <c r="O29" s="14" t="str">
        <f>IF(N29="","",IFERROR(VLOOKUP(N29,JFP!$B:$C,2,0),IF(WEEKDAY(N29,2)=5,"ven",""))&amp;IF(COUNTIF(JFP!$E:$E,N29),JFP!$E$1,""))</f>
        <v/>
      </c>
      <c r="P29" s="16"/>
      <c r="Q29" s="13">
        <f t="shared" si="5"/>
        <v>43642</v>
      </c>
      <c r="R29" s="14" t="str">
        <f>IF(Q29="","",IFERROR(VLOOKUP(Q29,JFP!$B:$C,2,0),IF(WEEKDAY(Q29,2)=5,"ven",""))&amp;IF(COUNTIF(JFP!$E:$E,Q29),JFP!$E$1,""))</f>
        <v/>
      </c>
      <c r="S29" s="16"/>
    </row>
    <row r="30" spans="2:19" x14ac:dyDescent="0.35">
      <c r="B30" s="13">
        <f t="shared" si="0"/>
        <v>43492</v>
      </c>
      <c r="C30" s="14" t="str">
        <f>IF(B30="","",IFERROR(VLOOKUP(B30,JFP!$B:$C,2,0),IF(WEEKDAY(B30,2)=5,"ven",""))&amp;IF(COUNTIF(JFP!$E:$E,B30),JFP!$E$1,""))</f>
        <v/>
      </c>
      <c r="D30" s="16"/>
      <c r="E30" s="13">
        <f t="shared" si="1"/>
        <v>43523</v>
      </c>
      <c r="F30" s="14" t="str">
        <f>IF(E30="","",IFERROR(VLOOKUP(E30,JFP!$B:$C,2,0),IF(WEEKDAY(E30,2)=5,"ven",""))&amp;IF(COUNTIF(JFP!$E:$E,E30),JFP!$E$1,""))</f>
        <v/>
      </c>
      <c r="G30" s="16"/>
      <c r="H30" s="13">
        <f t="shared" si="2"/>
        <v>43551</v>
      </c>
      <c r="I30" s="14" t="str">
        <f>IF(H30="","",IFERROR(VLOOKUP(H30,JFP!$B:$C,2,0),IF(WEEKDAY(H30,2)=5,"ven",""))&amp;IF(COUNTIF(JFP!$E:$E,H30),JFP!$E$1,""))</f>
        <v/>
      </c>
      <c r="J30" s="16"/>
      <c r="K30" s="13">
        <f t="shared" si="3"/>
        <v>43582</v>
      </c>
      <c r="L30" s="14" t="str">
        <f>IF(K30="","",IFERROR(VLOOKUP(K30,JFP!$B:$C,2,0),IF(WEEKDAY(K30,2)=5,"ven",""))&amp;IF(COUNTIF(JFP!$E:$E,K30),JFP!$E$1,""))</f>
        <v/>
      </c>
      <c r="M30" s="16"/>
      <c r="N30" s="13">
        <f t="shared" si="4"/>
        <v>43612</v>
      </c>
      <c r="O30" s="14" t="str">
        <f>IF(N30="","",IFERROR(VLOOKUP(N30,JFP!$B:$C,2,0),IF(WEEKDAY(N30,2)=5,"ven",""))&amp;IF(COUNTIF(JFP!$E:$E,N30),JFP!$E$1,""))</f>
        <v/>
      </c>
      <c r="P30" s="16"/>
      <c r="Q30" s="13">
        <f t="shared" si="5"/>
        <v>43643</v>
      </c>
      <c r="R30" s="14" t="str">
        <f>IF(Q30="","",IFERROR(VLOOKUP(Q30,JFP!$B:$C,2,0),IF(WEEKDAY(Q30,2)=5,"ven",""))&amp;IF(COUNTIF(JFP!$E:$E,Q30),JFP!$E$1,""))</f>
        <v/>
      </c>
      <c r="S30" s="16"/>
    </row>
    <row r="31" spans="2:19" x14ac:dyDescent="0.35">
      <c r="B31" s="13">
        <f t="shared" si="0"/>
        <v>43493</v>
      </c>
      <c r="C31" s="14" t="str">
        <f>IF(B31="","",IFERROR(VLOOKUP(B31,JFP!$B:$C,2,0),IF(WEEKDAY(B31,2)=5,"ven",""))&amp;IF(COUNTIF(JFP!$E:$E,B31),JFP!$E$1,""))</f>
        <v/>
      </c>
      <c r="D31" s="16"/>
      <c r="E31" s="13">
        <f t="shared" si="1"/>
        <v>43524</v>
      </c>
      <c r="F31" s="14" t="str">
        <f>IF(E31="","",IFERROR(VLOOKUP(E31,JFP!$B:$C,2,0),IF(WEEKDAY(E31,2)=5,"ven",""))&amp;IF(COUNTIF(JFP!$E:$E,E31),JFP!$E$1,""))</f>
        <v/>
      </c>
      <c r="G31" s="16"/>
      <c r="H31" s="13">
        <f t="shared" si="2"/>
        <v>43552</v>
      </c>
      <c r="I31" s="14" t="str">
        <f>IF(H31="","",IFERROR(VLOOKUP(H31,JFP!$B:$C,2,0),IF(WEEKDAY(H31,2)=5,"ven",""))&amp;IF(COUNTIF(JFP!$E:$E,H31),JFP!$E$1,""))</f>
        <v/>
      </c>
      <c r="J31" s="16"/>
      <c r="K31" s="13">
        <f t="shared" si="3"/>
        <v>43583</v>
      </c>
      <c r="L31" s="14" t="str">
        <f>IF(K31="","",IFERROR(VLOOKUP(K31,JFP!$B:$C,2,0),IF(WEEKDAY(K31,2)=5,"ven",""))&amp;IF(COUNTIF(JFP!$E:$E,K31),JFP!$E$1,""))</f>
        <v/>
      </c>
      <c r="M31" s="16"/>
      <c r="N31" s="13">
        <f t="shared" si="4"/>
        <v>43613</v>
      </c>
      <c r="O31" s="14" t="str">
        <f>IF(N31="","",IFERROR(VLOOKUP(N31,JFP!$B:$C,2,0),IF(WEEKDAY(N31,2)=5,"ven",""))&amp;IF(COUNTIF(JFP!$E:$E,N31),JFP!$E$1,""))</f>
        <v/>
      </c>
      <c r="P31" s="16"/>
      <c r="Q31" s="13">
        <f t="shared" si="5"/>
        <v>43644</v>
      </c>
      <c r="R31" s="14" t="str">
        <f>IF(Q31="","",IFERROR(VLOOKUP(Q31,JFP!$B:$C,2,0),IF(WEEKDAY(Q31,2)=5,"ven",""))&amp;IF(COUNTIF(JFP!$E:$E,Q31),JFP!$E$1,""))</f>
        <v>ven</v>
      </c>
      <c r="S31" s="16"/>
    </row>
    <row r="32" spans="2:19" x14ac:dyDescent="0.35">
      <c r="B32" s="13">
        <f t="shared" si="0"/>
        <v>43494</v>
      </c>
      <c r="C32" s="14" t="str">
        <f>IF(B32="","",IFERROR(VLOOKUP(B32,JFP!$B:$C,2,0),IF(WEEKDAY(B32,2)=5,"ven",""))&amp;IF(COUNTIF(JFP!$E:$E,B32),JFP!$E$1,""))</f>
        <v/>
      </c>
      <c r="D32" s="16"/>
      <c r="E32" s="13" t="str">
        <f>IF(DAY(E31+1)=1,"",E31+1)</f>
        <v/>
      </c>
      <c r="F32" s="14" t="str">
        <f>IF(E32="","",IFERROR(VLOOKUP(E32,JFP!$B:$C,2,0),IF(WEEKDAY(E32,2)=5,"ven",""))&amp;IF(COUNTIF(JFP!$E:$E,E32),JFP!$E$1,""))</f>
        <v/>
      </c>
      <c r="G32" s="16"/>
      <c r="H32" s="13">
        <f t="shared" si="2"/>
        <v>43553</v>
      </c>
      <c r="I32" s="14" t="str">
        <f>IF(H32="","",IFERROR(VLOOKUP(H32,JFP!$B:$C,2,0),IF(WEEKDAY(H32,2)=5,"ven",""))&amp;IF(COUNTIF(JFP!$E:$E,H32),JFP!$E$1,""))</f>
        <v>ven</v>
      </c>
      <c r="J32" s="16"/>
      <c r="K32" s="13">
        <f t="shared" si="3"/>
        <v>43584</v>
      </c>
      <c r="L32" s="14" t="str">
        <f>IF(K32="","",IFERROR(VLOOKUP(K32,JFP!$B:$C,2,0),IF(WEEKDAY(K32,2)=5,"ven",""))&amp;IF(COUNTIF(JFP!$E:$E,K32),JFP!$E$1,""))</f>
        <v/>
      </c>
      <c r="M32" s="16"/>
      <c r="N32" s="13">
        <f t="shared" si="4"/>
        <v>43614</v>
      </c>
      <c r="O32" s="14" t="str">
        <f>IF(N32="","",IFERROR(VLOOKUP(N32,JFP!$B:$C,2,0),IF(WEEKDAY(N32,2)=5,"ven",""))&amp;IF(COUNTIF(JFP!$E:$E,N32),JFP!$E$1,""))</f>
        <v/>
      </c>
      <c r="P32" s="16"/>
      <c r="Q32" s="13">
        <f t="shared" si="5"/>
        <v>43645</v>
      </c>
      <c r="R32" s="14" t="str">
        <f>IF(Q32="","",IFERROR(VLOOKUP(Q32,JFP!$B:$C,2,0),IF(WEEKDAY(Q32,2)=5,"ven",""))&amp;IF(COUNTIF(JFP!$E:$E,Q32),JFP!$E$1,""))</f>
        <v/>
      </c>
      <c r="S32" s="16"/>
    </row>
    <row r="33" spans="2:20" x14ac:dyDescent="0.35">
      <c r="B33" s="13">
        <f t="shared" si="0"/>
        <v>43495</v>
      </c>
      <c r="C33" s="14" t="str">
        <f>IF(B33="","",IFERROR(VLOOKUP(B33,JFP!$B:$C,2,0),IF(WEEKDAY(B33,2)=5,"ven",""))&amp;IF(COUNTIF(JFP!$E:$E,B33),JFP!$E$1,""))</f>
        <v/>
      </c>
      <c r="D33" s="16"/>
      <c r="E33" s="13"/>
      <c r="F33" s="14" t="str">
        <f>IF(E33="","",IFERROR(VLOOKUP(E33,JFP!$B:$C,2,0),IF(WEEKDAY(E33,2)=5,"ven",""))&amp;IF(COUNTIF(JFP!$E:$E,E33),JFP!$E$1,""))</f>
        <v/>
      </c>
      <c r="G33" s="16"/>
      <c r="H33" s="13">
        <f t="shared" si="2"/>
        <v>43554</v>
      </c>
      <c r="I33" s="14" t="str">
        <f>IF(H33="","",IFERROR(VLOOKUP(H33,JFP!$B:$C,2,0),IF(WEEKDAY(H33,2)=5,"ven",""))&amp;IF(COUNTIF(JFP!$E:$E,H33),JFP!$E$1,""))</f>
        <v/>
      </c>
      <c r="J33" s="16"/>
      <c r="K33" s="13">
        <f t="shared" si="3"/>
        <v>43585</v>
      </c>
      <c r="L33" s="14" t="str">
        <f>IF(K33="","",IFERROR(VLOOKUP(K33,JFP!$B:$C,2,0),IF(WEEKDAY(K33,2)=5,"ven",""))&amp;IF(COUNTIF(JFP!$E:$E,K33),JFP!$E$1,""))</f>
        <v/>
      </c>
      <c r="M33" s="16"/>
      <c r="N33" s="13">
        <f t="shared" si="4"/>
        <v>43615</v>
      </c>
      <c r="O33" s="14" t="str">
        <f>IF(N33="","",IFERROR(VLOOKUP(N33,JFP!$B:$C,2,0),IF(WEEKDAY(N33,2)=5,"ven",""))&amp;IF(COUNTIF(JFP!$E:$E,N33),JFP!$E$1,""))</f>
        <v>Ascension</v>
      </c>
      <c r="P33" s="16"/>
      <c r="Q33" s="13">
        <f t="shared" si="5"/>
        <v>43646</v>
      </c>
      <c r="R33" s="14" t="str">
        <f>IF(Q33="","",IFERROR(VLOOKUP(Q33,JFP!$B:$C,2,0),IF(WEEKDAY(Q33,2)=5,"ven",""))&amp;IF(COUNTIF(JFP!$E:$E,Q33),JFP!$E$1,""))</f>
        <v/>
      </c>
      <c r="S33" s="16"/>
    </row>
    <row r="34" spans="2:20" x14ac:dyDescent="0.35">
      <c r="B34" s="13">
        <f t="shared" si="0"/>
        <v>43496</v>
      </c>
      <c r="C34" s="14" t="str">
        <f>IF(B34="","",IFERROR(VLOOKUP(B34,JFP!$B:$C,2,0),IF(WEEKDAY(B34,2)=5,"ven",""))&amp;IF(COUNTIF(JFP!$E:$E,B34),JFP!$E$1,""))</f>
        <v/>
      </c>
      <c r="D34" s="17"/>
      <c r="E34" s="13"/>
      <c r="F34" s="14" t="str">
        <f>IF(E34="","",IFERROR(VLOOKUP(E34,JFP!$B:$C,2,0),IF(WEEKDAY(E34,2)=5,"ven",""))&amp;IF(COUNTIF(JFP!$E:$E,E34),JFP!$E$1,""))</f>
        <v/>
      </c>
      <c r="G34" s="17"/>
      <c r="H34" s="13">
        <f t="shared" si="2"/>
        <v>43555</v>
      </c>
      <c r="I34" s="14" t="str">
        <f>IF(H34="","",IFERROR(VLOOKUP(H34,JFP!$B:$C,2,0),IF(WEEKDAY(H34,2)=5,"ven",""))&amp;IF(COUNTIF(JFP!$E:$E,H34),JFP!$E$1,""))</f>
        <v/>
      </c>
      <c r="J34" s="17"/>
      <c r="K34" s="13"/>
      <c r="L34" s="14" t="str">
        <f>IF(K34="","",IFERROR(VLOOKUP(K34,JFP!$B:$C,2,0),IF(WEEKDAY(K34,2)=5,"ven",""))&amp;IF(COUNTIF(JFP!$E:$E,K34),JFP!$E$1,""))</f>
        <v/>
      </c>
      <c r="M34" s="17"/>
      <c r="N34" s="13">
        <f t="shared" si="4"/>
        <v>43616</v>
      </c>
      <c r="O34" s="14" t="str">
        <f>IF(N34="","",IFERROR(VLOOKUP(N34,JFP!$B:$C,2,0),IF(WEEKDAY(N34,2)=5,"ven",""))&amp;IF(COUNTIF(JFP!$E:$E,N34),JFP!$E$1,""))</f>
        <v>ven</v>
      </c>
      <c r="P34" s="17"/>
      <c r="Q34" s="13"/>
      <c r="R34" s="14" t="str">
        <f>IF(Q34="","",IFERROR(VLOOKUP(Q34,JFP!$B:$C,2,0),IF(WEEKDAY(Q34,2)=5,"ven",""))&amp;IF(COUNTIF(JFP!$E:$E,Q34),JFP!$E$1,""))</f>
        <v/>
      </c>
      <c r="S34" s="17"/>
    </row>
    <row r="36" spans="2:20" x14ac:dyDescent="0.35">
      <c r="B36" s="12">
        <f>NETWORKDAYS(B4,MAX(B31:B34),JFP
)</f>
        <v>22</v>
      </c>
      <c r="C36" s="12"/>
      <c r="D36" s="12"/>
      <c r="E36" s="12">
        <f>NETWORKDAYS(E4,MAX(E31:E34),JFP
)</f>
        <v>20</v>
      </c>
      <c r="F36" s="12"/>
      <c r="G36" s="12"/>
      <c r="H36" s="12">
        <f>NETWORKDAYS(H4,MAX(H31:H34),JFP
)</f>
        <v>21</v>
      </c>
      <c r="I36" s="12"/>
      <c r="J36" s="12"/>
      <c r="K36" s="12">
        <f>NETWORKDAYS(K4,MAX(K31:K34),JFP
)</f>
        <v>21</v>
      </c>
      <c r="L36" s="12"/>
      <c r="M36" s="12"/>
      <c r="N36" s="12">
        <f>NETWORKDAYS(N4,MAX(N31:N34),JFP
)</f>
        <v>20</v>
      </c>
      <c r="O36" s="12"/>
      <c r="P36" s="12"/>
      <c r="Q36" s="12">
        <f>NETWORKDAYS(Q4,MAX(Q31:Q34),JFP
)</f>
        <v>19</v>
      </c>
      <c r="S36" s="12"/>
      <c r="T36" s="12">
        <f>SUM(B36:Q36)</f>
        <v>123</v>
      </c>
    </row>
    <row r="38" spans="2:20" x14ac:dyDescent="0.35">
      <c r="B38" s="1">
        <v>7</v>
      </c>
      <c r="E38" s="1">
        <v>8</v>
      </c>
      <c r="H38" s="1">
        <v>9</v>
      </c>
      <c r="K38" s="1">
        <v>10</v>
      </c>
      <c r="N38" s="1">
        <v>11</v>
      </c>
      <c r="Q38" s="1">
        <v>12</v>
      </c>
    </row>
    <row r="39" spans="2:20" x14ac:dyDescent="0.35">
      <c r="B39" s="19">
        <f>DATE(A1,B38,1)</f>
        <v>43647</v>
      </c>
      <c r="C39" s="20"/>
      <c r="D39" s="21"/>
      <c r="E39" s="19">
        <f>DATE(A1,E38,1)</f>
        <v>43678</v>
      </c>
      <c r="F39" s="20"/>
      <c r="G39" s="21"/>
      <c r="H39" s="19">
        <f>DATE(A1,H38,1)</f>
        <v>43709</v>
      </c>
      <c r="I39" s="20"/>
      <c r="J39" s="21"/>
      <c r="K39" s="19">
        <f>DATE(A1,K38,1)</f>
        <v>43739</v>
      </c>
      <c r="L39" s="20"/>
      <c r="M39" s="21"/>
      <c r="N39" s="19">
        <f>DATE(A1,N38,1)</f>
        <v>43770</v>
      </c>
      <c r="O39" s="20"/>
      <c r="P39" s="21"/>
      <c r="Q39" s="19">
        <f>DATE(A1,Q38,1)</f>
        <v>43800</v>
      </c>
      <c r="R39" s="20"/>
      <c r="S39" s="21"/>
    </row>
    <row r="40" spans="2:20" x14ac:dyDescent="0.35">
      <c r="B40" s="13">
        <f>+B39</f>
        <v>43647</v>
      </c>
      <c r="C40" s="14" t="str">
        <f>IF(B40="","",IFERROR(VLOOKUP(B40,JFP!$B:$C,2,0),IF(WEEKDAY(B40,2)=5,"ven",""))&amp;IF(COUNTIF(JFP!$E:$E,B40),JFP!$E$1,""))</f>
        <v/>
      </c>
      <c r="D40" s="15"/>
      <c r="E40" s="13">
        <f>+E39</f>
        <v>43678</v>
      </c>
      <c r="F40" s="14" t="str">
        <f>IF(E40="","",IFERROR(VLOOKUP(E40,JFP!$B:$C,2,0),IF(WEEKDAY(E40,2)=5,"ven",""))&amp;IF(COUNTIF(JFP!$E:$E,E40),JFP!$E$1,""))</f>
        <v/>
      </c>
      <c r="G40" s="15"/>
      <c r="H40" s="13">
        <f>+H39</f>
        <v>43709</v>
      </c>
      <c r="I40" s="14" t="str">
        <f>IF(H40="","",IFERROR(VLOOKUP(H40,JFP!$B:$C,2,0),IF(WEEKDAY(H40,2)=5,"ven",""))&amp;IF(COUNTIF(JFP!$E:$E,H40),JFP!$E$1,""))</f>
        <v/>
      </c>
      <c r="J40" s="15"/>
      <c r="K40" s="13">
        <f>+K39</f>
        <v>43739</v>
      </c>
      <c r="L40" s="14" t="str">
        <f>IF(K40="","",IFERROR(VLOOKUP(K40,JFP!$B:$C,2,0),IF(WEEKDAY(K40,2)=5,"ven",""))&amp;IF(COUNTIF(JFP!$E:$E,K40),JFP!$E$1,""))</f>
        <v/>
      </c>
      <c r="M40" s="15"/>
      <c r="N40" s="13">
        <f>+N39</f>
        <v>43770</v>
      </c>
      <c r="O40" s="14" t="str">
        <f>IF(N40="","",IFERROR(VLOOKUP(N40,JFP!$B:$C,2,0),IF(WEEKDAY(N40,2)=5,"ven",""))&amp;IF(COUNTIF(JFP!$E:$E,N40),JFP!$E$1,""))</f>
        <v>Toussaint</v>
      </c>
      <c r="P40" s="15"/>
      <c r="Q40" s="13">
        <f>+Q39</f>
        <v>43800</v>
      </c>
      <c r="R40" s="14" t="str">
        <f>IF(Q40="","",IFERROR(VLOOKUP(Q40,JFP!$B:$C,2,0),IF(WEEKDAY(Q40,2)=5,"ven",""))&amp;IF(COUNTIF(JFP!$E:$E,Q40),JFP!$E$1,""))</f>
        <v/>
      </c>
      <c r="S40" s="15"/>
    </row>
    <row r="41" spans="2:20" x14ac:dyDescent="0.35">
      <c r="B41" s="13">
        <f>B40+1</f>
        <v>43648</v>
      </c>
      <c r="C41" s="14" t="str">
        <f>IF(B41="","",IFERROR(VLOOKUP(B41,JFP!$B:$C,2,0),IF(WEEKDAY(B41,2)=5,"ven",""))&amp;IF(COUNTIF(JFP!$E:$E,B41),JFP!$E$1,""))</f>
        <v/>
      </c>
      <c r="D41" s="16"/>
      <c r="E41" s="13">
        <f>E40+1</f>
        <v>43679</v>
      </c>
      <c r="F41" s="14" t="str">
        <f>IF(E41="","",IFERROR(VLOOKUP(E41,JFP!$B:$C,2,0),IF(WEEKDAY(E41,2)=5,"ven",""))&amp;IF(COUNTIF(JFP!$E:$E,E41),JFP!$E$1,""))</f>
        <v>ven</v>
      </c>
      <c r="G41" s="16"/>
      <c r="H41" s="13">
        <f>H40+1</f>
        <v>43710</v>
      </c>
      <c r="I41" s="14" t="str">
        <f>IF(H41="","",IFERROR(VLOOKUP(H41,JFP!$B:$C,2,0),IF(WEEKDAY(H41,2)=5,"ven",""))&amp;IF(COUNTIF(JFP!$E:$E,H41),JFP!$E$1,""))</f>
        <v/>
      </c>
      <c r="J41" s="16"/>
      <c r="K41" s="13">
        <f>K40+1</f>
        <v>43740</v>
      </c>
      <c r="L41" s="14" t="str">
        <f>IF(K41="","",IFERROR(VLOOKUP(K41,JFP!$B:$C,2,0),IF(WEEKDAY(K41,2)=5,"ven",""))&amp;IF(COUNTIF(JFP!$E:$E,K41),JFP!$E$1,""))</f>
        <v/>
      </c>
      <c r="M41" s="16"/>
      <c r="N41" s="13">
        <f>N40+1</f>
        <v>43771</v>
      </c>
      <c r="O41" s="14" t="str">
        <f>IF(N41="","",IFERROR(VLOOKUP(N41,JFP!$B:$C,2,0),IF(WEEKDAY(N41,2)=5,"ven",""))&amp;IF(COUNTIF(JFP!$E:$E,N41),JFP!$E$1,""))</f>
        <v/>
      </c>
      <c r="P41" s="16"/>
      <c r="Q41" s="13">
        <f>Q40+1</f>
        <v>43801</v>
      </c>
      <c r="R41" s="14" t="str">
        <f>IF(Q41="","",IFERROR(VLOOKUP(Q41,JFP!$B:$C,2,0),IF(WEEKDAY(Q41,2)=5,"ven",""))&amp;IF(COUNTIF(JFP!$E:$E,Q41),JFP!$E$1,""))</f>
        <v/>
      </c>
      <c r="S41" s="16"/>
    </row>
    <row r="42" spans="2:20" x14ac:dyDescent="0.35">
      <c r="B42" s="13">
        <f t="shared" ref="B42:B70" si="6">B41+1</f>
        <v>43649</v>
      </c>
      <c r="C42" s="14" t="str">
        <f>IF(B42="","",IFERROR(VLOOKUP(B42,JFP!$B:$C,2,0),IF(WEEKDAY(B42,2)=5,"ven",""))&amp;IF(COUNTIF(JFP!$E:$E,B42),JFP!$E$1,""))</f>
        <v/>
      </c>
      <c r="D42" s="16"/>
      <c r="E42" s="13">
        <f t="shared" ref="E42:E70" si="7">E41+1</f>
        <v>43680</v>
      </c>
      <c r="F42" s="14" t="str">
        <f>IF(E42="","",IFERROR(VLOOKUP(E42,JFP!$B:$C,2,0),IF(WEEKDAY(E42,2)=5,"ven",""))&amp;IF(COUNTIF(JFP!$E:$E,E42),JFP!$E$1,""))</f>
        <v/>
      </c>
      <c r="G42" s="16"/>
      <c r="H42" s="13">
        <f t="shared" ref="H42:H69" si="8">H41+1</f>
        <v>43711</v>
      </c>
      <c r="I42" s="14" t="str">
        <f>IF(H42="","",IFERROR(VLOOKUP(H42,JFP!$B:$C,2,0),IF(WEEKDAY(H42,2)=5,"ven",""))&amp;IF(COUNTIF(JFP!$E:$E,H42),JFP!$E$1,""))</f>
        <v/>
      </c>
      <c r="J42" s="16"/>
      <c r="K42" s="13">
        <f t="shared" ref="K42:K70" si="9">K41+1</f>
        <v>43741</v>
      </c>
      <c r="L42" s="14" t="str">
        <f>IF(K42="","",IFERROR(VLOOKUP(K42,JFP!$B:$C,2,0),IF(WEEKDAY(K42,2)=5,"ven",""))&amp;IF(COUNTIF(JFP!$E:$E,K42),JFP!$E$1,""))</f>
        <v/>
      </c>
      <c r="M42" s="16"/>
      <c r="N42" s="13">
        <f t="shared" ref="N42:N69" si="10">N41+1</f>
        <v>43772</v>
      </c>
      <c r="O42" s="14" t="str">
        <f>IF(N42="","",IFERROR(VLOOKUP(N42,JFP!$B:$C,2,0),IF(WEEKDAY(N42,2)=5,"ven",""))&amp;IF(COUNTIF(JFP!$E:$E,N42),JFP!$E$1,""))</f>
        <v/>
      </c>
      <c r="P42" s="16"/>
      <c r="Q42" s="13">
        <f t="shared" ref="Q42:Q70" si="11">Q41+1</f>
        <v>43802</v>
      </c>
      <c r="R42" s="14" t="str">
        <f>IF(Q42="","",IFERROR(VLOOKUP(Q42,JFP!$B:$C,2,0),IF(WEEKDAY(Q42,2)=5,"ven",""))&amp;IF(COUNTIF(JFP!$E:$E,Q42),JFP!$E$1,""))</f>
        <v/>
      </c>
      <c r="S42" s="16"/>
    </row>
    <row r="43" spans="2:20" x14ac:dyDescent="0.35">
      <c r="B43" s="13">
        <f t="shared" si="6"/>
        <v>43650</v>
      </c>
      <c r="C43" s="14" t="str">
        <f>IF(B43="","",IFERROR(VLOOKUP(B43,JFP!$B:$C,2,0),IF(WEEKDAY(B43,2)=5,"ven",""))&amp;IF(COUNTIF(JFP!$E:$E,B43),JFP!$E$1,""))</f>
        <v/>
      </c>
      <c r="D43" s="16"/>
      <c r="E43" s="13">
        <f t="shared" si="7"/>
        <v>43681</v>
      </c>
      <c r="F43" s="14" t="str">
        <f>IF(E43="","",IFERROR(VLOOKUP(E43,JFP!$B:$C,2,0),IF(WEEKDAY(E43,2)=5,"ven",""))&amp;IF(COUNTIF(JFP!$E:$E,E43),JFP!$E$1,""))</f>
        <v/>
      </c>
      <c r="G43" s="16"/>
      <c r="H43" s="13">
        <f t="shared" si="8"/>
        <v>43712</v>
      </c>
      <c r="I43" s="14" t="str">
        <f>IF(H43="","",IFERROR(VLOOKUP(H43,JFP!$B:$C,2,0),IF(WEEKDAY(H43,2)=5,"ven",""))&amp;IF(COUNTIF(JFP!$E:$E,H43),JFP!$E$1,""))</f>
        <v/>
      </c>
      <c r="J43" s="16"/>
      <c r="K43" s="13">
        <f t="shared" si="9"/>
        <v>43742</v>
      </c>
      <c r="L43" s="14" t="str">
        <f>IF(K43="","",IFERROR(VLOOKUP(K43,JFP!$B:$C,2,0),IF(WEEKDAY(K43,2)=5,"ven",""))&amp;IF(COUNTIF(JFP!$E:$E,K43),JFP!$E$1,""))</f>
        <v>ven</v>
      </c>
      <c r="M43" s="16"/>
      <c r="N43" s="13">
        <f t="shared" si="10"/>
        <v>43773</v>
      </c>
      <c r="O43" s="14" t="str">
        <f>IF(N43="","",IFERROR(VLOOKUP(N43,JFP!$B:$C,2,0),IF(WEEKDAY(N43,2)=5,"ven",""))&amp;IF(COUNTIF(JFP!$E:$E,N43),JFP!$E$1,""))</f>
        <v/>
      </c>
      <c r="P43" s="16"/>
      <c r="Q43" s="13">
        <f t="shared" si="11"/>
        <v>43803</v>
      </c>
      <c r="R43" s="14" t="str">
        <f>IF(Q43="","",IFERROR(VLOOKUP(Q43,JFP!$B:$C,2,0),IF(WEEKDAY(Q43,2)=5,"ven",""))&amp;IF(COUNTIF(JFP!$E:$E,Q43),JFP!$E$1,""))</f>
        <v/>
      </c>
      <c r="S43" s="16"/>
    </row>
    <row r="44" spans="2:20" x14ac:dyDescent="0.35">
      <c r="B44" s="13">
        <f t="shared" si="6"/>
        <v>43651</v>
      </c>
      <c r="C44" s="14" t="str">
        <f>IF(B44="","",IFERROR(VLOOKUP(B44,JFP!$B:$C,2,0),IF(WEEKDAY(B44,2)=5,"ven",""))&amp;IF(COUNTIF(JFP!$E:$E,B44),JFP!$E$1,""))</f>
        <v>ven</v>
      </c>
      <c r="D44" s="16"/>
      <c r="E44" s="13">
        <f t="shared" si="7"/>
        <v>43682</v>
      </c>
      <c r="F44" s="14" t="str">
        <f>IF(E44="","",IFERROR(VLOOKUP(E44,JFP!$B:$C,2,0),IF(WEEKDAY(E44,2)=5,"ven",""))&amp;IF(COUNTIF(JFP!$E:$E,E44),JFP!$E$1,""))</f>
        <v/>
      </c>
      <c r="G44" s="16"/>
      <c r="H44" s="13">
        <f t="shared" si="8"/>
        <v>43713</v>
      </c>
      <c r="I44" s="14" t="str">
        <f>IF(H44="","",IFERROR(VLOOKUP(H44,JFP!$B:$C,2,0),IF(WEEKDAY(H44,2)=5,"ven",""))&amp;IF(COUNTIF(JFP!$E:$E,H44),JFP!$E$1,""))</f>
        <v/>
      </c>
      <c r="J44" s="16"/>
      <c r="K44" s="13">
        <f t="shared" si="9"/>
        <v>43743</v>
      </c>
      <c r="L44" s="14" t="str">
        <f>IF(K44="","",IFERROR(VLOOKUP(K44,JFP!$B:$C,2,0),IF(WEEKDAY(K44,2)=5,"ven",""))&amp;IF(COUNTIF(JFP!$E:$E,K44),JFP!$E$1,""))</f>
        <v/>
      </c>
      <c r="M44" s="16"/>
      <c r="N44" s="13">
        <f t="shared" si="10"/>
        <v>43774</v>
      </c>
      <c r="O44" s="14" t="str">
        <f>IF(N44="","",IFERROR(VLOOKUP(N44,JFP!$B:$C,2,0),IF(WEEKDAY(N44,2)=5,"ven",""))&amp;IF(COUNTIF(JFP!$E:$E,N44),JFP!$E$1,""))</f>
        <v/>
      </c>
      <c r="P44" s="16"/>
      <c r="Q44" s="13">
        <f t="shared" si="11"/>
        <v>43804</v>
      </c>
      <c r="R44" s="14" t="str">
        <f>IF(Q44="","",IFERROR(VLOOKUP(Q44,JFP!$B:$C,2,0),IF(WEEKDAY(Q44,2)=5,"ven",""))&amp;IF(COUNTIF(JFP!$E:$E,Q44),JFP!$E$1,""))</f>
        <v/>
      </c>
      <c r="S44" s="16"/>
    </row>
    <row r="45" spans="2:20" x14ac:dyDescent="0.35">
      <c r="B45" s="13">
        <f t="shared" si="6"/>
        <v>43652</v>
      </c>
      <c r="C45" s="14" t="str">
        <f>IF(B45="","",IFERROR(VLOOKUP(B45,JFP!$B:$C,2,0),IF(WEEKDAY(B45,2)=5,"ven",""))&amp;IF(COUNTIF(JFP!$E:$E,B45),JFP!$E$1,""))</f>
        <v/>
      </c>
      <c r="D45" s="16"/>
      <c r="E45" s="13">
        <f t="shared" si="7"/>
        <v>43683</v>
      </c>
      <c r="F45" s="14" t="str">
        <f>IF(E45="","",IFERROR(VLOOKUP(E45,JFP!$B:$C,2,0),IF(WEEKDAY(E45,2)=5,"ven",""))&amp;IF(COUNTIF(JFP!$E:$E,E45),JFP!$E$1,""))</f>
        <v/>
      </c>
      <c r="G45" s="16"/>
      <c r="H45" s="13">
        <f t="shared" si="8"/>
        <v>43714</v>
      </c>
      <c r="I45" s="14" t="str">
        <f>IF(H45="","",IFERROR(VLOOKUP(H45,JFP!$B:$C,2,0),IF(WEEKDAY(H45,2)=5,"ven",""))&amp;IF(COUNTIF(JFP!$E:$E,H45),JFP!$E$1,""))</f>
        <v>ven</v>
      </c>
      <c r="J45" s="16"/>
      <c r="K45" s="13">
        <f t="shared" si="9"/>
        <v>43744</v>
      </c>
      <c r="L45" s="14" t="str">
        <f>IF(K45="","",IFERROR(VLOOKUP(K45,JFP!$B:$C,2,0),IF(WEEKDAY(K45,2)=5,"ven",""))&amp;IF(COUNTIF(JFP!$E:$E,K45),JFP!$E$1,""))</f>
        <v/>
      </c>
      <c r="M45" s="16"/>
      <c r="N45" s="13">
        <f t="shared" si="10"/>
        <v>43775</v>
      </c>
      <c r="O45" s="14" t="str">
        <f>IF(N45="","",IFERROR(VLOOKUP(N45,JFP!$B:$C,2,0),IF(WEEKDAY(N45,2)=5,"ven",""))&amp;IF(COUNTIF(JFP!$E:$E,N45),JFP!$E$1,""))</f>
        <v/>
      </c>
      <c r="P45" s="16"/>
      <c r="Q45" s="13">
        <f t="shared" si="11"/>
        <v>43805</v>
      </c>
      <c r="R45" s="14" t="str">
        <f>IF(Q45="","",IFERROR(VLOOKUP(Q45,JFP!$B:$C,2,0),IF(WEEKDAY(Q45,2)=5,"ven",""))&amp;IF(COUNTIF(JFP!$E:$E,Q45),JFP!$E$1,""))</f>
        <v>ven</v>
      </c>
      <c r="S45" s="16"/>
    </row>
    <row r="46" spans="2:20" x14ac:dyDescent="0.35">
      <c r="B46" s="13">
        <f t="shared" si="6"/>
        <v>43653</v>
      </c>
      <c r="C46" s="14" t="str">
        <f>IF(B46="","",IFERROR(VLOOKUP(B46,JFP!$B:$C,2,0),IF(WEEKDAY(B46,2)=5,"ven",""))&amp;IF(COUNTIF(JFP!$E:$E,B46),JFP!$E$1,""))</f>
        <v/>
      </c>
      <c r="D46" s="16"/>
      <c r="E46" s="13">
        <f t="shared" si="7"/>
        <v>43684</v>
      </c>
      <c r="F46" s="14" t="str">
        <f>IF(E46="","",IFERROR(VLOOKUP(E46,JFP!$B:$C,2,0),IF(WEEKDAY(E46,2)=5,"ven",""))&amp;IF(COUNTIF(JFP!$E:$E,E46),JFP!$E$1,""))</f>
        <v/>
      </c>
      <c r="G46" s="16"/>
      <c r="H46" s="13">
        <f t="shared" si="8"/>
        <v>43715</v>
      </c>
      <c r="I46" s="14" t="str">
        <f>IF(H46="","",IFERROR(VLOOKUP(H46,JFP!$B:$C,2,0),IF(WEEKDAY(H46,2)=5,"ven",""))&amp;IF(COUNTIF(JFP!$E:$E,H46),JFP!$E$1,""))</f>
        <v/>
      </c>
      <c r="J46" s="16"/>
      <c r="K46" s="13">
        <f t="shared" si="9"/>
        <v>43745</v>
      </c>
      <c r="L46" s="14" t="str">
        <f>IF(K46="","",IFERROR(VLOOKUP(K46,JFP!$B:$C,2,0),IF(WEEKDAY(K46,2)=5,"ven",""))&amp;IF(COUNTIF(JFP!$E:$E,K46),JFP!$E$1,""))</f>
        <v/>
      </c>
      <c r="M46" s="16"/>
      <c r="N46" s="13">
        <f t="shared" si="10"/>
        <v>43776</v>
      </c>
      <c r="O46" s="14" t="str">
        <f>IF(N46="","",IFERROR(VLOOKUP(N46,JFP!$B:$C,2,0),IF(WEEKDAY(N46,2)=5,"ven",""))&amp;IF(COUNTIF(JFP!$E:$E,N46),JFP!$E$1,""))</f>
        <v/>
      </c>
      <c r="P46" s="16"/>
      <c r="Q46" s="13">
        <f t="shared" si="11"/>
        <v>43806</v>
      </c>
      <c r="R46" s="14" t="str">
        <f>IF(Q46="","",IFERROR(VLOOKUP(Q46,JFP!$B:$C,2,0),IF(WEEKDAY(Q46,2)=5,"ven",""))&amp;IF(COUNTIF(JFP!$E:$E,Q46),JFP!$E$1,""))</f>
        <v/>
      </c>
      <c r="S46" s="16"/>
    </row>
    <row r="47" spans="2:20" x14ac:dyDescent="0.35">
      <c r="B47" s="13">
        <f t="shared" si="6"/>
        <v>43654</v>
      </c>
      <c r="C47" s="14" t="str">
        <f>IF(B47="","",IFERROR(VLOOKUP(B47,JFP!$B:$C,2,0),IF(WEEKDAY(B47,2)=5,"ven",""))&amp;IF(COUNTIF(JFP!$E:$E,B47),JFP!$E$1,""))</f>
        <v/>
      </c>
      <c r="D47" s="16"/>
      <c r="E47" s="13">
        <f t="shared" si="7"/>
        <v>43685</v>
      </c>
      <c r="F47" s="14" t="str">
        <f>IF(E47="","",IFERROR(VLOOKUP(E47,JFP!$B:$C,2,0),IF(WEEKDAY(E47,2)=5,"ven",""))&amp;IF(COUNTIF(JFP!$E:$E,E47),JFP!$E$1,""))</f>
        <v/>
      </c>
      <c r="G47" s="16"/>
      <c r="H47" s="13">
        <f t="shared" si="8"/>
        <v>43716</v>
      </c>
      <c r="I47" s="14" t="str">
        <f>IF(H47="","",IFERROR(VLOOKUP(H47,JFP!$B:$C,2,0),IF(WEEKDAY(H47,2)=5,"ven",""))&amp;IF(COUNTIF(JFP!$E:$E,H47),JFP!$E$1,""))</f>
        <v/>
      </c>
      <c r="J47" s="16"/>
      <c r="K47" s="13">
        <f t="shared" si="9"/>
        <v>43746</v>
      </c>
      <c r="L47" s="14" t="str">
        <f>IF(K47="","",IFERROR(VLOOKUP(K47,JFP!$B:$C,2,0),IF(WEEKDAY(K47,2)=5,"ven",""))&amp;IF(COUNTIF(JFP!$E:$E,K47),JFP!$E$1,""))</f>
        <v/>
      </c>
      <c r="M47" s="16"/>
      <c r="N47" s="13">
        <f t="shared" si="10"/>
        <v>43777</v>
      </c>
      <c r="O47" s="14" t="str">
        <f>IF(N47="","",IFERROR(VLOOKUP(N47,JFP!$B:$C,2,0),IF(WEEKDAY(N47,2)=5,"ven",""))&amp;IF(COUNTIF(JFP!$E:$E,N47),JFP!$E$1,""))</f>
        <v>ven</v>
      </c>
      <c r="P47" s="16"/>
      <c r="Q47" s="13">
        <f t="shared" si="11"/>
        <v>43807</v>
      </c>
      <c r="R47" s="14" t="str">
        <f>IF(Q47="","",IFERROR(VLOOKUP(Q47,JFP!$B:$C,2,0),IF(WEEKDAY(Q47,2)=5,"ven",""))&amp;IF(COUNTIF(JFP!$E:$E,Q47),JFP!$E$1,""))</f>
        <v/>
      </c>
      <c r="S47" s="16"/>
    </row>
    <row r="48" spans="2:20" x14ac:dyDescent="0.35">
      <c r="B48" s="13">
        <f t="shared" si="6"/>
        <v>43655</v>
      </c>
      <c r="C48" s="14" t="str">
        <f>IF(B48="","",IFERROR(VLOOKUP(B48,JFP!$B:$C,2,0),IF(WEEKDAY(B48,2)=5,"ven",""))&amp;IF(COUNTIF(JFP!$E:$E,B48),JFP!$E$1,""))</f>
        <v/>
      </c>
      <c r="D48" s="16"/>
      <c r="E48" s="13">
        <f t="shared" si="7"/>
        <v>43686</v>
      </c>
      <c r="F48" s="14" t="str">
        <f>IF(E48="","",IFERROR(VLOOKUP(E48,JFP!$B:$C,2,0),IF(WEEKDAY(E48,2)=5,"ven",""))&amp;IF(COUNTIF(JFP!$E:$E,E48),JFP!$E$1,""))</f>
        <v>ven</v>
      </c>
      <c r="G48" s="16"/>
      <c r="H48" s="13">
        <f t="shared" si="8"/>
        <v>43717</v>
      </c>
      <c r="I48" s="14" t="str">
        <f>IF(H48="","",IFERROR(VLOOKUP(H48,JFP!$B:$C,2,0),IF(WEEKDAY(H48,2)=5,"ven",""))&amp;IF(COUNTIF(JFP!$E:$E,H48),JFP!$E$1,""))</f>
        <v/>
      </c>
      <c r="J48" s="16"/>
      <c r="K48" s="13">
        <f t="shared" si="9"/>
        <v>43747</v>
      </c>
      <c r="L48" s="14" t="str">
        <f>IF(K48="","",IFERROR(VLOOKUP(K48,JFP!$B:$C,2,0),IF(WEEKDAY(K48,2)=5,"ven",""))&amp;IF(COUNTIF(JFP!$E:$E,K48),JFP!$E$1,""))</f>
        <v/>
      </c>
      <c r="M48" s="16"/>
      <c r="N48" s="13">
        <f t="shared" si="10"/>
        <v>43778</v>
      </c>
      <c r="O48" s="14" t="str">
        <f>IF(N48="","",IFERROR(VLOOKUP(N48,JFP!$B:$C,2,0),IF(WEEKDAY(N48,2)=5,"ven",""))&amp;IF(COUNTIF(JFP!$E:$E,N48),JFP!$E$1,""))</f>
        <v/>
      </c>
      <c r="P48" s="16"/>
      <c r="Q48" s="13">
        <f t="shared" si="11"/>
        <v>43808</v>
      </c>
      <c r="R48" s="14" t="str">
        <f>IF(Q48="","",IFERROR(VLOOKUP(Q48,JFP!$B:$C,2,0),IF(WEEKDAY(Q48,2)=5,"ven",""))&amp;IF(COUNTIF(JFP!$E:$E,Q48),JFP!$E$1,""))</f>
        <v/>
      </c>
      <c r="S48" s="16"/>
    </row>
    <row r="49" spans="2:19" x14ac:dyDescent="0.35">
      <c r="B49" s="13">
        <f t="shared" si="6"/>
        <v>43656</v>
      </c>
      <c r="C49" s="14" t="str">
        <f>IF(B49="","",IFERROR(VLOOKUP(B49,JFP!$B:$C,2,0),IF(WEEKDAY(B49,2)=5,"ven",""))&amp;IF(COUNTIF(JFP!$E:$E,B49),JFP!$E$1,""))</f>
        <v/>
      </c>
      <c r="D49" s="16"/>
      <c r="E49" s="13">
        <f t="shared" si="7"/>
        <v>43687</v>
      </c>
      <c r="F49" s="14" t="str">
        <f>IF(E49="","",IFERROR(VLOOKUP(E49,JFP!$B:$C,2,0),IF(WEEKDAY(E49,2)=5,"ven",""))&amp;IF(COUNTIF(JFP!$E:$E,E49),JFP!$E$1,""))</f>
        <v/>
      </c>
      <c r="G49" s="16"/>
      <c r="H49" s="13">
        <f t="shared" si="8"/>
        <v>43718</v>
      </c>
      <c r="I49" s="14" t="str">
        <f>IF(H49="","",IFERROR(VLOOKUP(H49,JFP!$B:$C,2,0),IF(WEEKDAY(H49,2)=5,"ven",""))&amp;IF(COUNTIF(JFP!$E:$E,H49),JFP!$E$1,""))</f>
        <v/>
      </c>
      <c r="J49" s="16"/>
      <c r="K49" s="13">
        <f t="shared" si="9"/>
        <v>43748</v>
      </c>
      <c r="L49" s="14" t="str">
        <f>IF(K49="","",IFERROR(VLOOKUP(K49,JFP!$B:$C,2,0),IF(WEEKDAY(K49,2)=5,"ven",""))&amp;IF(COUNTIF(JFP!$E:$E,K49),JFP!$E$1,""))</f>
        <v/>
      </c>
      <c r="M49" s="16"/>
      <c r="N49" s="13">
        <f t="shared" si="10"/>
        <v>43779</v>
      </c>
      <c r="O49" s="14" t="str">
        <f>IF(N49="","",IFERROR(VLOOKUP(N49,JFP!$B:$C,2,0),IF(WEEKDAY(N49,2)=5,"ven",""))&amp;IF(COUNTIF(JFP!$E:$E,N49),JFP!$E$1,""))</f>
        <v/>
      </c>
      <c r="P49" s="16"/>
      <c r="Q49" s="13">
        <f t="shared" si="11"/>
        <v>43809</v>
      </c>
      <c r="R49" s="14" t="str">
        <f>IF(Q49="","",IFERROR(VLOOKUP(Q49,JFP!$B:$C,2,0),IF(WEEKDAY(Q49,2)=5,"ven",""))&amp;IF(COUNTIF(JFP!$E:$E,Q49),JFP!$E$1,""))</f>
        <v/>
      </c>
      <c r="S49" s="16"/>
    </row>
    <row r="50" spans="2:19" x14ac:dyDescent="0.35">
      <c r="B50" s="13">
        <f t="shared" si="6"/>
        <v>43657</v>
      </c>
      <c r="C50" s="14" t="str">
        <f>IF(B50="","",IFERROR(VLOOKUP(B50,JFP!$B:$C,2,0),IF(WEEKDAY(B50,2)=5,"ven",""))&amp;IF(COUNTIF(JFP!$E:$E,B50),JFP!$E$1,""))</f>
        <v/>
      </c>
      <c r="D50" s="16"/>
      <c r="E50" s="13">
        <f t="shared" si="7"/>
        <v>43688</v>
      </c>
      <c r="F50" s="14" t="str">
        <f>IF(E50="","",IFERROR(VLOOKUP(E50,JFP!$B:$C,2,0),IF(WEEKDAY(E50,2)=5,"ven",""))&amp;IF(COUNTIF(JFP!$E:$E,E50),JFP!$E$1,""))</f>
        <v/>
      </c>
      <c r="G50" s="16"/>
      <c r="H50" s="13">
        <f t="shared" si="8"/>
        <v>43719</v>
      </c>
      <c r="I50" s="14" t="str">
        <f>IF(H50="","",IFERROR(VLOOKUP(H50,JFP!$B:$C,2,0),IF(WEEKDAY(H50,2)=5,"ven",""))&amp;IF(COUNTIF(JFP!$E:$E,H50),JFP!$E$1,""))</f>
        <v/>
      </c>
      <c r="J50" s="16"/>
      <c r="K50" s="13">
        <f t="shared" si="9"/>
        <v>43749</v>
      </c>
      <c r="L50" s="14" t="str">
        <f>IF(K50="","",IFERROR(VLOOKUP(K50,JFP!$B:$C,2,0),IF(WEEKDAY(K50,2)=5,"ven",""))&amp;IF(COUNTIF(JFP!$E:$E,K50),JFP!$E$1,""))</f>
        <v>ven</v>
      </c>
      <c r="M50" s="16"/>
      <c r="N50" s="13">
        <f t="shared" si="10"/>
        <v>43780</v>
      </c>
      <c r="O50" s="14" t="str">
        <f>IF(N50="","",IFERROR(VLOOKUP(N50,JFP!$B:$C,2,0),IF(WEEKDAY(N50,2)=5,"ven",""))&amp;IF(COUNTIF(JFP!$E:$E,N50),JFP!$E$1,""))</f>
        <v>Armistice</v>
      </c>
      <c r="P50" s="16"/>
      <c r="Q50" s="13">
        <f t="shared" si="11"/>
        <v>43810</v>
      </c>
      <c r="R50" s="14" t="str">
        <f>IF(Q50="","",IFERROR(VLOOKUP(Q50,JFP!$B:$C,2,0),IF(WEEKDAY(Q50,2)=5,"ven",""))&amp;IF(COUNTIF(JFP!$E:$E,Q50),JFP!$E$1,""))</f>
        <v/>
      </c>
      <c r="S50" s="16"/>
    </row>
    <row r="51" spans="2:19" x14ac:dyDescent="0.35">
      <c r="B51" s="13">
        <f t="shared" si="6"/>
        <v>43658</v>
      </c>
      <c r="C51" s="14" t="str">
        <f>IF(B51="","",IFERROR(VLOOKUP(B51,JFP!$B:$C,2,0),IF(WEEKDAY(B51,2)=5,"ven",""))&amp;IF(COUNTIF(JFP!$E:$E,B51),JFP!$E$1,""))</f>
        <v>ven</v>
      </c>
      <c r="D51" s="16"/>
      <c r="E51" s="13">
        <f t="shared" si="7"/>
        <v>43689</v>
      </c>
      <c r="F51" s="14" t="str">
        <f>IF(E51="","",IFERROR(VLOOKUP(E51,JFP!$B:$C,2,0),IF(WEEKDAY(E51,2)=5,"ven",""))&amp;IF(COUNTIF(JFP!$E:$E,E51),JFP!$E$1,""))</f>
        <v/>
      </c>
      <c r="G51" s="16"/>
      <c r="H51" s="13">
        <f t="shared" si="8"/>
        <v>43720</v>
      </c>
      <c r="I51" s="14" t="str">
        <f>IF(H51="","",IFERROR(VLOOKUP(H51,JFP!$B:$C,2,0),IF(WEEKDAY(H51,2)=5,"ven",""))&amp;IF(COUNTIF(JFP!$E:$E,H51),JFP!$E$1,""))</f>
        <v/>
      </c>
      <c r="J51" s="16"/>
      <c r="K51" s="13">
        <f t="shared" si="9"/>
        <v>43750</v>
      </c>
      <c r="L51" s="14" t="str">
        <f>IF(K51="","",IFERROR(VLOOKUP(K51,JFP!$B:$C,2,0),IF(WEEKDAY(K51,2)=5,"ven",""))&amp;IF(COUNTIF(JFP!$E:$E,K51),JFP!$E$1,""))</f>
        <v/>
      </c>
      <c r="M51" s="16"/>
      <c r="N51" s="13">
        <f t="shared" si="10"/>
        <v>43781</v>
      </c>
      <c r="O51" s="14" t="str">
        <f>IF(N51="","",IFERROR(VLOOKUP(N51,JFP!$B:$C,2,0),IF(WEEKDAY(N51,2)=5,"ven",""))&amp;IF(COUNTIF(JFP!$E:$E,N51),JFP!$E$1,""))</f>
        <v/>
      </c>
      <c r="P51" s="16"/>
      <c r="Q51" s="13">
        <f t="shared" si="11"/>
        <v>43811</v>
      </c>
      <c r="R51" s="14" t="str">
        <f>IF(Q51="","",IFERROR(VLOOKUP(Q51,JFP!$B:$C,2,0),IF(WEEKDAY(Q51,2)=5,"ven",""))&amp;IF(COUNTIF(JFP!$E:$E,Q51),JFP!$E$1,""))</f>
        <v/>
      </c>
      <c r="S51" s="16"/>
    </row>
    <row r="52" spans="2:19" x14ac:dyDescent="0.35">
      <c r="B52" s="13">
        <f t="shared" si="6"/>
        <v>43659</v>
      </c>
      <c r="C52" s="14" t="str">
        <f>IF(B52="","",IFERROR(VLOOKUP(B52,JFP!$B:$C,2,0),IF(WEEKDAY(B52,2)=5,"ven",""))&amp;IF(COUNTIF(JFP!$E:$E,B52),JFP!$E$1,""))</f>
        <v/>
      </c>
      <c r="D52" s="16"/>
      <c r="E52" s="13">
        <f t="shared" si="7"/>
        <v>43690</v>
      </c>
      <c r="F52" s="14" t="str">
        <f>IF(E52="","",IFERROR(VLOOKUP(E52,JFP!$B:$C,2,0),IF(WEEKDAY(E52,2)=5,"ven",""))&amp;IF(COUNTIF(JFP!$E:$E,E52),JFP!$E$1,""))</f>
        <v/>
      </c>
      <c r="G52" s="16"/>
      <c r="H52" s="13">
        <f t="shared" si="8"/>
        <v>43721</v>
      </c>
      <c r="I52" s="14" t="str">
        <f>IF(H52="","",IFERROR(VLOOKUP(H52,JFP!$B:$C,2,0),IF(WEEKDAY(H52,2)=5,"ven",""))&amp;IF(COUNTIF(JFP!$E:$E,H52),JFP!$E$1,""))</f>
        <v>ven</v>
      </c>
      <c r="J52" s="16"/>
      <c r="K52" s="13">
        <f t="shared" si="9"/>
        <v>43751</v>
      </c>
      <c r="L52" s="14" t="str">
        <f>IF(K52="","",IFERROR(VLOOKUP(K52,JFP!$B:$C,2,0),IF(WEEKDAY(K52,2)=5,"ven",""))&amp;IF(COUNTIF(JFP!$E:$E,K52),JFP!$E$1,""))</f>
        <v/>
      </c>
      <c r="M52" s="16"/>
      <c r="N52" s="13">
        <f t="shared" si="10"/>
        <v>43782</v>
      </c>
      <c r="O52" s="14" t="str">
        <f>IF(N52="","",IFERROR(VLOOKUP(N52,JFP!$B:$C,2,0),IF(WEEKDAY(N52,2)=5,"ven",""))&amp;IF(COUNTIF(JFP!$E:$E,N52),JFP!$E$1,""))</f>
        <v/>
      </c>
      <c r="P52" s="16"/>
      <c r="Q52" s="13">
        <f t="shared" si="11"/>
        <v>43812</v>
      </c>
      <c r="R52" s="14" t="str">
        <f>IF(Q52="","",IFERROR(VLOOKUP(Q52,JFP!$B:$C,2,0),IF(WEEKDAY(Q52,2)=5,"ven",""))&amp;IF(COUNTIF(JFP!$E:$E,Q52),JFP!$E$1,""))</f>
        <v>ven</v>
      </c>
      <c r="S52" s="16"/>
    </row>
    <row r="53" spans="2:19" x14ac:dyDescent="0.35">
      <c r="B53" s="13">
        <f t="shared" si="6"/>
        <v>43660</v>
      </c>
      <c r="C53" s="14" t="str">
        <f>IF(B53="","",IFERROR(VLOOKUP(B53,JFP!$B:$C,2,0),IF(WEEKDAY(B53,2)=5,"ven",""))&amp;IF(COUNTIF(JFP!$E:$E,B53),JFP!$E$1,""))</f>
        <v>Fête nationale</v>
      </c>
      <c r="D53" s="16"/>
      <c r="E53" s="13">
        <f t="shared" si="7"/>
        <v>43691</v>
      </c>
      <c r="F53" s="14" t="str">
        <f>IF(E53="","",IFERROR(VLOOKUP(E53,JFP!$B:$C,2,0),IF(WEEKDAY(E53,2)=5,"ven",""))&amp;IF(COUNTIF(JFP!$E:$E,E53),JFP!$E$1,""))</f>
        <v/>
      </c>
      <c r="G53" s="16"/>
      <c r="H53" s="13">
        <f t="shared" si="8"/>
        <v>43722</v>
      </c>
      <c r="I53" s="14" t="str">
        <f>IF(H53="","",IFERROR(VLOOKUP(H53,JFP!$B:$C,2,0),IF(WEEKDAY(H53,2)=5,"ven",""))&amp;IF(COUNTIF(JFP!$E:$E,H53),JFP!$E$1,""))</f>
        <v/>
      </c>
      <c r="J53" s="16"/>
      <c r="K53" s="13">
        <f t="shared" si="9"/>
        <v>43752</v>
      </c>
      <c r="L53" s="14" t="str">
        <f>IF(K53="","",IFERROR(VLOOKUP(K53,JFP!$B:$C,2,0),IF(WEEKDAY(K53,2)=5,"ven",""))&amp;IF(COUNTIF(JFP!$E:$E,K53),JFP!$E$1,""))</f>
        <v/>
      </c>
      <c r="M53" s="16"/>
      <c r="N53" s="13">
        <f t="shared" si="10"/>
        <v>43783</v>
      </c>
      <c r="O53" s="14" t="str">
        <f>IF(N53="","",IFERROR(VLOOKUP(N53,JFP!$B:$C,2,0),IF(WEEKDAY(N53,2)=5,"ven",""))&amp;IF(COUNTIF(JFP!$E:$E,N53),JFP!$E$1,""))</f>
        <v/>
      </c>
      <c r="P53" s="16"/>
      <c r="Q53" s="13">
        <f t="shared" si="11"/>
        <v>43813</v>
      </c>
      <c r="R53" s="14" t="str">
        <f>IF(Q53="","",IFERROR(VLOOKUP(Q53,JFP!$B:$C,2,0),IF(WEEKDAY(Q53,2)=5,"ven",""))&amp;IF(COUNTIF(JFP!$E:$E,Q53),JFP!$E$1,""))</f>
        <v/>
      </c>
      <c r="S53" s="16"/>
    </row>
    <row r="54" spans="2:19" x14ac:dyDescent="0.35">
      <c r="B54" s="13">
        <f t="shared" si="6"/>
        <v>43661</v>
      </c>
      <c r="C54" s="14" t="str">
        <f>IF(B54="","",IFERROR(VLOOKUP(B54,JFP!$B:$C,2,0),IF(WEEKDAY(B54,2)=5,"ven",""))&amp;IF(COUNTIF(JFP!$E:$E,B54),JFP!$E$1,""))</f>
        <v/>
      </c>
      <c r="D54" s="16"/>
      <c r="E54" s="13">
        <f t="shared" si="7"/>
        <v>43692</v>
      </c>
      <c r="F54" s="14" t="str">
        <f>IF(E54="","",IFERROR(VLOOKUP(E54,JFP!$B:$C,2,0),IF(WEEKDAY(E54,2)=5,"ven",""))&amp;IF(COUNTIF(JFP!$E:$E,E54),JFP!$E$1,""))</f>
        <v>Assomption</v>
      </c>
      <c r="G54" s="16"/>
      <c r="H54" s="13">
        <f t="shared" si="8"/>
        <v>43723</v>
      </c>
      <c r="I54" s="14" t="str">
        <f>IF(H54="","",IFERROR(VLOOKUP(H54,JFP!$B:$C,2,0),IF(WEEKDAY(H54,2)=5,"ven",""))&amp;IF(COUNTIF(JFP!$E:$E,H54),JFP!$E$1,""))</f>
        <v/>
      </c>
      <c r="J54" s="16"/>
      <c r="K54" s="13">
        <f t="shared" si="9"/>
        <v>43753</v>
      </c>
      <c r="L54" s="14" t="str">
        <f>IF(K54="","",IFERROR(VLOOKUP(K54,JFP!$B:$C,2,0),IF(WEEKDAY(K54,2)=5,"ven",""))&amp;IF(COUNTIF(JFP!$E:$E,K54),JFP!$E$1,""))</f>
        <v/>
      </c>
      <c r="M54" s="16"/>
      <c r="N54" s="13">
        <f t="shared" si="10"/>
        <v>43784</v>
      </c>
      <c r="O54" s="14" t="str">
        <f>IF(N54="","",IFERROR(VLOOKUP(N54,JFP!$B:$C,2,0),IF(WEEKDAY(N54,2)=5,"ven",""))&amp;IF(COUNTIF(JFP!$E:$E,N54),JFP!$E$1,""))</f>
        <v>ven</v>
      </c>
      <c r="P54" s="16"/>
      <c r="Q54" s="13">
        <f t="shared" si="11"/>
        <v>43814</v>
      </c>
      <c r="R54" s="14" t="str">
        <f>IF(Q54="","",IFERROR(VLOOKUP(Q54,JFP!$B:$C,2,0),IF(WEEKDAY(Q54,2)=5,"ven",""))&amp;IF(COUNTIF(JFP!$E:$E,Q54),JFP!$E$1,""))</f>
        <v/>
      </c>
      <c r="S54" s="16"/>
    </row>
    <row r="55" spans="2:19" x14ac:dyDescent="0.35">
      <c r="B55" s="13">
        <f t="shared" si="6"/>
        <v>43662</v>
      </c>
      <c r="C55" s="14" t="str">
        <f>IF(B55="","",IFERROR(VLOOKUP(B55,JFP!$B:$C,2,0),IF(WEEKDAY(B55,2)=5,"ven",""))&amp;IF(COUNTIF(JFP!$E:$E,B55),JFP!$E$1,""))</f>
        <v/>
      </c>
      <c r="D55" s="16"/>
      <c r="E55" s="13">
        <f t="shared" si="7"/>
        <v>43693</v>
      </c>
      <c r="F55" s="14" t="str">
        <f>IF(E55="","",IFERROR(VLOOKUP(E55,JFP!$B:$C,2,0),IF(WEEKDAY(E55,2)=5,"ven",""))&amp;IF(COUNTIF(JFP!$E:$E,E55),JFP!$E$1,""))</f>
        <v>ven</v>
      </c>
      <c r="G55" s="16"/>
      <c r="H55" s="13">
        <f t="shared" si="8"/>
        <v>43724</v>
      </c>
      <c r="I55" s="14" t="str">
        <f>IF(H55="","",IFERROR(VLOOKUP(H55,JFP!$B:$C,2,0),IF(WEEKDAY(H55,2)=5,"ven",""))&amp;IF(COUNTIF(JFP!$E:$E,H55),JFP!$E$1,""))</f>
        <v/>
      </c>
      <c r="J55" s="16"/>
      <c r="K55" s="13">
        <f t="shared" si="9"/>
        <v>43754</v>
      </c>
      <c r="L55" s="14" t="str">
        <f>IF(K55="","",IFERROR(VLOOKUP(K55,JFP!$B:$C,2,0),IF(WEEKDAY(K55,2)=5,"ven",""))&amp;IF(COUNTIF(JFP!$E:$E,K55),JFP!$E$1,""))</f>
        <v/>
      </c>
      <c r="M55" s="16"/>
      <c r="N55" s="13">
        <f t="shared" si="10"/>
        <v>43785</v>
      </c>
      <c r="O55" s="14" t="str">
        <f>IF(N55="","",IFERROR(VLOOKUP(N55,JFP!$B:$C,2,0),IF(WEEKDAY(N55,2)=5,"ven",""))&amp;IF(COUNTIF(JFP!$E:$E,N55),JFP!$E$1,""))</f>
        <v/>
      </c>
      <c r="P55" s="16"/>
      <c r="Q55" s="13">
        <f t="shared" si="11"/>
        <v>43815</v>
      </c>
      <c r="R55" s="14" t="str">
        <f>IF(Q55="","",IFERROR(VLOOKUP(Q55,JFP!$B:$C,2,0),IF(WEEKDAY(Q55,2)=5,"ven",""))&amp;IF(COUNTIF(JFP!$E:$E,Q55),JFP!$E$1,""))</f>
        <v/>
      </c>
      <c r="S55" s="16"/>
    </row>
    <row r="56" spans="2:19" x14ac:dyDescent="0.35">
      <c r="B56" s="13">
        <f t="shared" si="6"/>
        <v>43663</v>
      </c>
      <c r="C56" s="14" t="str">
        <f>IF(B56="","",IFERROR(VLOOKUP(B56,JFP!$B:$C,2,0),IF(WEEKDAY(B56,2)=5,"ven",""))&amp;IF(COUNTIF(JFP!$E:$E,B56),JFP!$E$1,""))</f>
        <v/>
      </c>
      <c r="D56" s="16"/>
      <c r="E56" s="13">
        <f t="shared" si="7"/>
        <v>43694</v>
      </c>
      <c r="F56" s="14" t="str">
        <f>IF(E56="","",IFERROR(VLOOKUP(E56,JFP!$B:$C,2,0),IF(WEEKDAY(E56,2)=5,"ven",""))&amp;IF(COUNTIF(JFP!$E:$E,E56),JFP!$E$1,""))</f>
        <v/>
      </c>
      <c r="G56" s="16"/>
      <c r="H56" s="13">
        <f t="shared" si="8"/>
        <v>43725</v>
      </c>
      <c r="I56" s="14" t="str">
        <f>IF(H56="","",IFERROR(VLOOKUP(H56,JFP!$B:$C,2,0),IF(WEEKDAY(H56,2)=5,"ven",""))&amp;IF(COUNTIF(JFP!$E:$E,H56),JFP!$E$1,""))</f>
        <v/>
      </c>
      <c r="J56" s="16"/>
      <c r="K56" s="13">
        <f t="shared" si="9"/>
        <v>43755</v>
      </c>
      <c r="L56" s="14" t="str">
        <f>IF(K56="","",IFERROR(VLOOKUP(K56,JFP!$B:$C,2,0),IF(WEEKDAY(K56,2)=5,"ven",""))&amp;IF(COUNTIF(JFP!$E:$E,K56),JFP!$E$1,""))</f>
        <v/>
      </c>
      <c r="M56" s="16"/>
      <c r="N56" s="13">
        <f t="shared" si="10"/>
        <v>43786</v>
      </c>
      <c r="O56" s="14" t="str">
        <f>IF(N56="","",IFERROR(VLOOKUP(N56,JFP!$B:$C,2,0),IF(WEEKDAY(N56,2)=5,"ven",""))&amp;IF(COUNTIF(JFP!$E:$E,N56),JFP!$E$1,""))</f>
        <v/>
      </c>
      <c r="P56" s="16"/>
      <c r="Q56" s="13">
        <f t="shared" si="11"/>
        <v>43816</v>
      </c>
      <c r="R56" s="14" t="str">
        <f>IF(Q56="","",IFERROR(VLOOKUP(Q56,JFP!$B:$C,2,0),IF(WEEKDAY(Q56,2)=5,"ven",""))&amp;IF(COUNTIF(JFP!$E:$E,Q56),JFP!$E$1,""))</f>
        <v/>
      </c>
      <c r="S56" s="16"/>
    </row>
    <row r="57" spans="2:19" x14ac:dyDescent="0.35">
      <c r="B57" s="13">
        <f t="shared" si="6"/>
        <v>43664</v>
      </c>
      <c r="C57" s="14" t="str">
        <f>IF(B57="","",IFERROR(VLOOKUP(B57,JFP!$B:$C,2,0),IF(WEEKDAY(B57,2)=5,"ven",""))&amp;IF(COUNTIF(JFP!$E:$E,B57),JFP!$E$1,""))</f>
        <v/>
      </c>
      <c r="D57" s="16"/>
      <c r="E57" s="13">
        <f t="shared" si="7"/>
        <v>43695</v>
      </c>
      <c r="F57" s="14" t="str">
        <f>IF(E57="","",IFERROR(VLOOKUP(E57,JFP!$B:$C,2,0),IF(WEEKDAY(E57,2)=5,"ven",""))&amp;IF(COUNTIF(JFP!$E:$E,E57),JFP!$E$1,""))</f>
        <v/>
      </c>
      <c r="G57" s="16"/>
      <c r="H57" s="13">
        <f t="shared" si="8"/>
        <v>43726</v>
      </c>
      <c r="I57" s="14" t="str">
        <f>IF(H57="","",IFERROR(VLOOKUP(H57,JFP!$B:$C,2,0),IF(WEEKDAY(H57,2)=5,"ven",""))&amp;IF(COUNTIF(JFP!$E:$E,H57),JFP!$E$1,""))</f>
        <v/>
      </c>
      <c r="J57" s="16"/>
      <c r="K57" s="13">
        <f t="shared" si="9"/>
        <v>43756</v>
      </c>
      <c r="L57" s="14" t="str">
        <f>IF(K57="","",IFERROR(VLOOKUP(K57,JFP!$B:$C,2,0),IF(WEEKDAY(K57,2)=5,"ven",""))&amp;IF(COUNTIF(JFP!$E:$E,K57),JFP!$E$1,""))</f>
        <v>ven</v>
      </c>
      <c r="M57" s="16"/>
      <c r="N57" s="13">
        <f t="shared" si="10"/>
        <v>43787</v>
      </c>
      <c r="O57" s="14" t="str">
        <f>IF(N57="","",IFERROR(VLOOKUP(N57,JFP!$B:$C,2,0),IF(WEEKDAY(N57,2)=5,"ven",""))&amp;IF(COUNTIF(JFP!$E:$E,N57),JFP!$E$1,""))</f>
        <v/>
      </c>
      <c r="P57" s="16"/>
      <c r="Q57" s="13">
        <f t="shared" si="11"/>
        <v>43817</v>
      </c>
      <c r="R57" s="14" t="str">
        <f>IF(Q57="","",IFERROR(VLOOKUP(Q57,JFP!$B:$C,2,0),IF(WEEKDAY(Q57,2)=5,"ven",""))&amp;IF(COUNTIF(JFP!$E:$E,Q57),JFP!$E$1,""))</f>
        <v/>
      </c>
      <c r="S57" s="16"/>
    </row>
    <row r="58" spans="2:19" x14ac:dyDescent="0.35">
      <c r="B58" s="13">
        <f t="shared" si="6"/>
        <v>43665</v>
      </c>
      <c r="C58" s="14" t="str">
        <f>IF(B58="","",IFERROR(VLOOKUP(B58,JFP!$B:$C,2,0),IF(WEEKDAY(B58,2)=5,"ven",""))&amp;IF(COUNTIF(JFP!$E:$E,B58),JFP!$E$1,""))</f>
        <v>ven</v>
      </c>
      <c r="D58" s="16"/>
      <c r="E58" s="13">
        <f t="shared" si="7"/>
        <v>43696</v>
      </c>
      <c r="F58" s="14" t="str">
        <f>IF(E58="","",IFERROR(VLOOKUP(E58,JFP!$B:$C,2,0),IF(WEEKDAY(E58,2)=5,"ven",""))&amp;IF(COUNTIF(JFP!$E:$E,E58),JFP!$E$1,""))</f>
        <v/>
      </c>
      <c r="G58" s="16"/>
      <c r="H58" s="13">
        <f t="shared" si="8"/>
        <v>43727</v>
      </c>
      <c r="I58" s="14" t="str">
        <f>IF(H58="","",IFERROR(VLOOKUP(H58,JFP!$B:$C,2,0),IF(WEEKDAY(H58,2)=5,"ven",""))&amp;IF(COUNTIF(JFP!$E:$E,H58),JFP!$E$1,""))</f>
        <v/>
      </c>
      <c r="J58" s="16"/>
      <c r="K58" s="13">
        <f t="shared" si="9"/>
        <v>43757</v>
      </c>
      <c r="L58" s="14" t="str">
        <f>IF(K58="","",IFERROR(VLOOKUP(K58,JFP!$B:$C,2,0),IF(WEEKDAY(K58,2)=5,"ven",""))&amp;IF(COUNTIF(JFP!$E:$E,K58),JFP!$E$1,""))</f>
        <v/>
      </c>
      <c r="M58" s="16"/>
      <c r="N58" s="13">
        <f t="shared" si="10"/>
        <v>43788</v>
      </c>
      <c r="O58" s="14" t="str">
        <f>IF(N58="","",IFERROR(VLOOKUP(N58,JFP!$B:$C,2,0),IF(WEEKDAY(N58,2)=5,"ven",""))&amp;IF(COUNTIF(JFP!$E:$E,N58),JFP!$E$1,""))</f>
        <v/>
      </c>
      <c r="P58" s="16"/>
      <c r="Q58" s="13">
        <f t="shared" si="11"/>
        <v>43818</v>
      </c>
      <c r="R58" s="14" t="str">
        <f>IF(Q58="","",IFERROR(VLOOKUP(Q58,JFP!$B:$C,2,0),IF(WEEKDAY(Q58,2)=5,"ven",""))&amp;IF(COUNTIF(JFP!$E:$E,Q58),JFP!$E$1,""))</f>
        <v/>
      </c>
      <c r="S58" s="16"/>
    </row>
    <row r="59" spans="2:19" x14ac:dyDescent="0.35">
      <c r="B59" s="13">
        <f t="shared" si="6"/>
        <v>43666</v>
      </c>
      <c r="C59" s="14" t="str">
        <f>IF(B59="","",IFERROR(VLOOKUP(B59,JFP!$B:$C,2,0),IF(WEEKDAY(B59,2)=5,"ven",""))&amp;IF(COUNTIF(JFP!$E:$E,B59),JFP!$E$1,""))</f>
        <v/>
      </c>
      <c r="D59" s="16"/>
      <c r="E59" s="13">
        <f t="shared" si="7"/>
        <v>43697</v>
      </c>
      <c r="F59" s="14" t="str">
        <f>IF(E59="","",IFERROR(VLOOKUP(E59,JFP!$B:$C,2,0),IF(WEEKDAY(E59,2)=5,"ven",""))&amp;IF(COUNTIF(JFP!$E:$E,E59),JFP!$E$1,""))</f>
        <v/>
      </c>
      <c r="G59" s="16"/>
      <c r="H59" s="13">
        <f t="shared" si="8"/>
        <v>43728</v>
      </c>
      <c r="I59" s="14" t="str">
        <f>IF(H59="","",IFERROR(VLOOKUP(H59,JFP!$B:$C,2,0),IF(WEEKDAY(H59,2)=5,"ven",""))&amp;IF(COUNTIF(JFP!$E:$E,H59),JFP!$E$1,""))</f>
        <v>ven</v>
      </c>
      <c r="J59" s="16"/>
      <c r="K59" s="13">
        <f t="shared" si="9"/>
        <v>43758</v>
      </c>
      <c r="L59" s="14" t="str">
        <f>IF(K59="","",IFERROR(VLOOKUP(K59,JFP!$B:$C,2,0),IF(WEEKDAY(K59,2)=5,"ven",""))&amp;IF(COUNTIF(JFP!$E:$E,K59),JFP!$E$1,""))</f>
        <v/>
      </c>
      <c r="M59" s="16"/>
      <c r="N59" s="13">
        <f t="shared" si="10"/>
        <v>43789</v>
      </c>
      <c r="O59" s="14" t="str">
        <f>IF(N59="","",IFERROR(VLOOKUP(N59,JFP!$B:$C,2,0),IF(WEEKDAY(N59,2)=5,"ven",""))&amp;IF(COUNTIF(JFP!$E:$E,N59),JFP!$E$1,""))</f>
        <v/>
      </c>
      <c r="P59" s="16"/>
      <c r="Q59" s="13">
        <f t="shared" si="11"/>
        <v>43819</v>
      </c>
      <c r="R59" s="14" t="str">
        <f>IF(Q59="","",IFERROR(VLOOKUP(Q59,JFP!$B:$C,2,0),IF(WEEKDAY(Q59,2)=5,"ven",""))&amp;IF(COUNTIF(JFP!$E:$E,Q59),JFP!$E$1,""))</f>
        <v>ven</v>
      </c>
      <c r="S59" s="16"/>
    </row>
    <row r="60" spans="2:19" x14ac:dyDescent="0.35">
      <c r="B60" s="13">
        <f t="shared" si="6"/>
        <v>43667</v>
      </c>
      <c r="C60" s="14" t="str">
        <f>IF(B60="","",IFERROR(VLOOKUP(B60,JFP!$B:$C,2,0),IF(WEEKDAY(B60,2)=5,"ven",""))&amp;IF(COUNTIF(JFP!$E:$E,B60),JFP!$E$1,""))</f>
        <v/>
      </c>
      <c r="D60" s="16"/>
      <c r="E60" s="13">
        <f t="shared" si="7"/>
        <v>43698</v>
      </c>
      <c r="F60" s="14" t="str">
        <f>IF(E60="","",IFERROR(VLOOKUP(E60,JFP!$B:$C,2,0),IF(WEEKDAY(E60,2)=5,"ven",""))&amp;IF(COUNTIF(JFP!$E:$E,E60),JFP!$E$1,""))</f>
        <v/>
      </c>
      <c r="G60" s="16"/>
      <c r="H60" s="13">
        <f t="shared" si="8"/>
        <v>43729</v>
      </c>
      <c r="I60" s="14" t="str">
        <f>IF(H60="","",IFERROR(VLOOKUP(H60,JFP!$B:$C,2,0),IF(WEEKDAY(H60,2)=5,"ven",""))&amp;IF(COUNTIF(JFP!$E:$E,H60),JFP!$E$1,""))</f>
        <v/>
      </c>
      <c r="J60" s="16"/>
      <c r="K60" s="13">
        <f t="shared" si="9"/>
        <v>43759</v>
      </c>
      <c r="L60" s="14" t="str">
        <f>IF(K60="","",IFERROR(VLOOKUP(K60,JFP!$B:$C,2,0),IF(WEEKDAY(K60,2)=5,"ven",""))&amp;IF(COUNTIF(JFP!$E:$E,K60),JFP!$E$1,""))</f>
        <v/>
      </c>
      <c r="M60" s="16"/>
      <c r="N60" s="13">
        <f t="shared" si="10"/>
        <v>43790</v>
      </c>
      <c r="O60" s="14" t="str">
        <f>IF(N60="","",IFERROR(VLOOKUP(N60,JFP!$B:$C,2,0),IF(WEEKDAY(N60,2)=5,"ven",""))&amp;IF(COUNTIF(JFP!$E:$E,N60),JFP!$E$1,""))</f>
        <v/>
      </c>
      <c r="P60" s="16"/>
      <c r="Q60" s="13">
        <f t="shared" si="11"/>
        <v>43820</v>
      </c>
      <c r="R60" s="14" t="str">
        <f>IF(Q60="","",IFERROR(VLOOKUP(Q60,JFP!$B:$C,2,0),IF(WEEKDAY(Q60,2)=5,"ven",""))&amp;IF(COUNTIF(JFP!$E:$E,Q60),JFP!$E$1,""))</f>
        <v/>
      </c>
      <c r="S60" s="16"/>
    </row>
    <row r="61" spans="2:19" x14ac:dyDescent="0.35">
      <c r="B61" s="13">
        <f t="shared" si="6"/>
        <v>43668</v>
      </c>
      <c r="C61" s="14" t="str">
        <f>IF(B61="","",IFERROR(VLOOKUP(B61,JFP!$B:$C,2,0),IF(WEEKDAY(B61,2)=5,"ven",""))&amp;IF(COUNTIF(JFP!$E:$E,B61),JFP!$E$1,""))</f>
        <v/>
      </c>
      <c r="D61" s="16"/>
      <c r="E61" s="13">
        <f t="shared" si="7"/>
        <v>43699</v>
      </c>
      <c r="F61" s="14" t="str">
        <f>IF(E61="","",IFERROR(VLOOKUP(E61,JFP!$B:$C,2,0),IF(WEEKDAY(E61,2)=5,"ven",""))&amp;IF(COUNTIF(JFP!$E:$E,E61),JFP!$E$1,""))</f>
        <v/>
      </c>
      <c r="G61" s="16"/>
      <c r="H61" s="13">
        <f t="shared" si="8"/>
        <v>43730</v>
      </c>
      <c r="I61" s="14" t="str">
        <f>IF(H61="","",IFERROR(VLOOKUP(H61,JFP!$B:$C,2,0),IF(WEEKDAY(H61,2)=5,"ven",""))&amp;IF(COUNTIF(JFP!$E:$E,H61),JFP!$E$1,""))</f>
        <v/>
      </c>
      <c r="J61" s="16"/>
      <c r="K61" s="13">
        <f t="shared" si="9"/>
        <v>43760</v>
      </c>
      <c r="L61" s="14" t="str">
        <f>IF(K61="","",IFERROR(VLOOKUP(K61,JFP!$B:$C,2,0),IF(WEEKDAY(K61,2)=5,"ven",""))&amp;IF(COUNTIF(JFP!$E:$E,K61),JFP!$E$1,""))</f>
        <v/>
      </c>
      <c r="M61" s="16"/>
      <c r="N61" s="13">
        <f t="shared" si="10"/>
        <v>43791</v>
      </c>
      <c r="O61" s="14" t="str">
        <f>IF(N61="","",IFERROR(VLOOKUP(N61,JFP!$B:$C,2,0),IF(WEEKDAY(N61,2)=5,"ven",""))&amp;IF(COUNTIF(JFP!$E:$E,N61),JFP!$E$1,""))</f>
        <v>ven</v>
      </c>
      <c r="P61" s="16"/>
      <c r="Q61" s="13">
        <f t="shared" si="11"/>
        <v>43821</v>
      </c>
      <c r="R61" s="14" t="str">
        <f>IF(Q61="","",IFERROR(VLOOKUP(Q61,JFP!$B:$C,2,0),IF(WEEKDAY(Q61,2)=5,"ven",""))&amp;IF(COUNTIF(JFP!$E:$E,Q61),JFP!$E$1,""))</f>
        <v/>
      </c>
      <c r="S61" s="16"/>
    </row>
    <row r="62" spans="2:19" x14ac:dyDescent="0.35">
      <c r="B62" s="13">
        <f t="shared" si="6"/>
        <v>43669</v>
      </c>
      <c r="C62" s="14" t="str">
        <f>IF(B62="","",IFERROR(VLOOKUP(B62,JFP!$B:$C,2,0),IF(WEEKDAY(B62,2)=5,"ven",""))&amp;IF(COUNTIF(JFP!$E:$E,B62),JFP!$E$1,""))</f>
        <v/>
      </c>
      <c r="D62" s="16"/>
      <c r="E62" s="13">
        <f t="shared" si="7"/>
        <v>43700</v>
      </c>
      <c r="F62" s="14" t="str">
        <f>IF(E62="","",IFERROR(VLOOKUP(E62,JFP!$B:$C,2,0),IF(WEEKDAY(E62,2)=5,"ven",""))&amp;IF(COUNTIF(JFP!$E:$E,E62),JFP!$E$1,""))</f>
        <v>ven</v>
      </c>
      <c r="G62" s="16"/>
      <c r="H62" s="13">
        <f t="shared" si="8"/>
        <v>43731</v>
      </c>
      <c r="I62" s="14" t="str">
        <f>IF(H62="","",IFERROR(VLOOKUP(H62,JFP!$B:$C,2,0),IF(WEEKDAY(H62,2)=5,"ven",""))&amp;IF(COUNTIF(JFP!$E:$E,H62),JFP!$E$1,""))</f>
        <v/>
      </c>
      <c r="J62" s="16"/>
      <c r="K62" s="13">
        <f t="shared" si="9"/>
        <v>43761</v>
      </c>
      <c r="L62" s="14" t="str">
        <f>IF(K62="","",IFERROR(VLOOKUP(K62,JFP!$B:$C,2,0),IF(WEEKDAY(K62,2)=5,"ven",""))&amp;IF(COUNTIF(JFP!$E:$E,K62),JFP!$E$1,""))</f>
        <v/>
      </c>
      <c r="M62" s="16"/>
      <c r="N62" s="13">
        <f t="shared" si="10"/>
        <v>43792</v>
      </c>
      <c r="O62" s="14" t="str">
        <f>IF(N62="","",IFERROR(VLOOKUP(N62,JFP!$B:$C,2,0),IF(WEEKDAY(N62,2)=5,"ven",""))&amp;IF(COUNTIF(JFP!$E:$E,N62),JFP!$E$1,""))</f>
        <v/>
      </c>
      <c r="P62" s="16"/>
      <c r="Q62" s="13">
        <f t="shared" si="11"/>
        <v>43822</v>
      </c>
      <c r="R62" s="14" t="str">
        <f>IF(Q62="","",IFERROR(VLOOKUP(Q62,JFP!$B:$C,2,0),IF(WEEKDAY(Q62,2)=5,"ven",""))&amp;IF(COUNTIF(JFP!$E:$E,Q62),JFP!$E$1,""))</f>
        <v/>
      </c>
      <c r="S62" s="16"/>
    </row>
    <row r="63" spans="2:19" x14ac:dyDescent="0.35">
      <c r="B63" s="13">
        <f t="shared" si="6"/>
        <v>43670</v>
      </c>
      <c r="C63" s="14" t="str">
        <f>IF(B63="","",IFERROR(VLOOKUP(B63,JFP!$B:$C,2,0),IF(WEEKDAY(B63,2)=5,"ven",""))&amp;IF(COUNTIF(JFP!$E:$E,B63),JFP!$E$1,""))</f>
        <v/>
      </c>
      <c r="D63" s="16"/>
      <c r="E63" s="13">
        <f t="shared" si="7"/>
        <v>43701</v>
      </c>
      <c r="F63" s="14" t="str">
        <f>IF(E63="","",IFERROR(VLOOKUP(E63,JFP!$B:$C,2,0),IF(WEEKDAY(E63,2)=5,"ven",""))&amp;IF(COUNTIF(JFP!$E:$E,E63),JFP!$E$1,""))</f>
        <v/>
      </c>
      <c r="G63" s="16"/>
      <c r="H63" s="13">
        <f t="shared" si="8"/>
        <v>43732</v>
      </c>
      <c r="I63" s="14" t="str">
        <f>IF(H63="","",IFERROR(VLOOKUP(H63,JFP!$B:$C,2,0),IF(WEEKDAY(H63,2)=5,"ven",""))&amp;IF(COUNTIF(JFP!$E:$E,H63),JFP!$E$1,""))</f>
        <v/>
      </c>
      <c r="J63" s="16"/>
      <c r="K63" s="13">
        <f t="shared" si="9"/>
        <v>43762</v>
      </c>
      <c r="L63" s="14" t="str">
        <f>IF(K63="","",IFERROR(VLOOKUP(K63,JFP!$B:$C,2,0),IF(WEEKDAY(K63,2)=5,"ven",""))&amp;IF(COUNTIF(JFP!$E:$E,K63),JFP!$E$1,""))</f>
        <v/>
      </c>
      <c r="M63" s="16"/>
      <c r="N63" s="13">
        <f t="shared" si="10"/>
        <v>43793</v>
      </c>
      <c r="O63" s="14" t="str">
        <f>IF(N63="","",IFERROR(VLOOKUP(N63,JFP!$B:$C,2,0),IF(WEEKDAY(N63,2)=5,"ven",""))&amp;IF(COUNTIF(JFP!$E:$E,N63),JFP!$E$1,""))</f>
        <v/>
      </c>
      <c r="P63" s="16"/>
      <c r="Q63" s="13">
        <f t="shared" si="11"/>
        <v>43823</v>
      </c>
      <c r="R63" s="14" t="str">
        <f>IF(Q63="","",IFERROR(VLOOKUP(Q63,JFP!$B:$C,2,0),IF(WEEKDAY(Q63,2)=5,"ven",""))&amp;IF(COUNTIF(JFP!$E:$E,Q63),JFP!$E$1,""))</f>
        <v/>
      </c>
      <c r="S63" s="16"/>
    </row>
    <row r="64" spans="2:19" x14ac:dyDescent="0.35">
      <c r="B64" s="13">
        <f t="shared" si="6"/>
        <v>43671</v>
      </c>
      <c r="C64" s="14" t="str">
        <f>IF(B64="","",IFERROR(VLOOKUP(B64,JFP!$B:$C,2,0),IF(WEEKDAY(B64,2)=5,"ven",""))&amp;IF(COUNTIF(JFP!$E:$E,B64),JFP!$E$1,""))</f>
        <v/>
      </c>
      <c r="D64" s="16"/>
      <c r="E64" s="13">
        <f t="shared" si="7"/>
        <v>43702</v>
      </c>
      <c r="F64" s="14" t="str">
        <f>IF(E64="","",IFERROR(VLOOKUP(E64,JFP!$B:$C,2,0),IF(WEEKDAY(E64,2)=5,"ven",""))&amp;IF(COUNTIF(JFP!$E:$E,E64),JFP!$E$1,""))</f>
        <v/>
      </c>
      <c r="G64" s="16"/>
      <c r="H64" s="13">
        <f t="shared" si="8"/>
        <v>43733</v>
      </c>
      <c r="I64" s="14" t="str">
        <f>IF(H64="","",IFERROR(VLOOKUP(H64,JFP!$B:$C,2,0),IF(WEEKDAY(H64,2)=5,"ven",""))&amp;IF(COUNTIF(JFP!$E:$E,H64),JFP!$E$1,""))</f>
        <v/>
      </c>
      <c r="J64" s="16"/>
      <c r="K64" s="13">
        <f t="shared" si="9"/>
        <v>43763</v>
      </c>
      <c r="L64" s="14" t="str">
        <f>IF(K64="","",IFERROR(VLOOKUP(K64,JFP!$B:$C,2,0),IF(WEEKDAY(K64,2)=5,"ven",""))&amp;IF(COUNTIF(JFP!$E:$E,K64),JFP!$E$1,""))</f>
        <v>ven</v>
      </c>
      <c r="M64" s="16"/>
      <c r="N64" s="13">
        <f t="shared" si="10"/>
        <v>43794</v>
      </c>
      <c r="O64" s="14" t="str">
        <f>IF(N64="","",IFERROR(VLOOKUP(N64,JFP!$B:$C,2,0),IF(WEEKDAY(N64,2)=5,"ven",""))&amp;IF(COUNTIF(JFP!$E:$E,N64),JFP!$E$1,""))</f>
        <v/>
      </c>
      <c r="P64" s="16"/>
      <c r="Q64" s="13">
        <f t="shared" si="11"/>
        <v>43824</v>
      </c>
      <c r="R64" s="14" t="str">
        <f>IF(Q64="","",IFERROR(VLOOKUP(Q64,JFP!$B:$C,2,0),IF(WEEKDAY(Q64,2)=5,"ven",""))&amp;IF(COUNTIF(JFP!$E:$E,Q64),JFP!$E$1,""))</f>
        <v>Noël</v>
      </c>
      <c r="S64" s="16"/>
    </row>
    <row r="65" spans="2:20" x14ac:dyDescent="0.35">
      <c r="B65" s="13">
        <f t="shared" si="6"/>
        <v>43672</v>
      </c>
      <c r="C65" s="14" t="str">
        <f>IF(B65="","",IFERROR(VLOOKUP(B65,JFP!$B:$C,2,0),IF(WEEKDAY(B65,2)=5,"ven",""))&amp;IF(COUNTIF(JFP!$E:$E,B65),JFP!$E$1,""))</f>
        <v>ven</v>
      </c>
      <c r="D65" s="16"/>
      <c r="E65" s="13">
        <f t="shared" si="7"/>
        <v>43703</v>
      </c>
      <c r="F65" s="14" t="str">
        <f>IF(E65="","",IFERROR(VLOOKUP(E65,JFP!$B:$C,2,0),IF(WEEKDAY(E65,2)=5,"ven",""))&amp;IF(COUNTIF(JFP!$E:$E,E65),JFP!$E$1,""))</f>
        <v/>
      </c>
      <c r="G65" s="16"/>
      <c r="H65" s="13">
        <f t="shared" si="8"/>
        <v>43734</v>
      </c>
      <c r="I65" s="14" t="str">
        <f>IF(H65="","",IFERROR(VLOOKUP(H65,JFP!$B:$C,2,0),IF(WEEKDAY(H65,2)=5,"ven",""))&amp;IF(COUNTIF(JFP!$E:$E,H65),JFP!$E$1,""))</f>
        <v/>
      </c>
      <c r="J65" s="16"/>
      <c r="K65" s="13">
        <f t="shared" si="9"/>
        <v>43764</v>
      </c>
      <c r="L65" s="14" t="str">
        <f>IF(K65="","",IFERROR(VLOOKUP(K65,JFP!$B:$C,2,0),IF(WEEKDAY(K65,2)=5,"ven",""))&amp;IF(COUNTIF(JFP!$E:$E,K65),JFP!$E$1,""))</f>
        <v/>
      </c>
      <c r="M65" s="16"/>
      <c r="N65" s="13">
        <f t="shared" si="10"/>
        <v>43795</v>
      </c>
      <c r="O65" s="14" t="str">
        <f>IF(N65="","",IFERROR(VLOOKUP(N65,JFP!$B:$C,2,0),IF(WEEKDAY(N65,2)=5,"ven",""))&amp;IF(COUNTIF(JFP!$E:$E,N65),JFP!$E$1,""))</f>
        <v/>
      </c>
      <c r="P65" s="16"/>
      <c r="Q65" s="13">
        <f t="shared" si="11"/>
        <v>43825</v>
      </c>
      <c r="R65" s="14" t="str">
        <f>IF(Q65="","",IFERROR(VLOOKUP(Q65,JFP!$B:$C,2,0),IF(WEEKDAY(Q65,2)=5,"ven",""))&amp;IF(COUNTIF(JFP!$E:$E,Q65),JFP!$E$1,""))</f>
        <v/>
      </c>
      <c r="S65" s="16"/>
    </row>
    <row r="66" spans="2:20" x14ac:dyDescent="0.35">
      <c r="B66" s="13">
        <f t="shared" si="6"/>
        <v>43673</v>
      </c>
      <c r="C66" s="14" t="str">
        <f>IF(B66="","",IFERROR(VLOOKUP(B66,JFP!$B:$C,2,0),IF(WEEKDAY(B66,2)=5,"ven",""))&amp;IF(COUNTIF(JFP!$E:$E,B66),JFP!$E$1,""))</f>
        <v/>
      </c>
      <c r="D66" s="16"/>
      <c r="E66" s="13">
        <f t="shared" si="7"/>
        <v>43704</v>
      </c>
      <c r="F66" s="14" t="str">
        <f>IF(E66="","",IFERROR(VLOOKUP(E66,JFP!$B:$C,2,0),IF(WEEKDAY(E66,2)=5,"ven",""))&amp;IF(COUNTIF(JFP!$E:$E,E66),JFP!$E$1,""))</f>
        <v/>
      </c>
      <c r="G66" s="16"/>
      <c r="H66" s="13">
        <f t="shared" si="8"/>
        <v>43735</v>
      </c>
      <c r="I66" s="14" t="str">
        <f>IF(H66="","",IFERROR(VLOOKUP(H66,JFP!$B:$C,2,0),IF(WEEKDAY(H66,2)=5,"ven",""))&amp;IF(COUNTIF(JFP!$E:$E,H66),JFP!$E$1,""))</f>
        <v>ven</v>
      </c>
      <c r="J66" s="16"/>
      <c r="K66" s="13">
        <f t="shared" si="9"/>
        <v>43765</v>
      </c>
      <c r="L66" s="14" t="str">
        <f>IF(K66="","",IFERROR(VLOOKUP(K66,JFP!$B:$C,2,0),IF(WEEKDAY(K66,2)=5,"ven",""))&amp;IF(COUNTIF(JFP!$E:$E,K66),JFP!$E$1,""))</f>
        <v/>
      </c>
      <c r="M66" s="16"/>
      <c r="N66" s="13">
        <f t="shared" si="10"/>
        <v>43796</v>
      </c>
      <c r="O66" s="14" t="str">
        <f>IF(N66="","",IFERROR(VLOOKUP(N66,JFP!$B:$C,2,0),IF(WEEKDAY(N66,2)=5,"ven",""))&amp;IF(COUNTIF(JFP!$E:$E,N66),JFP!$E$1,""))</f>
        <v/>
      </c>
      <c r="P66" s="16"/>
      <c r="Q66" s="13">
        <f t="shared" si="11"/>
        <v>43826</v>
      </c>
      <c r="R66" s="14" t="str">
        <f>IF(Q66="","",IFERROR(VLOOKUP(Q66,JFP!$B:$C,2,0),IF(WEEKDAY(Q66,2)=5,"ven",""))&amp;IF(COUNTIF(JFP!$E:$E,Q66),JFP!$E$1,""))</f>
        <v>ven</v>
      </c>
      <c r="S66" s="16"/>
    </row>
    <row r="67" spans="2:20" x14ac:dyDescent="0.35">
      <c r="B67" s="13">
        <f t="shared" si="6"/>
        <v>43674</v>
      </c>
      <c r="C67" s="14" t="str">
        <f>IF(B67="","",IFERROR(VLOOKUP(B67,JFP!$B:$C,2,0),IF(WEEKDAY(B67,2)=5,"ven",""))&amp;IF(COUNTIF(JFP!$E:$E,B67),JFP!$E$1,""))</f>
        <v/>
      </c>
      <c r="D67" s="16"/>
      <c r="E67" s="13">
        <f t="shared" si="7"/>
        <v>43705</v>
      </c>
      <c r="F67" s="14" t="str">
        <f>IF(E67="","",IFERROR(VLOOKUP(E67,JFP!$B:$C,2,0),IF(WEEKDAY(E67,2)=5,"ven",""))&amp;IF(COUNTIF(JFP!$E:$E,E67),JFP!$E$1,""))</f>
        <v/>
      </c>
      <c r="G67" s="16"/>
      <c r="H67" s="13">
        <f t="shared" si="8"/>
        <v>43736</v>
      </c>
      <c r="I67" s="14" t="str">
        <f>IF(H67="","",IFERROR(VLOOKUP(H67,JFP!$B:$C,2,0),IF(WEEKDAY(H67,2)=5,"ven",""))&amp;IF(COUNTIF(JFP!$E:$E,H67),JFP!$E$1,""))</f>
        <v/>
      </c>
      <c r="J67" s="16"/>
      <c r="K67" s="13">
        <f t="shared" si="9"/>
        <v>43766</v>
      </c>
      <c r="L67" s="14" t="str">
        <f>IF(K67="","",IFERROR(VLOOKUP(K67,JFP!$B:$C,2,0),IF(WEEKDAY(K67,2)=5,"ven",""))&amp;IF(COUNTIF(JFP!$E:$E,K67),JFP!$E$1,""))</f>
        <v/>
      </c>
      <c r="M67" s="16"/>
      <c r="N67" s="13">
        <f t="shared" si="10"/>
        <v>43797</v>
      </c>
      <c r="O67" s="14" t="str">
        <f>IF(N67="","",IFERROR(VLOOKUP(N67,JFP!$B:$C,2,0),IF(WEEKDAY(N67,2)=5,"ven",""))&amp;IF(COUNTIF(JFP!$E:$E,N67),JFP!$E$1,""))</f>
        <v/>
      </c>
      <c r="P67" s="16"/>
      <c r="Q67" s="13">
        <f t="shared" si="11"/>
        <v>43827</v>
      </c>
      <c r="R67" s="14" t="str">
        <f>IF(Q67="","",IFERROR(VLOOKUP(Q67,JFP!$B:$C,2,0),IF(WEEKDAY(Q67,2)=5,"ven",""))&amp;IF(COUNTIF(JFP!$E:$E,Q67),JFP!$E$1,""))</f>
        <v/>
      </c>
      <c r="S67" s="16"/>
    </row>
    <row r="68" spans="2:20" x14ac:dyDescent="0.35">
      <c r="B68" s="13">
        <f t="shared" si="6"/>
        <v>43675</v>
      </c>
      <c r="C68" s="14" t="str">
        <f>IF(B68="","",IFERROR(VLOOKUP(B68,JFP!$B:$C,2,0),IF(WEEKDAY(B68,2)=5,"ven",""))&amp;IF(COUNTIF(JFP!$E:$E,B68),JFP!$E$1,""))</f>
        <v/>
      </c>
      <c r="D68" s="16"/>
      <c r="E68" s="13">
        <f t="shared" si="7"/>
        <v>43706</v>
      </c>
      <c r="F68" s="14" t="str">
        <f>IF(E68="","",IFERROR(VLOOKUP(E68,JFP!$B:$C,2,0),IF(WEEKDAY(E68,2)=5,"ven",""))&amp;IF(COUNTIF(JFP!$E:$E,E68),JFP!$E$1,""))</f>
        <v/>
      </c>
      <c r="G68" s="16"/>
      <c r="H68" s="13">
        <f t="shared" si="8"/>
        <v>43737</v>
      </c>
      <c r="I68" s="14" t="str">
        <f>IF(H68="","",IFERROR(VLOOKUP(H68,JFP!$B:$C,2,0),IF(WEEKDAY(H68,2)=5,"ven",""))&amp;IF(COUNTIF(JFP!$E:$E,H68),JFP!$E$1,""))</f>
        <v/>
      </c>
      <c r="J68" s="16"/>
      <c r="K68" s="13">
        <f t="shared" si="9"/>
        <v>43767</v>
      </c>
      <c r="L68" s="14" t="str">
        <f>IF(K68="","",IFERROR(VLOOKUP(K68,JFP!$B:$C,2,0),IF(WEEKDAY(K68,2)=5,"ven",""))&amp;IF(COUNTIF(JFP!$E:$E,K68),JFP!$E$1,""))</f>
        <v/>
      </c>
      <c r="M68" s="16"/>
      <c r="N68" s="13">
        <f t="shared" si="10"/>
        <v>43798</v>
      </c>
      <c r="O68" s="14" t="str">
        <f>IF(N68="","",IFERROR(VLOOKUP(N68,JFP!$B:$C,2,0),IF(WEEKDAY(N68,2)=5,"ven",""))&amp;IF(COUNTIF(JFP!$E:$E,N68),JFP!$E$1,""))</f>
        <v>ven</v>
      </c>
      <c r="P68" s="16"/>
      <c r="Q68" s="13">
        <f t="shared" si="11"/>
        <v>43828</v>
      </c>
      <c r="R68" s="14" t="str">
        <f>IF(Q68="","",IFERROR(VLOOKUP(Q68,JFP!$B:$C,2,0),IF(WEEKDAY(Q68,2)=5,"ven",""))&amp;IF(COUNTIF(JFP!$E:$E,Q68),JFP!$E$1,""))</f>
        <v/>
      </c>
      <c r="S68" s="16"/>
    </row>
    <row r="69" spans="2:20" x14ac:dyDescent="0.35">
      <c r="B69" s="13">
        <f t="shared" si="6"/>
        <v>43676</v>
      </c>
      <c r="C69" s="14" t="str">
        <f>IF(B69="","",IFERROR(VLOOKUP(B69,JFP!$B:$C,2,0),IF(WEEKDAY(B69,2)=5,"ven",""))&amp;IF(COUNTIF(JFP!$E:$E,B69),JFP!$E$1,""))</f>
        <v/>
      </c>
      <c r="D69" s="16"/>
      <c r="E69" s="13">
        <f t="shared" si="7"/>
        <v>43707</v>
      </c>
      <c r="F69" s="14" t="str">
        <f>IF(E69="","",IFERROR(VLOOKUP(E69,JFP!$B:$C,2,0),IF(WEEKDAY(E69,2)=5,"ven",""))&amp;IF(COUNTIF(JFP!$E:$E,E69),JFP!$E$1,""))</f>
        <v>ven</v>
      </c>
      <c r="G69" s="16"/>
      <c r="H69" s="13">
        <f t="shared" si="8"/>
        <v>43738</v>
      </c>
      <c r="I69" s="14" t="str">
        <f>IF(H69="","",IFERROR(VLOOKUP(H69,JFP!$B:$C,2,0),IF(WEEKDAY(H69,2)=5,"ven",""))&amp;IF(COUNTIF(JFP!$E:$E,H69),JFP!$E$1,""))</f>
        <v/>
      </c>
      <c r="J69" s="16"/>
      <c r="K69" s="13">
        <f t="shared" si="9"/>
        <v>43768</v>
      </c>
      <c r="L69" s="14" t="str">
        <f>IF(K69="","",IFERROR(VLOOKUP(K69,JFP!$B:$C,2,0),IF(WEEKDAY(K69,2)=5,"ven",""))&amp;IF(COUNTIF(JFP!$E:$E,K69),JFP!$E$1,""))</f>
        <v/>
      </c>
      <c r="M69" s="16"/>
      <c r="N69" s="13">
        <f t="shared" si="10"/>
        <v>43799</v>
      </c>
      <c r="O69" s="14" t="str">
        <f>IF(N69="","",IFERROR(VLOOKUP(N69,JFP!$B:$C,2,0),IF(WEEKDAY(N69,2)=5,"ven",""))&amp;IF(COUNTIF(JFP!$E:$E,N69),JFP!$E$1,""))</f>
        <v/>
      </c>
      <c r="P69" s="16"/>
      <c r="Q69" s="13">
        <f t="shared" si="11"/>
        <v>43829</v>
      </c>
      <c r="R69" s="14" t="str">
        <f>IF(Q69="","",IFERROR(VLOOKUP(Q69,JFP!$B:$C,2,0),IF(WEEKDAY(Q69,2)=5,"ven",""))&amp;IF(COUNTIF(JFP!$E:$E,Q69),JFP!$E$1,""))</f>
        <v/>
      </c>
      <c r="S69" s="16"/>
    </row>
    <row r="70" spans="2:20" x14ac:dyDescent="0.35">
      <c r="B70" s="13">
        <f t="shared" si="6"/>
        <v>43677</v>
      </c>
      <c r="C70" s="14" t="str">
        <f>IF(B70="","",IFERROR(VLOOKUP(B70,JFP!$B:$C,2,0),IF(WEEKDAY(B70,2)=5,"ven",""))&amp;IF(COUNTIF(JFP!$E:$E,B70),JFP!$E$1,""))</f>
        <v/>
      </c>
      <c r="D70" s="17"/>
      <c r="E70" s="13">
        <f t="shared" si="7"/>
        <v>43708</v>
      </c>
      <c r="F70" s="14" t="str">
        <f>IF(E70="","",IFERROR(VLOOKUP(E70,JFP!$B:$C,2,0),IF(WEEKDAY(E70,2)=5,"ven",""))&amp;IF(COUNTIF(JFP!$E:$E,E70),JFP!$E$1,""))</f>
        <v/>
      </c>
      <c r="G70" s="17"/>
      <c r="H70" s="13"/>
      <c r="I70" s="14" t="str">
        <f>IF(H70="","",IFERROR(VLOOKUP(H70,JFP!$B:$C,2,0),IF(WEEKDAY(H70,2)=5,"ven",""))&amp;IF(COUNTIF(JFP!$E:$E,H70),JFP!$E$1,""))</f>
        <v/>
      </c>
      <c r="J70" s="17"/>
      <c r="K70" s="13">
        <f t="shared" si="9"/>
        <v>43769</v>
      </c>
      <c r="L70" s="14" t="str">
        <f>IF(K70="","",IFERROR(VLOOKUP(K70,JFP!$B:$C,2,0),IF(WEEKDAY(K70,2)=5,"ven",""))&amp;IF(COUNTIF(JFP!$E:$E,K70),JFP!$E$1,""))</f>
        <v/>
      </c>
      <c r="M70" s="17"/>
      <c r="N70" s="13"/>
      <c r="O70" s="14" t="str">
        <f>IF(N70="","",IFERROR(VLOOKUP(N70,JFP!$B:$C,2,0),IF(WEEKDAY(N70,2)=5,"ven",""))&amp;IF(COUNTIF(JFP!$E:$E,N70),JFP!$E$1,""))</f>
        <v/>
      </c>
      <c r="P70" s="17"/>
      <c r="Q70" s="13">
        <f t="shared" si="11"/>
        <v>43830</v>
      </c>
      <c r="R70" s="14" t="str">
        <f>IF(Q70="","",IFERROR(VLOOKUP(Q70,JFP!$B:$C,2,0),IF(WEEKDAY(Q70,2)=5,"ven",""))&amp;IF(COUNTIF(JFP!$E:$E,Q70),JFP!$E$1,""))</f>
        <v/>
      </c>
      <c r="S70" s="17"/>
    </row>
    <row r="72" spans="2:20" x14ac:dyDescent="0.35">
      <c r="B72" s="12">
        <f>NETWORKDAYS(B40,MAX(B67:B70),JFP
)</f>
        <v>23</v>
      </c>
      <c r="C72" s="12"/>
      <c r="D72" s="12"/>
      <c r="E72" s="12">
        <f>NETWORKDAYS(E40,MAX(E67:E70),JFP
)</f>
        <v>21</v>
      </c>
      <c r="F72" s="12"/>
      <c r="G72" s="12"/>
      <c r="H72" s="12">
        <f>NETWORKDAYS(H40,MAX(H67:H70),JFP
)</f>
        <v>21</v>
      </c>
      <c r="I72" s="12"/>
      <c r="J72" s="12"/>
      <c r="K72" s="12">
        <f>NETWORKDAYS(K40,MAX(K67:K70),JFP
)</f>
        <v>23</v>
      </c>
      <c r="L72" s="12"/>
      <c r="M72" s="12"/>
      <c r="N72" s="12">
        <f>NETWORKDAYS(N40,MAX(N67:N70),JFP
)</f>
        <v>19</v>
      </c>
      <c r="O72" s="12"/>
      <c r="P72" s="12"/>
      <c r="Q72" s="12">
        <f>NETWORKDAYS(Q40,MAX(Q67:Q70),JFP
)</f>
        <v>21</v>
      </c>
      <c r="S72" s="12"/>
      <c r="T72" s="12">
        <f>SUM(B72:Q72)</f>
        <v>128</v>
      </c>
    </row>
  </sheetData>
  <mergeCells count="12">
    <mergeCell ref="Q39:S39"/>
    <mergeCell ref="B3:D3"/>
    <mergeCell ref="E3:G3"/>
    <mergeCell ref="H3:J3"/>
    <mergeCell ref="K3:M3"/>
    <mergeCell ref="N3:P3"/>
    <mergeCell ref="Q3:S3"/>
    <mergeCell ref="B39:D39"/>
    <mergeCell ref="E39:G39"/>
    <mergeCell ref="H39:J39"/>
    <mergeCell ref="K39:M39"/>
    <mergeCell ref="N39:P39"/>
  </mergeCells>
  <conditionalFormatting sqref="B4:B34">
    <cfRule type="expression" dxfId="9" priority="4">
      <formula>C4&lt;&gt;""</formula>
    </cfRule>
  </conditionalFormatting>
  <conditionalFormatting sqref="E4:E34">
    <cfRule type="expression" dxfId="5" priority="3">
      <formula>F4&lt;&gt;""</formula>
    </cfRule>
  </conditionalFormatting>
  <conditionalFormatting sqref="Q4:Q34 N4:N34 K4:K34 H4:H34">
    <cfRule type="expression" dxfId="3" priority="2">
      <formula>I4&lt;&gt;""</formula>
    </cfRule>
  </conditionalFormatting>
  <conditionalFormatting sqref="Q40:Q70 N40:N70 K40:K70 H40:H70 E40:E70 B40:B70">
    <cfRule type="expression" dxfId="1" priority="1">
      <formula>C40&lt;&gt;""</formula>
    </cfRule>
  </conditionalFormatting>
  <pageMargins left="0.70866141732283472" right="0.70866141732283472" top="1.1417322834645669" bottom="1.1417322834645669" header="0.31496062992125984" footer="0.31496062992125984"/>
  <pageSetup paperSize="9" scale="43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E14"/>
  <sheetViews>
    <sheetView showZeros="0" workbookViewId="0">
      <selection activeCell="E1" sqref="E1"/>
    </sheetView>
  </sheetViews>
  <sheetFormatPr baseColWidth="10" defaultColWidth="11.453125" defaultRowHeight="14.5" x14ac:dyDescent="0.35"/>
  <cols>
    <col min="1" max="1" width="11.54296875" style="8" customWidth="1"/>
    <col min="2" max="5" width="17.81640625" style="8" customWidth="1"/>
    <col min="6" max="16384" width="11.453125" style="8"/>
  </cols>
  <sheetData>
    <row r="1" spans="1:5" s="4" customFormat="1" x14ac:dyDescent="0.35">
      <c r="A1" s="2">
        <v>2019</v>
      </c>
      <c r="B1" s="3" t="s">
        <v>1</v>
      </c>
      <c r="C1" s="3" t="s">
        <v>0</v>
      </c>
      <c r="D1" s="3" t="s">
        <v>14</v>
      </c>
      <c r="E1" s="3"/>
    </row>
    <row r="2" spans="1:5" x14ac:dyDescent="0.35">
      <c r="A2" s="5"/>
      <c r="B2" s="6">
        <f>DATE(A1,1,1)</f>
        <v>43466</v>
      </c>
      <c r="C2" s="5" t="s">
        <v>2</v>
      </c>
      <c r="D2" s="7">
        <f t="shared" ref="D2:D13" si="0">IF(OR(WEEKDAY(B2)=1,WEEKDAY(B2)=7),,B2)</f>
        <v>43466</v>
      </c>
      <c r="E2" s="7"/>
    </row>
    <row r="3" spans="1:5" x14ac:dyDescent="0.35">
      <c r="A3" s="5"/>
      <c r="B3" s="6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43576</v>
      </c>
      <c r="C3" s="5" t="s">
        <v>3</v>
      </c>
      <c r="D3" s="7"/>
      <c r="E3" s="7"/>
    </row>
    <row r="4" spans="1:5" x14ac:dyDescent="0.35">
      <c r="A4" s="5"/>
      <c r="B4" s="6">
        <f>B3+1</f>
        <v>43577</v>
      </c>
      <c r="C4" s="5" t="s">
        <v>4</v>
      </c>
      <c r="D4" s="7">
        <f t="shared" si="0"/>
        <v>43577</v>
      </c>
      <c r="E4" s="7"/>
    </row>
    <row r="5" spans="1:5" x14ac:dyDescent="0.35">
      <c r="A5" s="5"/>
      <c r="B5" s="6">
        <f>DATE(A1,5,1)</f>
        <v>43586</v>
      </c>
      <c r="C5" s="5" t="s">
        <v>5</v>
      </c>
      <c r="D5" s="7">
        <f t="shared" si="0"/>
        <v>43586</v>
      </c>
      <c r="E5" s="7"/>
    </row>
    <row r="6" spans="1:5" x14ac:dyDescent="0.35">
      <c r="A6" s="5"/>
      <c r="B6" s="6">
        <f>DATE(A1,5,8)</f>
        <v>43593</v>
      </c>
      <c r="C6" s="5" t="s">
        <v>6</v>
      </c>
      <c r="D6" s="7">
        <f t="shared" si="0"/>
        <v>43593</v>
      </c>
      <c r="E6" s="7"/>
    </row>
    <row r="7" spans="1:5" x14ac:dyDescent="0.35">
      <c r="A7" s="5"/>
      <c r="B7" s="6">
        <f>B3+39</f>
        <v>43615</v>
      </c>
      <c r="C7" s="5" t="s">
        <v>7</v>
      </c>
      <c r="D7" s="7">
        <f t="shared" si="0"/>
        <v>43615</v>
      </c>
      <c r="E7" s="7"/>
    </row>
    <row r="8" spans="1:5" x14ac:dyDescent="0.35">
      <c r="A8" s="5"/>
      <c r="B8" s="6">
        <f>B3+50</f>
        <v>43626</v>
      </c>
      <c r="C8" s="5" t="s">
        <v>8</v>
      </c>
      <c r="D8" s="7">
        <f t="shared" si="0"/>
        <v>43626</v>
      </c>
      <c r="E8" s="7"/>
    </row>
    <row r="9" spans="1:5" x14ac:dyDescent="0.35">
      <c r="A9" s="5"/>
      <c r="B9" s="6">
        <f>DATE(A1,7,14)</f>
        <v>43660</v>
      </c>
      <c r="C9" s="5" t="s">
        <v>9</v>
      </c>
      <c r="D9" s="7">
        <f t="shared" si="0"/>
        <v>0</v>
      </c>
      <c r="E9" s="7"/>
    </row>
    <row r="10" spans="1:5" x14ac:dyDescent="0.35">
      <c r="A10" s="5"/>
      <c r="B10" s="6">
        <f>DATE(A1,8,15)</f>
        <v>43692</v>
      </c>
      <c r="C10" s="5" t="s">
        <v>10</v>
      </c>
      <c r="D10" s="7">
        <f t="shared" si="0"/>
        <v>43692</v>
      </c>
      <c r="E10" s="7"/>
    </row>
    <row r="11" spans="1:5" x14ac:dyDescent="0.35">
      <c r="A11" s="5"/>
      <c r="B11" s="6">
        <f>DATE(A1,11,1)</f>
        <v>43770</v>
      </c>
      <c r="C11" s="5" t="s">
        <v>11</v>
      </c>
      <c r="D11" s="7">
        <f t="shared" si="0"/>
        <v>43770</v>
      </c>
      <c r="E11" s="7"/>
    </row>
    <row r="12" spans="1:5" x14ac:dyDescent="0.35">
      <c r="A12" s="5"/>
      <c r="B12" s="6">
        <f>DATE(A1,11,11)</f>
        <v>43780</v>
      </c>
      <c r="C12" s="5" t="s">
        <v>12</v>
      </c>
      <c r="D12" s="7">
        <f t="shared" si="0"/>
        <v>43780</v>
      </c>
      <c r="E12" s="7"/>
    </row>
    <row r="13" spans="1:5" x14ac:dyDescent="0.35">
      <c r="A13" s="5"/>
      <c r="B13" s="6">
        <f>DATE(A1,12,25)</f>
        <v>43824</v>
      </c>
      <c r="C13" s="5" t="s">
        <v>13</v>
      </c>
      <c r="D13" s="7">
        <f t="shared" si="0"/>
        <v>43824</v>
      </c>
      <c r="E13" s="7"/>
    </row>
    <row r="14" spans="1:5" x14ac:dyDescent="0.35">
      <c r="A14" s="5"/>
      <c r="C14" s="5"/>
      <c r="D14" s="18"/>
      <c r="E14" s="18"/>
    </row>
  </sheetData>
  <conditionalFormatting sqref="D1:E1 D3:E14 D2">
    <cfRule type="cellIs" dxfId="11" priority="43" operator="equal">
      <formula>0</formula>
    </cfRule>
  </conditionalFormatting>
  <conditionalFormatting sqref="E2">
    <cfRule type="cellIs" dxfId="1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Calendrier</vt:lpstr>
      <vt:lpstr>JFP</vt:lpstr>
      <vt:lpstr>JFP</vt:lpstr>
      <vt:lpstr>Pont</vt:lpstr>
      <vt:lpstr>Calendrier!Zone_d_impression</vt:lpstr>
    </vt:vector>
  </TitlesOfParts>
  <Company>SNECMA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</cp:lastModifiedBy>
  <cp:lastPrinted>2018-07-13T09:40:10Z</cp:lastPrinted>
  <dcterms:created xsi:type="dcterms:W3CDTF">2013-08-01T12:27:43Z</dcterms:created>
  <dcterms:modified xsi:type="dcterms:W3CDTF">2019-11-09T12:39:19Z</dcterms:modified>
</cp:coreProperties>
</file>