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1"/>
  </bookViews>
  <sheets>
    <sheet name="personnel" sheetId="1" r:id="rId1"/>
    <sheet name="equipe" sheetId="2" r:id="rId2"/>
    <sheet name="liste" sheetId="3" r:id="rId3"/>
  </sheets>
  <definedNames>
    <definedName name="agents">personnel!$B$5:$B$34</definedName>
    <definedName name="chef">liste!$E$2:$E$31</definedName>
    <definedName name="Equipier">liste!$N$2:$N$31</definedName>
    <definedName name="EXTINCTEUR">liste!#REF!</definedName>
    <definedName name="PL">liste!$K$2:$K$31</definedName>
    <definedName name="PNR">liste!$H$2:$H$31</definedName>
    <definedName name="Preventeur">liste!$B$2:$B$31</definedName>
    <definedName name="tout">liste!$A$2:$A$31</definedName>
    <definedName name="vide">liste!$S$2:$S$31</definedName>
  </definedNames>
  <calcPr calcId="152511"/>
</workbook>
</file>

<file path=xl/calcChain.xml><?xml version="1.0" encoding="utf-8"?>
<calcChain xmlns="http://schemas.openxmlformats.org/spreadsheetml/2006/main">
  <c r="B2" i="3" l="1" a="1"/>
  <c r="B2" i="3" s="1"/>
  <c r="C2" i="3" s="1"/>
  <c r="N2" i="3" a="1"/>
  <c r="N2" i="3" s="1"/>
  <c r="H2" i="3" a="1"/>
  <c r="H2" i="3" s="1"/>
  <c r="K2" i="3" a="1"/>
  <c r="K2" i="3" s="1"/>
  <c r="B3" i="3" a="1"/>
  <c r="B3" i="3" s="1"/>
  <c r="C3" i="3" s="1"/>
  <c r="N3" i="3" a="1"/>
  <c r="N3" i="3" s="1"/>
  <c r="H3" i="3" a="1"/>
  <c r="H3" i="3" s="1"/>
  <c r="K3" i="3" a="1"/>
  <c r="K3" i="3" s="1"/>
  <c r="B4" i="3" a="1"/>
  <c r="B4" i="3" s="1"/>
  <c r="C4" i="3" s="1"/>
  <c r="N4" i="3" a="1"/>
  <c r="N4" i="3" s="1"/>
  <c r="H4" i="3" a="1"/>
  <c r="H4" i="3" s="1"/>
  <c r="K4" i="3" a="1"/>
  <c r="K4" i="3" s="1"/>
  <c r="B5" i="3" a="1"/>
  <c r="B5" i="3" s="1"/>
  <c r="C5" i="3" s="1"/>
  <c r="N5" i="3" a="1"/>
  <c r="N5" i="3" s="1"/>
  <c r="H5" i="3" a="1"/>
  <c r="H5" i="3" s="1"/>
  <c r="K5" i="3" a="1"/>
  <c r="K5" i="3" s="1"/>
  <c r="B6" i="3" a="1"/>
  <c r="B6" i="3" s="1"/>
  <c r="C6" i="3" s="1"/>
  <c r="N6" i="3" a="1"/>
  <c r="N6" i="3" s="1"/>
  <c r="H6" i="3" a="1"/>
  <c r="H6" i="3" s="1"/>
  <c r="K6" i="3" a="1"/>
  <c r="K6" i="3" s="1"/>
  <c r="B7" i="3" a="1"/>
  <c r="B7" i="3" s="1"/>
  <c r="N7" i="3" a="1"/>
  <c r="N7" i="3" s="1"/>
  <c r="H7" i="3" a="1"/>
  <c r="H7" i="3" s="1"/>
  <c r="K7" i="3" a="1"/>
  <c r="K7" i="3" s="1"/>
  <c r="B8" i="3" a="1"/>
  <c r="B8" i="3" s="1"/>
  <c r="N8" i="3" a="1"/>
  <c r="N8" i="3" s="1"/>
  <c r="H8" i="3" a="1"/>
  <c r="H8" i="3" s="1"/>
  <c r="K8" i="3" a="1"/>
  <c r="K8" i="3" s="1"/>
  <c r="B9" i="3" a="1"/>
  <c r="B9" i="3" s="1"/>
  <c r="N9" i="3" a="1"/>
  <c r="N9" i="3" s="1"/>
  <c r="H9" i="3" a="1"/>
  <c r="H9" i="3" s="1"/>
  <c r="K9" i="3" a="1"/>
  <c r="K9" i="3" s="1"/>
  <c r="B10" i="3" a="1"/>
  <c r="B10" i="3" s="1"/>
  <c r="N10" i="3" a="1"/>
  <c r="N10" i="3" s="1"/>
  <c r="H10" i="3" a="1"/>
  <c r="H10" i="3" s="1"/>
  <c r="K10" i="3" a="1"/>
  <c r="K10" i="3" s="1"/>
  <c r="B11" i="3" a="1"/>
  <c r="B11" i="3" s="1"/>
  <c r="N11" i="3" a="1"/>
  <c r="N11" i="3" s="1"/>
  <c r="H11" i="3" a="1"/>
  <c r="H11" i="3" s="1"/>
  <c r="K11" i="3" a="1"/>
  <c r="K11" i="3" s="1"/>
  <c r="B12" i="3" a="1"/>
  <c r="B12" i="3" s="1"/>
  <c r="N12" i="3" a="1"/>
  <c r="N12" i="3" s="1"/>
  <c r="H12" i="3" a="1"/>
  <c r="H12" i="3" s="1"/>
  <c r="K12" i="3" a="1"/>
  <c r="K12" i="3" s="1"/>
  <c r="B13" i="3" a="1"/>
  <c r="B13" i="3" s="1"/>
  <c r="N13" i="3" a="1"/>
  <c r="N13" i="3" s="1"/>
  <c r="H13" i="3" a="1"/>
  <c r="H13" i="3" s="1"/>
  <c r="K13" i="3" a="1"/>
  <c r="K13" i="3" s="1"/>
  <c r="B14" i="3" a="1"/>
  <c r="B14" i="3" s="1"/>
  <c r="N14" i="3" a="1"/>
  <c r="N14" i="3" s="1"/>
  <c r="H14" i="3" a="1"/>
  <c r="H14" i="3" s="1"/>
  <c r="K14" i="3" a="1"/>
  <c r="K14" i="3" s="1"/>
  <c r="B15" i="3" a="1"/>
  <c r="B15" i="3" s="1"/>
  <c r="N15" i="3" a="1"/>
  <c r="N15" i="3" s="1"/>
  <c r="H15" i="3" a="1"/>
  <c r="H15" i="3" s="1"/>
  <c r="K15" i="3" a="1"/>
  <c r="K15" i="3" s="1"/>
  <c r="B16" i="3" a="1"/>
  <c r="B16" i="3" s="1"/>
  <c r="N16" i="3" a="1"/>
  <c r="N16" i="3" s="1"/>
  <c r="H16" i="3" a="1"/>
  <c r="H16" i="3" s="1"/>
  <c r="K16" i="3" a="1"/>
  <c r="K16" i="3" s="1"/>
  <c r="B17" i="3" a="1"/>
  <c r="B17" i="3" s="1"/>
  <c r="N17" i="3" a="1"/>
  <c r="N17" i="3" s="1"/>
  <c r="H17" i="3" a="1"/>
  <c r="H17" i="3" s="1"/>
  <c r="K17" i="3" a="1"/>
  <c r="K17" i="3" s="1"/>
  <c r="B18" i="3" a="1"/>
  <c r="B18" i="3" s="1"/>
  <c r="N18" i="3" a="1"/>
  <c r="N18" i="3" s="1"/>
  <c r="H18" i="3" a="1"/>
  <c r="H18" i="3" s="1"/>
  <c r="K18" i="3" a="1"/>
  <c r="K18" i="3" s="1"/>
  <c r="B19" i="3" a="1"/>
  <c r="B19" i="3" s="1"/>
  <c r="N19" i="3" a="1"/>
  <c r="N19" i="3" s="1"/>
  <c r="H19" i="3" a="1"/>
  <c r="H19" i="3" s="1"/>
  <c r="K19" i="3" a="1"/>
  <c r="K19" i="3" s="1"/>
  <c r="B20" i="3" a="1"/>
  <c r="B20" i="3" s="1"/>
  <c r="N20" i="3" a="1"/>
  <c r="N20" i="3" s="1"/>
  <c r="H20" i="3" a="1"/>
  <c r="H20" i="3" s="1"/>
  <c r="K20" i="3" a="1"/>
  <c r="K20" i="3" s="1"/>
  <c r="B21" i="3" a="1"/>
  <c r="B21" i="3" s="1"/>
  <c r="N21" i="3" a="1"/>
  <c r="N21" i="3" s="1"/>
  <c r="H21" i="3" a="1"/>
  <c r="H21" i="3" s="1"/>
  <c r="K21" i="3" a="1"/>
  <c r="K21" i="3" s="1"/>
  <c r="B22" i="3" a="1"/>
  <c r="B22" i="3" s="1"/>
  <c r="N22" i="3" a="1"/>
  <c r="N22" i="3" s="1"/>
  <c r="H22" i="3" a="1"/>
  <c r="H22" i="3" s="1"/>
  <c r="K22" i="3" a="1"/>
  <c r="K22" i="3" s="1"/>
  <c r="B23" i="3" a="1"/>
  <c r="B23" i="3" s="1"/>
  <c r="N23" i="3" a="1"/>
  <c r="N23" i="3" s="1"/>
  <c r="H23" i="3" a="1"/>
  <c r="H23" i="3" s="1"/>
  <c r="K23" i="3" a="1"/>
  <c r="K23" i="3" s="1"/>
  <c r="B24" i="3" a="1"/>
  <c r="B24" i="3" s="1"/>
  <c r="N24" i="3" a="1"/>
  <c r="N24" i="3" s="1"/>
  <c r="H24" i="3" a="1"/>
  <c r="H24" i="3" s="1"/>
  <c r="K24" i="3" a="1"/>
  <c r="K24" i="3" s="1"/>
  <c r="B25" i="3" a="1"/>
  <c r="B25" i="3" s="1"/>
  <c r="N25" i="3" a="1"/>
  <c r="N25" i="3" s="1"/>
  <c r="H25" i="3" a="1"/>
  <c r="H25" i="3" s="1"/>
  <c r="K25" i="3" a="1"/>
  <c r="K25" i="3" s="1"/>
  <c r="B26" i="3" a="1"/>
  <c r="B26" i="3" s="1"/>
  <c r="N26" i="3" a="1"/>
  <c r="N26" i="3" s="1"/>
  <c r="H26" i="3" a="1"/>
  <c r="H26" i="3" s="1"/>
  <c r="K26" i="3" a="1"/>
  <c r="K26" i="3" s="1"/>
  <c r="B27" i="3" a="1"/>
  <c r="B27" i="3" s="1"/>
  <c r="N27" i="3" a="1"/>
  <c r="N27" i="3" s="1"/>
  <c r="H27" i="3" a="1"/>
  <c r="H27" i="3" s="1"/>
  <c r="K27" i="3" a="1"/>
  <c r="K27" i="3" s="1"/>
  <c r="B28" i="3" a="1"/>
  <c r="B28" i="3" s="1"/>
  <c r="N28" i="3" a="1"/>
  <c r="N28" i="3" s="1"/>
  <c r="H28" i="3" a="1"/>
  <c r="H28" i="3" s="1"/>
  <c r="K28" i="3" a="1"/>
  <c r="K28" i="3" s="1"/>
  <c r="B29" i="3" a="1"/>
  <c r="B29" i="3" s="1"/>
  <c r="N29" i="3" a="1"/>
  <c r="N29" i="3" s="1"/>
  <c r="H29" i="3" a="1"/>
  <c r="H29" i="3" s="1"/>
  <c r="K29" i="3" a="1"/>
  <c r="K29" i="3" s="1"/>
  <c r="B30" i="3" a="1"/>
  <c r="B30" i="3" s="1"/>
  <c r="N30" i="3" a="1"/>
  <c r="N30" i="3" s="1"/>
  <c r="H30" i="3" a="1"/>
  <c r="H30" i="3" s="1"/>
  <c r="K30" i="3" a="1"/>
  <c r="K30" i="3" s="1"/>
  <c r="B31" i="3" a="1"/>
  <c r="B31" i="3" s="1"/>
  <c r="N31" i="3" a="1"/>
  <c r="N31" i="3" s="1"/>
  <c r="H31" i="3" a="1"/>
  <c r="H31" i="3" s="1"/>
  <c r="K31" i="3" a="1"/>
  <c r="K31" i="3" s="1"/>
  <c r="E3" i="3" a="1"/>
  <c r="E3" i="3" s="1"/>
  <c r="F3" i="3" s="1"/>
  <c r="E4" i="3" a="1"/>
  <c r="E4" i="3" s="1"/>
  <c r="F4" i="3" s="1"/>
  <c r="E5" i="3" a="1"/>
  <c r="E5" i="3" s="1"/>
  <c r="F5" i="3" s="1"/>
  <c r="E6" i="3" a="1"/>
  <c r="E6" i="3" s="1"/>
  <c r="F6" i="3" s="1"/>
  <c r="E7" i="3" a="1"/>
  <c r="E7" i="3" s="1"/>
  <c r="F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E23" i="3" a="1"/>
  <c r="E23" i="3" s="1"/>
  <c r="E24" i="3" a="1"/>
  <c r="E24" i="3" s="1"/>
  <c r="E25" i="3" a="1"/>
  <c r="E25" i="3" s="1"/>
  <c r="E26" i="3" a="1"/>
  <c r="E26" i="3" s="1"/>
  <c r="E27" i="3" a="1"/>
  <c r="E27" i="3" s="1"/>
  <c r="E28" i="3" a="1"/>
  <c r="E28" i="3" s="1"/>
  <c r="E29" i="3" a="1"/>
  <c r="E29" i="3" s="1"/>
  <c r="E30" i="3" a="1"/>
  <c r="E30" i="3" s="1"/>
  <c r="E31" i="3" a="1"/>
  <c r="E31" i="3" s="1"/>
  <c r="E2" i="3" a="1"/>
  <c r="E2" i="3" s="1"/>
  <c r="F2" i="3" s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F26" i="3" l="1"/>
  <c r="G26" i="3" s="1"/>
  <c r="F29" i="3"/>
  <c r="G29" i="3" s="1"/>
  <c r="F17" i="3"/>
  <c r="G17" i="3" s="1"/>
  <c r="F30" i="3"/>
  <c r="G30" i="3" s="1"/>
  <c r="F18" i="3"/>
  <c r="G18" i="3" s="1"/>
  <c r="F10" i="3"/>
  <c r="G10" i="3" s="1"/>
  <c r="F25" i="3"/>
  <c r="G25" i="3" s="1"/>
  <c r="F13" i="3"/>
  <c r="G13" i="3" s="1"/>
  <c r="F28" i="3"/>
  <c r="G28" i="3" s="1"/>
  <c r="F20" i="3"/>
  <c r="G20" i="3" s="1"/>
  <c r="F12" i="3"/>
  <c r="G12" i="3" s="1"/>
  <c r="F8" i="3"/>
  <c r="G4" i="3" s="1"/>
  <c r="F22" i="3"/>
  <c r="G22" i="3" s="1"/>
  <c r="F14" i="3"/>
  <c r="G14" i="3" s="1"/>
  <c r="F21" i="3"/>
  <c r="G21" i="3" s="1"/>
  <c r="F9" i="3"/>
  <c r="G9" i="3" s="1"/>
  <c r="F24" i="3"/>
  <c r="G24" i="3" s="1"/>
  <c r="F16" i="3"/>
  <c r="G16" i="3" s="1"/>
  <c r="F31" i="3"/>
  <c r="G31" i="3" s="1"/>
  <c r="F27" i="3"/>
  <c r="G27" i="3" s="1"/>
  <c r="F23" i="3"/>
  <c r="G23" i="3" s="1"/>
  <c r="F19" i="3"/>
  <c r="G19" i="3" s="1"/>
  <c r="F15" i="3"/>
  <c r="G15" i="3" s="1"/>
  <c r="F11" i="3"/>
  <c r="G11" i="3" s="1"/>
  <c r="C31" i="3"/>
  <c r="D31" i="3" s="1"/>
  <c r="C30" i="3"/>
  <c r="D30" i="3" s="1"/>
  <c r="C29" i="3"/>
  <c r="D29" i="3" s="1"/>
  <c r="C28" i="3"/>
  <c r="D28" i="3" s="1"/>
  <c r="C27" i="3"/>
  <c r="D27" i="3" s="1"/>
  <c r="C26" i="3"/>
  <c r="D26" i="3" s="1"/>
  <c r="C25" i="3"/>
  <c r="D25" i="3" s="1"/>
  <c r="C24" i="3"/>
  <c r="D24" i="3" s="1"/>
  <c r="C23" i="3"/>
  <c r="D23" i="3" s="1"/>
  <c r="C22" i="3"/>
  <c r="D22" i="3" s="1"/>
  <c r="C21" i="3"/>
  <c r="D21" i="3" s="1"/>
  <c r="C20" i="3"/>
  <c r="D20" i="3" s="1"/>
  <c r="C19" i="3"/>
  <c r="D19" i="3" s="1"/>
  <c r="C18" i="3"/>
  <c r="D18" i="3" s="1"/>
  <c r="C17" i="3"/>
  <c r="D17" i="3" s="1"/>
  <c r="C16" i="3"/>
  <c r="D16" i="3" s="1"/>
  <c r="C15" i="3"/>
  <c r="D15" i="3" s="1"/>
  <c r="C14" i="3"/>
  <c r="D14" i="3" s="1"/>
  <c r="C13" i="3"/>
  <c r="D13" i="3" s="1"/>
  <c r="C12" i="3"/>
  <c r="D12" i="3" s="1"/>
  <c r="C11" i="3"/>
  <c r="D11" i="3" s="1"/>
  <c r="C10" i="3"/>
  <c r="D10" i="3" s="1"/>
  <c r="C9" i="3"/>
  <c r="D9" i="3" s="1"/>
  <c r="C8" i="3"/>
  <c r="D3" i="3" s="1"/>
  <c r="C7" i="3"/>
  <c r="D7" i="3" s="1"/>
  <c r="E33" i="3"/>
  <c r="K33" i="3"/>
  <c r="N33" i="3"/>
  <c r="H33" i="3"/>
  <c r="B33" i="3"/>
  <c r="D3" i="1"/>
  <c r="E3" i="1"/>
  <c r="F3" i="1"/>
  <c r="H3" i="1"/>
  <c r="I3" i="1"/>
  <c r="J3" i="1"/>
  <c r="K3" i="1"/>
  <c r="L3" i="1"/>
  <c r="G3" i="1"/>
  <c r="C3" i="1"/>
  <c r="D6" i="3" l="1"/>
  <c r="G2" i="3"/>
  <c r="G3" i="3"/>
  <c r="G6" i="3"/>
  <c r="F4" i="2" s="1"/>
  <c r="G7" i="3"/>
  <c r="D5" i="3"/>
  <c r="D8" i="3"/>
  <c r="G8" i="3"/>
  <c r="G5" i="3"/>
  <c r="D2" i="3"/>
  <c r="D4" i="3"/>
  <c r="D3" i="2" s="1"/>
  <c r="C4" i="2"/>
  <c r="G4" i="2"/>
  <c r="G3" i="2"/>
  <c r="D4" i="2" l="1"/>
  <c r="D5" i="2" s="1"/>
  <c r="E4" i="2"/>
  <c r="F3" i="2"/>
  <c r="E3" i="2"/>
  <c r="C3" i="2"/>
  <c r="I25" i="3" s="1"/>
  <c r="J25" i="3" s="1"/>
  <c r="I20" i="3"/>
  <c r="I31" i="3"/>
  <c r="J31" i="3" s="1"/>
  <c r="I30" i="3"/>
  <c r="J30" i="3" s="1"/>
  <c r="G5" i="2"/>
  <c r="F5" i="2"/>
  <c r="E5" i="2"/>
  <c r="C5" i="2"/>
  <c r="J20" i="3"/>
  <c r="I2" i="3" l="1"/>
  <c r="I14" i="3"/>
  <c r="J14" i="3" s="1"/>
  <c r="I15" i="3"/>
  <c r="J15" i="3" s="1"/>
  <c r="I4" i="3"/>
  <c r="J10" i="3" s="1"/>
  <c r="I17" i="3"/>
  <c r="J17" i="3" s="1"/>
  <c r="I10" i="3"/>
  <c r="I11" i="3"/>
  <c r="J11" i="3" s="1"/>
  <c r="I13" i="3"/>
  <c r="J13" i="3" s="1"/>
  <c r="I26" i="3"/>
  <c r="J26" i="3" s="1"/>
  <c r="I27" i="3"/>
  <c r="J27" i="3" s="1"/>
  <c r="I16" i="3"/>
  <c r="J16" i="3" s="1"/>
  <c r="I29" i="3"/>
  <c r="J29" i="3" s="1"/>
  <c r="I18" i="3"/>
  <c r="J18" i="3" s="1"/>
  <c r="I3" i="3"/>
  <c r="I19" i="3"/>
  <c r="J19" i="3" s="1"/>
  <c r="I24" i="3"/>
  <c r="J24" i="3" s="1"/>
  <c r="I8" i="3"/>
  <c r="J8" i="3" s="1"/>
  <c r="I5" i="3"/>
  <c r="I21" i="3"/>
  <c r="J21" i="3" s="1"/>
  <c r="I6" i="3"/>
  <c r="J6" i="3" s="1"/>
  <c r="I22" i="3"/>
  <c r="J22" i="3" s="1"/>
  <c r="I7" i="3"/>
  <c r="J7" i="3" s="1"/>
  <c r="I23" i="3"/>
  <c r="J23" i="3" s="1"/>
  <c r="I28" i="3"/>
  <c r="J28" i="3" s="1"/>
  <c r="I12" i="3"/>
  <c r="J12" i="3" s="1"/>
  <c r="I9" i="3"/>
  <c r="J9" i="3" s="1"/>
  <c r="G6" i="2"/>
  <c r="G7" i="2" s="1"/>
  <c r="J2" i="3"/>
  <c r="J4" i="3" l="1"/>
  <c r="J5" i="3"/>
  <c r="J3" i="3"/>
  <c r="D6" i="2"/>
  <c r="D7" i="2" s="1"/>
  <c r="F6" i="2"/>
  <c r="F7" i="2" s="1"/>
  <c r="C6" i="2"/>
  <c r="E6" i="2"/>
  <c r="L18" i="3" l="1"/>
  <c r="L17" i="3"/>
  <c r="L31" i="3"/>
  <c r="L12" i="3"/>
  <c r="M12" i="3" s="1"/>
  <c r="L29" i="3"/>
  <c r="L25" i="3"/>
  <c r="L16" i="3"/>
  <c r="M16" i="3" s="1"/>
  <c r="L30" i="3"/>
  <c r="M30" i="3" s="1"/>
  <c r="L10" i="3"/>
  <c r="L27" i="3"/>
  <c r="L8" i="3"/>
  <c r="L6" i="3"/>
  <c r="L23" i="3"/>
  <c r="L4" i="3"/>
  <c r="L5" i="3"/>
  <c r="L3" i="3"/>
  <c r="L15" i="3"/>
  <c r="L28" i="3"/>
  <c r="L13" i="3"/>
  <c r="M13" i="3" s="1"/>
  <c r="L9" i="3"/>
  <c r="L21" i="3"/>
  <c r="L19" i="3"/>
  <c r="L14" i="3"/>
  <c r="L2" i="3"/>
  <c r="L26" i="3"/>
  <c r="L11" i="3"/>
  <c r="M11" i="3" s="1"/>
  <c r="L24" i="3"/>
  <c r="M24" i="3" s="1"/>
  <c r="L22" i="3"/>
  <c r="M22" i="3" s="1"/>
  <c r="L7" i="3"/>
  <c r="L20" i="3"/>
  <c r="M20" i="3" s="1"/>
  <c r="C7" i="2"/>
  <c r="E7" i="2"/>
  <c r="M27" i="3"/>
  <c r="M29" i="3"/>
  <c r="M31" i="3"/>
  <c r="M19" i="3"/>
  <c r="M23" i="3"/>
  <c r="M15" i="3"/>
  <c r="M18" i="3"/>
  <c r="M25" i="3"/>
  <c r="M14" i="3"/>
  <c r="M17" i="3"/>
  <c r="M28" i="3"/>
  <c r="M26" i="3"/>
  <c r="M21" i="3"/>
  <c r="M3" i="3" l="1"/>
  <c r="M10" i="3"/>
  <c r="M5" i="3"/>
  <c r="M7" i="3"/>
  <c r="M6" i="3"/>
  <c r="M4" i="3"/>
  <c r="M8" i="3"/>
  <c r="M2" i="3"/>
  <c r="F8" i="2" s="1"/>
  <c r="F9" i="2" s="1"/>
  <c r="M9" i="3"/>
  <c r="C8" i="2" l="1"/>
  <c r="D8" i="2"/>
  <c r="D9" i="2" s="1"/>
  <c r="G8" i="2"/>
  <c r="G9" i="2" s="1"/>
  <c r="E8" i="2"/>
  <c r="E9" i="2" s="1"/>
  <c r="C9" i="2" l="1"/>
  <c r="C10" i="2" s="1"/>
  <c r="F10" i="2" l="1"/>
  <c r="G10" i="2"/>
  <c r="D10" i="2"/>
  <c r="E10" i="2"/>
  <c r="O14" i="3" l="1"/>
  <c r="O7" i="3"/>
  <c r="O5" i="3"/>
  <c r="O31" i="3"/>
  <c r="P31" i="3" s="1"/>
  <c r="O21" i="3"/>
  <c r="O4" i="3"/>
  <c r="O25" i="3"/>
  <c r="O12" i="3"/>
  <c r="P12" i="3" s="1"/>
  <c r="O20" i="3"/>
  <c r="O2" i="3"/>
  <c r="O23" i="3"/>
  <c r="O8" i="3"/>
  <c r="O15" i="3"/>
  <c r="O9" i="3"/>
  <c r="O13" i="3"/>
  <c r="O30" i="3"/>
  <c r="P30" i="3" s="1"/>
  <c r="O11" i="3"/>
  <c r="O10" i="3"/>
  <c r="O28" i="3"/>
  <c r="O29" i="3"/>
  <c r="P29" i="3" s="1"/>
  <c r="O18" i="3"/>
  <c r="O3" i="3"/>
  <c r="O17" i="3"/>
  <c r="O24" i="3"/>
  <c r="P24" i="3" s="1"/>
  <c r="O26" i="3"/>
  <c r="O22" i="3"/>
  <c r="O19" i="3"/>
  <c r="O27" i="3"/>
  <c r="P27" i="3" s="1"/>
  <c r="O16" i="3"/>
  <c r="O6" i="3"/>
  <c r="P9" i="3" s="1"/>
  <c r="P25" i="3"/>
  <c r="P23" i="3"/>
  <c r="P14" i="3"/>
  <c r="P28" i="3"/>
  <c r="P26" i="3"/>
  <c r="P13" i="3"/>
  <c r="P10" i="3" l="1"/>
  <c r="P21" i="3"/>
  <c r="P8" i="3"/>
  <c r="P7" i="3"/>
  <c r="P6" i="3"/>
  <c r="P16" i="3"/>
  <c r="P2" i="3"/>
  <c r="P17" i="3"/>
  <c r="P4" i="3"/>
  <c r="P15" i="3"/>
  <c r="P18" i="3"/>
  <c r="P20" i="3"/>
  <c r="P22" i="3"/>
  <c r="P19" i="3"/>
  <c r="P5" i="3"/>
  <c r="P3" i="3"/>
  <c r="P11" i="3"/>
</calcChain>
</file>

<file path=xl/sharedStrings.xml><?xml version="1.0" encoding="utf-8"?>
<sst xmlns="http://schemas.openxmlformats.org/spreadsheetml/2006/main" count="157" uniqueCount="50">
  <si>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</si>
  <si>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</si>
  <si>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</si>
  <si>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</si>
  <si>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</si>
  <si>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</si>
  <si>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</si>
  <si>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</si>
  <si>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</si>
  <si>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</si>
  <si>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</si>
  <si>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</si>
  <si>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</si>
  <si>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</si>
  <si>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</si>
  <si>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</si>
  <si>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</si>
  <si>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</si>
  <si>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</si>
  <si>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</si>
  <si>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</si>
  <si>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</si>
  <si>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</si>
  <si>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</si>
  <si>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</si>
  <si>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</si>
  <si>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</si>
  <si>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</si>
  <si>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</si>
  <si>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</si>
  <si>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</si>
  <si>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</si>
  <si>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</si>
  <si>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</si>
  <si>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</si>
  <si>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</si>
  <si>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</si>
  <si>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</si>
  <si>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</si>
  <si>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</si>
  <si>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besoin par equipe</t>
  </si>
  <si>
    <t>compétences</t>
  </si>
  <si>
    <t>EQUIPE</t>
  </si>
  <si>
    <t>tout</t>
  </si>
  <si>
    <t>NOUVEAU3</t>
  </si>
  <si>
    <t>NOUVEAU1</t>
  </si>
  <si>
    <t>NOUVEAU2</t>
  </si>
  <si>
    <t>PNR (provisoire)</t>
  </si>
  <si>
    <t>Poids Lourds (provisoire)</t>
  </si>
  <si>
    <t>Equipier (provisoire)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</si>
</sst>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textRotation="90"/>
    </xf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0" xfId="0" applyBorder="1" applyAlignment="1"/>
    <xf numFmtId="0" fontId="0" fillId="0" borderId="0" xfId="0" applyAlignment="1">
      <alignment horizontal="center" vertical="center" wrapText="1"/>
    </xf>
    <xf numFmtId="0" fontId="2" fillId="0" borderId="8" xfId="0" applyFont="1" applyBorder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2" fillId="0" borderId="5" xfId="0" applyFont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" fillId="0" borderId="6" xfId="0" applyFont="1" applyBorder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vertical="center" textRotation="45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 vertical="center" textRotation="90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baseColWidth="10" defaultRowHeight="14.5" x14ac:dyDescent="0.35"/>
  <cols>
    <col min="1" max="1" width="3" bestFit="1" customWidth="1"/>
    <col min="2" max="2" width="12.26953125" bestFit="1" customWidth="1"/>
    <col min="3" max="12" width="3.7265625" style="1" customWidth="1"/>
  </cols>
  <sheetData>
    <row r="1" spans="1:12" x14ac:dyDescent="0.35">
      <c r="A1" s="12"/>
      <c r="B1" s="12"/>
      <c r="C1" s="32" t="s">
        <v>41</v>
      </c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35">
      <c r="A2" s="4"/>
      <c r="B2" s="4"/>
      <c r="C2" s="5"/>
      <c r="D2" s="5"/>
      <c r="E2" s="5"/>
      <c r="F2" s="5"/>
      <c r="G2" s="5"/>
      <c r="H2" s="10" t="s">
        <v>3</v>
      </c>
      <c r="I2" s="10"/>
      <c r="J2" s="10"/>
      <c r="K2" s="10"/>
      <c r="L2" s="10"/>
    </row>
    <row r="3" spans="1:12" x14ac:dyDescent="0.35">
      <c r="A3" s="4"/>
      <c r="B3" s="6"/>
      <c r="C3" s="9">
        <f t="shared" ref="C3:L3" si="0">COUNTIF(C5:C34,"x")</f>
        <v>6</v>
      </c>
      <c r="D3" s="9">
        <f t="shared" si="0"/>
        <v>5</v>
      </c>
      <c r="E3" s="9">
        <f t="shared" si="0"/>
        <v>25</v>
      </c>
      <c r="F3" s="9">
        <f t="shared" si="0"/>
        <v>9</v>
      </c>
      <c r="G3" s="9">
        <f t="shared" si="0"/>
        <v>10</v>
      </c>
      <c r="H3" s="9">
        <f t="shared" si="0"/>
        <v>8</v>
      </c>
      <c r="I3" s="9">
        <f t="shared" si="0"/>
        <v>4</v>
      </c>
      <c r="J3" s="9">
        <f t="shared" si="0"/>
        <v>7</v>
      </c>
      <c r="K3" s="9">
        <f t="shared" si="0"/>
        <v>3</v>
      </c>
      <c r="L3" s="9">
        <f t="shared" si="0"/>
        <v>3</v>
      </c>
    </row>
    <row r="4" spans="1:12" ht="66.5" x14ac:dyDescent="0.35">
      <c r="A4" s="4"/>
      <c r="B4" s="8" t="s">
        <v>38</v>
      </c>
      <c r="C4" s="7" t="s">
        <v>0</v>
      </c>
      <c r="D4" s="7" t="s">
        <v>1</v>
      </c>
      <c r="E4" s="7" t="s">
        <v>16</v>
      </c>
      <c r="F4" s="7" t="s">
        <v>2</v>
      </c>
      <c r="G4" s="7" t="s">
        <v>13</v>
      </c>
      <c r="H4" s="7" t="s">
        <v>4</v>
      </c>
      <c r="I4" s="7" t="s">
        <v>5</v>
      </c>
      <c r="J4" s="7" t="s">
        <v>6</v>
      </c>
      <c r="K4" s="7" t="s">
        <v>7</v>
      </c>
      <c r="L4" s="7" t="s">
        <v>8</v>
      </c>
    </row>
    <row r="5" spans="1:12" x14ac:dyDescent="0.35">
      <c r="A5" s="11">
        <v>1</v>
      </c>
      <c r="B5" s="14" t="s">
        <v>30</v>
      </c>
      <c r="C5" s="15" t="s">
        <v>39</v>
      </c>
      <c r="D5" s="16"/>
      <c r="E5" s="16" t="s">
        <v>39</v>
      </c>
      <c r="F5" s="16" t="s">
        <v>39</v>
      </c>
      <c r="G5" s="16" t="s">
        <v>39</v>
      </c>
      <c r="H5" s="17"/>
      <c r="I5" s="17"/>
      <c r="J5" s="17"/>
      <c r="K5" s="17"/>
      <c r="L5" s="17"/>
    </row>
    <row r="6" spans="1:12" x14ac:dyDescent="0.35">
      <c r="A6" s="2">
        <v>2</v>
      </c>
      <c r="B6" s="18" t="s">
        <v>44</v>
      </c>
      <c r="C6" s="19"/>
      <c r="D6" s="20"/>
      <c r="E6" s="20" t="s">
        <v>39</v>
      </c>
      <c r="F6" s="20"/>
      <c r="G6" s="20"/>
      <c r="H6" s="21"/>
      <c r="I6" s="21"/>
      <c r="J6" s="21"/>
      <c r="K6" s="21"/>
      <c r="L6" s="21"/>
    </row>
    <row r="7" spans="1:12" x14ac:dyDescent="0.35">
      <c r="A7" s="2">
        <v>3</v>
      </c>
      <c r="B7" s="18" t="s">
        <v>9</v>
      </c>
      <c r="C7" s="19" t="s">
        <v>39</v>
      </c>
      <c r="D7" s="20"/>
      <c r="E7" s="20"/>
      <c r="F7" s="20" t="s">
        <v>39</v>
      </c>
      <c r="G7" s="20"/>
      <c r="H7" s="21"/>
      <c r="I7" s="21"/>
      <c r="J7" s="21"/>
      <c r="K7" s="21"/>
      <c r="L7" s="21"/>
    </row>
    <row r="8" spans="1:12" x14ac:dyDescent="0.35">
      <c r="A8" s="2">
        <v>4</v>
      </c>
      <c r="B8" s="18" t="s">
        <v>11</v>
      </c>
      <c r="C8" s="19" t="s">
        <v>39</v>
      </c>
      <c r="D8" s="20"/>
      <c r="E8" s="20"/>
      <c r="F8" s="20" t="s">
        <v>39</v>
      </c>
      <c r="G8" s="20"/>
      <c r="H8" s="21"/>
      <c r="I8" s="21"/>
      <c r="J8" s="21"/>
      <c r="K8" s="21"/>
      <c r="L8" s="21"/>
    </row>
    <row r="9" spans="1:12" x14ac:dyDescent="0.35">
      <c r="A9" s="2">
        <v>5</v>
      </c>
      <c r="B9" s="18" t="s">
        <v>14</v>
      </c>
      <c r="C9" s="19" t="s">
        <v>39</v>
      </c>
      <c r="D9" s="20"/>
      <c r="E9" s="20"/>
      <c r="F9" s="20" t="s">
        <v>39</v>
      </c>
      <c r="G9" s="20"/>
      <c r="H9" s="21"/>
      <c r="I9" s="21"/>
      <c r="J9" s="21"/>
      <c r="K9" s="21"/>
      <c r="L9" s="21"/>
    </row>
    <row r="10" spans="1:12" x14ac:dyDescent="0.35">
      <c r="A10" s="2">
        <v>6</v>
      </c>
      <c r="B10" s="18" t="s">
        <v>10</v>
      </c>
      <c r="C10" s="19" t="s">
        <v>39</v>
      </c>
      <c r="D10" s="20"/>
      <c r="E10" s="20"/>
      <c r="F10" s="20"/>
      <c r="G10" s="20"/>
      <c r="H10" s="21"/>
      <c r="I10" s="21"/>
      <c r="J10" s="21"/>
      <c r="K10" s="21"/>
      <c r="L10" s="21"/>
    </row>
    <row r="11" spans="1:12" x14ac:dyDescent="0.35">
      <c r="A11" s="2">
        <v>7</v>
      </c>
      <c r="B11" s="18" t="s">
        <v>12</v>
      </c>
      <c r="C11" s="19" t="s">
        <v>39</v>
      </c>
      <c r="D11" s="20"/>
      <c r="E11" s="20"/>
      <c r="F11" s="20"/>
      <c r="G11" s="20"/>
      <c r="H11" s="21" t="s">
        <v>39</v>
      </c>
      <c r="I11" s="21" t="s">
        <v>39</v>
      </c>
      <c r="J11" s="21" t="s">
        <v>39</v>
      </c>
      <c r="K11" s="21" t="s">
        <v>39</v>
      </c>
      <c r="L11" s="21" t="s">
        <v>39</v>
      </c>
    </row>
    <row r="12" spans="1:12" x14ac:dyDescent="0.35">
      <c r="A12" s="2">
        <v>8</v>
      </c>
      <c r="B12" s="18" t="s">
        <v>19</v>
      </c>
      <c r="C12" s="19"/>
      <c r="D12" s="20" t="s">
        <v>39</v>
      </c>
      <c r="E12" s="20" t="s">
        <v>39</v>
      </c>
      <c r="F12" s="20" t="s">
        <v>39</v>
      </c>
      <c r="G12" s="20" t="s">
        <v>39</v>
      </c>
      <c r="H12" s="21"/>
      <c r="I12" s="21"/>
      <c r="J12" s="21"/>
      <c r="K12" s="21"/>
      <c r="L12" s="21"/>
    </row>
    <row r="13" spans="1:12" x14ac:dyDescent="0.35">
      <c r="A13" s="2">
        <v>9</v>
      </c>
      <c r="B13" s="18" t="s">
        <v>27</v>
      </c>
      <c r="C13" s="19"/>
      <c r="D13" s="20" t="s">
        <v>39</v>
      </c>
      <c r="E13" s="20" t="s">
        <v>39</v>
      </c>
      <c r="F13" s="20" t="s">
        <v>39</v>
      </c>
      <c r="G13" s="20"/>
      <c r="H13" s="21"/>
      <c r="I13" s="21"/>
      <c r="J13" s="21"/>
      <c r="K13" s="21"/>
      <c r="L13" s="21"/>
    </row>
    <row r="14" spans="1:12" x14ac:dyDescent="0.35">
      <c r="A14" s="2">
        <v>10</v>
      </c>
      <c r="B14" s="18" t="s">
        <v>34</v>
      </c>
      <c r="C14" s="19"/>
      <c r="D14" s="20" t="s">
        <v>39</v>
      </c>
      <c r="E14" s="20" t="s">
        <v>39</v>
      </c>
      <c r="F14" s="20" t="s">
        <v>39</v>
      </c>
      <c r="G14" s="20"/>
      <c r="H14" s="21"/>
      <c r="I14" s="21"/>
      <c r="J14" s="21"/>
      <c r="K14" s="21"/>
      <c r="L14" s="21"/>
    </row>
    <row r="15" spans="1:12" x14ac:dyDescent="0.35">
      <c r="A15" s="2">
        <v>11</v>
      </c>
      <c r="B15" s="18" t="s">
        <v>15</v>
      </c>
      <c r="C15" s="19"/>
      <c r="D15" s="20" t="s">
        <v>39</v>
      </c>
      <c r="E15" s="20" t="s">
        <v>39</v>
      </c>
      <c r="F15" s="20" t="s">
        <v>39</v>
      </c>
      <c r="G15" s="20"/>
      <c r="H15" s="21"/>
      <c r="I15" s="21"/>
      <c r="J15" s="21"/>
      <c r="K15" s="21"/>
      <c r="L15" s="21"/>
    </row>
    <row r="16" spans="1:12" x14ac:dyDescent="0.35">
      <c r="A16" s="2">
        <v>12</v>
      </c>
      <c r="B16" s="18" t="s">
        <v>24</v>
      </c>
      <c r="C16" s="19"/>
      <c r="D16" s="20"/>
      <c r="E16" s="20" t="s">
        <v>39</v>
      </c>
      <c r="F16" s="20" t="s">
        <v>39</v>
      </c>
      <c r="G16" s="20" t="s">
        <v>39</v>
      </c>
      <c r="H16" s="21"/>
      <c r="I16" s="21" t="s">
        <v>39</v>
      </c>
      <c r="J16" s="21"/>
      <c r="K16" s="21"/>
      <c r="L16" s="21"/>
    </row>
    <row r="17" spans="1:12" x14ac:dyDescent="0.35">
      <c r="A17" s="2">
        <v>13</v>
      </c>
      <c r="B17" s="18" t="s">
        <v>36</v>
      </c>
      <c r="C17" s="19"/>
      <c r="D17" s="20"/>
      <c r="E17" s="20" t="s">
        <v>39</v>
      </c>
      <c r="F17" s="20"/>
      <c r="G17" s="20" t="s">
        <v>39</v>
      </c>
      <c r="H17" s="21" t="s">
        <v>39</v>
      </c>
      <c r="I17" s="21"/>
      <c r="J17" s="21"/>
      <c r="K17" s="21"/>
      <c r="L17" s="21"/>
    </row>
    <row r="18" spans="1:12" x14ac:dyDescent="0.35">
      <c r="A18" s="2">
        <v>14</v>
      </c>
      <c r="B18" s="18" t="s">
        <v>28</v>
      </c>
      <c r="C18" s="19"/>
      <c r="D18" s="20"/>
      <c r="E18" s="20" t="s">
        <v>39</v>
      </c>
      <c r="F18" s="20"/>
      <c r="G18" s="20" t="s">
        <v>39</v>
      </c>
      <c r="H18" s="21"/>
      <c r="I18" s="21"/>
      <c r="J18" s="21"/>
      <c r="K18" s="21"/>
      <c r="L18" s="21"/>
    </row>
    <row r="19" spans="1:12" x14ac:dyDescent="0.35">
      <c r="A19" s="2">
        <v>15</v>
      </c>
      <c r="B19" s="18" t="s">
        <v>31</v>
      </c>
      <c r="C19" s="19"/>
      <c r="D19" s="20"/>
      <c r="E19" s="20" t="s">
        <v>39</v>
      </c>
      <c r="F19" s="20"/>
      <c r="G19" s="20" t="s">
        <v>39</v>
      </c>
      <c r="H19" s="21" t="s">
        <v>39</v>
      </c>
      <c r="I19" s="21"/>
      <c r="J19" s="21"/>
      <c r="K19" s="21"/>
      <c r="L19" s="21"/>
    </row>
    <row r="20" spans="1:12" x14ac:dyDescent="0.35">
      <c r="A20" s="2">
        <v>16</v>
      </c>
      <c r="B20" s="18" t="s">
        <v>20</v>
      </c>
      <c r="C20" s="19"/>
      <c r="D20" s="20"/>
      <c r="E20" s="20" t="s">
        <v>39</v>
      </c>
      <c r="F20" s="20"/>
      <c r="G20" s="20" t="s">
        <v>39</v>
      </c>
      <c r="H20" s="21"/>
      <c r="I20" s="21"/>
      <c r="J20" s="21" t="s">
        <v>39</v>
      </c>
      <c r="K20" s="21"/>
      <c r="L20" s="21"/>
    </row>
    <row r="21" spans="1:12" x14ac:dyDescent="0.35">
      <c r="A21" s="2">
        <v>17</v>
      </c>
      <c r="B21" s="18" t="s">
        <v>23</v>
      </c>
      <c r="C21" s="19"/>
      <c r="D21" s="20"/>
      <c r="E21" s="20" t="s">
        <v>39</v>
      </c>
      <c r="F21" s="20"/>
      <c r="G21" s="20" t="s">
        <v>39</v>
      </c>
      <c r="H21" s="21" t="s">
        <v>39</v>
      </c>
      <c r="I21" s="21" t="s">
        <v>39</v>
      </c>
      <c r="J21" s="21" t="s">
        <v>39</v>
      </c>
      <c r="K21" s="21" t="s">
        <v>39</v>
      </c>
      <c r="L21" s="21" t="s">
        <v>39</v>
      </c>
    </row>
    <row r="22" spans="1:12" x14ac:dyDescent="0.35">
      <c r="A22" s="2">
        <v>18</v>
      </c>
      <c r="B22" s="18" t="s">
        <v>18</v>
      </c>
      <c r="C22" s="19"/>
      <c r="D22" s="20"/>
      <c r="E22" s="20" t="s">
        <v>39</v>
      </c>
      <c r="F22" s="20"/>
      <c r="G22" s="20" t="s">
        <v>39</v>
      </c>
      <c r="H22" s="21" t="s">
        <v>39</v>
      </c>
      <c r="I22" s="21" t="s">
        <v>39</v>
      </c>
      <c r="J22" s="21" t="s">
        <v>39</v>
      </c>
      <c r="K22" s="21" t="s">
        <v>39</v>
      </c>
      <c r="L22" s="21" t="s">
        <v>39</v>
      </c>
    </row>
    <row r="23" spans="1:12" x14ac:dyDescent="0.35">
      <c r="A23" s="2">
        <v>19</v>
      </c>
      <c r="B23" s="18" t="s">
        <v>35</v>
      </c>
      <c r="C23" s="19"/>
      <c r="D23" s="20" t="s">
        <v>39</v>
      </c>
      <c r="E23" s="20" t="s">
        <v>39</v>
      </c>
      <c r="F23" s="20"/>
      <c r="G23" s="20" t="s">
        <v>39</v>
      </c>
      <c r="H23" s="21"/>
      <c r="I23" s="21"/>
      <c r="J23" s="21" t="s">
        <v>39</v>
      </c>
      <c r="K23" s="21"/>
      <c r="L23" s="21"/>
    </row>
    <row r="24" spans="1:12" x14ac:dyDescent="0.35">
      <c r="A24" s="2">
        <v>20</v>
      </c>
      <c r="B24" s="18" t="s">
        <v>32</v>
      </c>
      <c r="C24" s="19"/>
      <c r="D24" s="20"/>
      <c r="E24" s="20" t="s">
        <v>39</v>
      </c>
      <c r="F24" s="20"/>
      <c r="G24" s="20"/>
      <c r="H24" s="21"/>
      <c r="I24" s="21"/>
      <c r="J24" s="21"/>
      <c r="K24" s="21"/>
      <c r="L24" s="21"/>
    </row>
    <row r="25" spans="1:12" x14ac:dyDescent="0.35">
      <c r="A25" s="2">
        <v>21</v>
      </c>
      <c r="B25" s="18" t="s">
        <v>25</v>
      </c>
      <c r="C25" s="19"/>
      <c r="D25" s="20"/>
      <c r="E25" s="20" t="s">
        <v>39</v>
      </c>
      <c r="F25" s="20"/>
      <c r="G25" s="20"/>
      <c r="H25" s="21"/>
      <c r="I25" s="21"/>
      <c r="J25" s="21"/>
      <c r="K25" s="21"/>
      <c r="L25" s="21"/>
    </row>
    <row r="26" spans="1:12" x14ac:dyDescent="0.35">
      <c r="A26" s="2">
        <v>22</v>
      </c>
      <c r="B26" s="18" t="s">
        <v>17</v>
      </c>
      <c r="C26" s="19"/>
      <c r="D26" s="20"/>
      <c r="E26" s="20" t="s">
        <v>39</v>
      </c>
      <c r="F26" s="20"/>
      <c r="G26" s="20"/>
      <c r="H26" s="21" t="s">
        <v>39</v>
      </c>
      <c r="I26" s="21"/>
      <c r="J26" s="21"/>
      <c r="K26" s="21"/>
      <c r="L26" s="21"/>
    </row>
    <row r="27" spans="1:12" x14ac:dyDescent="0.35">
      <c r="A27" s="2">
        <v>23</v>
      </c>
      <c r="B27" s="18" t="s">
        <v>33</v>
      </c>
      <c r="C27" s="19"/>
      <c r="D27" s="20"/>
      <c r="E27" s="20" t="s">
        <v>39</v>
      </c>
      <c r="F27" s="20"/>
      <c r="G27" s="20"/>
      <c r="H27" s="21"/>
      <c r="I27" s="21"/>
      <c r="J27" s="21" t="s">
        <v>39</v>
      </c>
      <c r="K27" s="21"/>
      <c r="L27" s="21"/>
    </row>
    <row r="28" spans="1:12" x14ac:dyDescent="0.35">
      <c r="A28" s="2">
        <v>24</v>
      </c>
      <c r="B28" s="18" t="s">
        <v>37</v>
      </c>
      <c r="C28" s="19"/>
      <c r="D28" s="20"/>
      <c r="E28" s="20" t="s">
        <v>39</v>
      </c>
      <c r="F28" s="20"/>
      <c r="G28" s="20"/>
      <c r="H28" s="21" t="s">
        <v>39</v>
      </c>
      <c r="I28" s="21"/>
      <c r="J28" s="21"/>
      <c r="K28" s="21"/>
      <c r="L28" s="21"/>
    </row>
    <row r="29" spans="1:12" x14ac:dyDescent="0.35">
      <c r="A29" s="2">
        <v>25</v>
      </c>
      <c r="B29" s="18" t="s">
        <v>26</v>
      </c>
      <c r="C29" s="19"/>
      <c r="D29" s="20"/>
      <c r="E29" s="20" t="s">
        <v>39</v>
      </c>
      <c r="F29" s="20"/>
      <c r="G29" s="20"/>
      <c r="H29" s="21"/>
      <c r="I29" s="21"/>
      <c r="J29" s="21"/>
      <c r="K29" s="21"/>
      <c r="L29" s="21"/>
    </row>
    <row r="30" spans="1:12" x14ac:dyDescent="0.35">
      <c r="A30" s="2">
        <v>26</v>
      </c>
      <c r="B30" s="18" t="s">
        <v>45</v>
      </c>
      <c r="C30" s="19"/>
      <c r="D30" s="20"/>
      <c r="E30" s="20" t="s">
        <v>39</v>
      </c>
      <c r="F30" s="20"/>
      <c r="G30" s="20"/>
      <c r="H30" s="21"/>
      <c r="I30" s="21"/>
      <c r="J30" s="21"/>
      <c r="K30" s="21"/>
      <c r="L30" s="21"/>
    </row>
    <row r="31" spans="1:12" x14ac:dyDescent="0.35">
      <c r="A31" s="2">
        <v>27</v>
      </c>
      <c r="B31" s="18" t="s">
        <v>46</v>
      </c>
      <c r="C31" s="19"/>
      <c r="D31" s="20"/>
      <c r="E31" s="20" t="s">
        <v>39</v>
      </c>
      <c r="F31" s="20"/>
      <c r="G31" s="20"/>
      <c r="H31" s="21"/>
      <c r="I31" s="21"/>
      <c r="J31" s="21"/>
      <c r="K31" s="21"/>
      <c r="L31" s="21"/>
    </row>
    <row r="32" spans="1:12" x14ac:dyDescent="0.35">
      <c r="A32" s="2">
        <v>28</v>
      </c>
      <c r="B32" s="18" t="s">
        <v>22</v>
      </c>
      <c r="C32" s="19"/>
      <c r="D32" s="20"/>
      <c r="E32" s="20" t="s">
        <v>39</v>
      </c>
      <c r="F32" s="20"/>
      <c r="G32" s="20"/>
      <c r="H32" s="21"/>
      <c r="I32" s="21"/>
      <c r="J32" s="21"/>
      <c r="K32" s="21"/>
      <c r="L32" s="21"/>
    </row>
    <row r="33" spans="1:12" x14ac:dyDescent="0.35">
      <c r="A33" s="2">
        <v>29</v>
      </c>
      <c r="B33" s="18" t="s">
        <v>29</v>
      </c>
      <c r="C33" s="19"/>
      <c r="D33" s="20"/>
      <c r="E33" s="20" t="s">
        <v>39</v>
      </c>
      <c r="F33" s="20"/>
      <c r="G33" s="20"/>
      <c r="H33" s="21" t="s">
        <v>39</v>
      </c>
      <c r="I33" s="21"/>
      <c r="J33" s="21" t="s">
        <v>39</v>
      </c>
      <c r="K33" s="21"/>
      <c r="L33" s="21"/>
    </row>
    <row r="34" spans="1:12" ht="15" thickBot="1" x14ac:dyDescent="0.4">
      <c r="A34" s="3">
        <v>30</v>
      </c>
      <c r="B34" s="22" t="s">
        <v>21</v>
      </c>
      <c r="C34" s="23"/>
      <c r="D34" s="24"/>
      <c r="E34" s="24" t="s">
        <v>39</v>
      </c>
      <c r="F34" s="24"/>
      <c r="G34" s="24"/>
      <c r="H34" s="25"/>
      <c r="I34" s="25"/>
      <c r="J34" s="25"/>
      <c r="K34" s="25"/>
      <c r="L34" s="25"/>
    </row>
  </sheetData>
  <sortState ref="B5:N34">
    <sortCondition ref="C5:C34"/>
    <sortCondition ref="E5:E34"/>
    <sortCondition ref="D5:D34"/>
    <sortCondition ref="F5:F34"/>
  </sortState>
  <mergeCells count="1">
    <mergeCell ref="C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8"/>
  <sheetViews>
    <sheetView tabSelected="1" workbookViewId="0">
      <selection activeCell="B1" sqref="B1"/>
    </sheetView>
  </sheetViews>
  <sheetFormatPr baseColWidth="10" defaultRowHeight="14.5" x14ac:dyDescent="0.35"/>
  <cols>
    <col min="1" max="1" width="3" style="27" bestFit="1" customWidth="1"/>
    <col min="2" max="2" width="21.6328125" style="27" bestFit="1" customWidth="1"/>
    <col min="3" max="7" width="15.7265625" style="27" customWidth="1"/>
    <col min="8" max="16384" width="10.90625" style="27"/>
  </cols>
  <sheetData>
    <row r="1" spans="2:9" x14ac:dyDescent="0.35">
      <c r="B1" s="26" t="s">
        <v>40</v>
      </c>
      <c r="C1" s="27" t="s">
        <v>42</v>
      </c>
    </row>
    <row r="2" spans="2:9" x14ac:dyDescent="0.35">
      <c r="C2" s="29">
        <v>1</v>
      </c>
      <c r="D2" s="29">
        <v>2</v>
      </c>
      <c r="E2" s="29">
        <v>3</v>
      </c>
      <c r="F2" s="29">
        <v>4</v>
      </c>
      <c r="G2" s="29">
        <v>5</v>
      </c>
    </row>
    <row r="3" spans="2:9" x14ac:dyDescent="0.35">
      <c r="B3" s="26" t="s">
        <v>1</v>
      </c>
      <c r="C3" s="27" t="str">
        <f ca="1">INDEX(Preventeur,MATCH(equipe!C2,liste!$D$2:$D$31,0))</f>
        <v>MALATRE</v>
      </c>
      <c r="D3" s="27" t="str">
        <f ca="1">INDEX(Preventeur,MATCH(equipe!D2,liste!$D$2:$D$31,0))</f>
        <v>BRIER</v>
      </c>
      <c r="E3" s="27" t="str">
        <f ca="1">INDEX(Preventeur,MATCH(equipe!E2,liste!$D$2:$D$31,0))</f>
        <v>BAZIN</v>
      </c>
      <c r="F3" s="27" t="str">
        <f ca="1">INDEX(Preventeur,MATCH(equipe!F2,liste!$D$2:$D$31,0))</f>
        <v>CASTELLO</v>
      </c>
      <c r="G3" s="27" t="str">
        <f ca="1">INDEX(Preventeur,MATCH(equipe!G2,liste!$D$2:$D$31,0))</f>
        <v>LOPEZ</v>
      </c>
      <c r="I3" s="9"/>
    </row>
    <row r="4" spans="2:9" x14ac:dyDescent="0.35">
      <c r="B4" s="26" t="s">
        <v>0</v>
      </c>
      <c r="C4" s="27" t="str">
        <f ca="1">INDEX(chef,MATCH(equipe!C2,liste!$G$2:$G$31,0))</f>
        <v>SZENK</v>
      </c>
      <c r="D4" s="27" t="str">
        <f ca="1">INDEX(chef,MATCH(equipe!D2,liste!$G$2:$G$31,0))</f>
        <v>QUINONERO</v>
      </c>
      <c r="E4" s="27" t="str">
        <f ca="1">INDEX(chef,MATCH(equipe!E2,liste!$G$2:$G$31,0))</f>
        <v>SPIZAK</v>
      </c>
      <c r="F4" s="27" t="str">
        <f ca="1">INDEX(chef,MATCH(equipe!F2,liste!$G$2:$G$31,0))</f>
        <v>MARTINEZ</v>
      </c>
      <c r="G4" s="27" t="str">
        <f ca="1">INDEX(chef,MATCH(equipe!G2,liste!$G$2:$G$31,0))</f>
        <v>VASCHALDE</v>
      </c>
      <c r="H4" s="28"/>
      <c r="I4" s="9"/>
    </row>
    <row r="5" spans="2:9" s="30" customFormat="1" x14ac:dyDescent="0.35">
      <c r="B5" s="30" t="s">
        <v>47</v>
      </c>
      <c r="C5" s="30" t="str">
        <f ca="1">IF(COUNTIF(PNR,C4)=1,C4,IF(COUNTIF(PNR,C3)=1,C3,"?"))</f>
        <v>SZENK</v>
      </c>
      <c r="D5" s="30" t="str">
        <f ca="1">IF(COUNTIF(PNR,D4)=1,D4,IF(COUNTIF(PNR,D3)=1,D3,"?"))</f>
        <v>BRIER</v>
      </c>
      <c r="E5" s="30" t="str">
        <f ca="1">IF(COUNTIF(PNR,E4)=1,E4,IF(COUNTIF(PNR,E3)=1,E3,"?"))</f>
        <v>BAZIN</v>
      </c>
      <c r="F5" s="30" t="str">
        <f ca="1">IF(COUNTIF(PNR,F4)=1,F4,IF(COUNTIF(PNR,F3)=1,F3,"?"))</f>
        <v>MARTINEZ</v>
      </c>
      <c r="G5" s="30" t="str">
        <f ca="1">IF(COUNTIF(PNR,G4)=1,G4,IF(COUNTIF(PNR,G3)=1,G3,"?"))</f>
        <v>VASCHALDE</v>
      </c>
    </row>
    <row r="6" spans="2:9" x14ac:dyDescent="0.35">
      <c r="B6" s="26" t="s">
        <v>2</v>
      </c>
      <c r="C6" s="27" t="str">
        <f ca="1">IF(C5="?",INDEX(PNR,MATCH(COUNTIF($C5:C5,"?"),liste!$J$2:$J$31,0)),C5)</f>
        <v>SZENK</v>
      </c>
      <c r="D6" s="27" t="str">
        <f ca="1">IF(D5="?",INDEX(PNR,MATCH(COUNTIF($C5:D5,"?"),liste!$J$2:$J$31,0)),D5)</f>
        <v>BRIER</v>
      </c>
      <c r="E6" s="27" t="str">
        <f ca="1">IF(E5="?",INDEX(PNR,MATCH(COUNTIF($C5:E5,"?"),liste!$J$2:$J$31,0)),E5)</f>
        <v>BAZIN</v>
      </c>
      <c r="F6" s="27" t="str">
        <f ca="1">IF(F5="?",INDEX(PNR,MATCH(COUNTIF($C5:F5,"?"),liste!$J$2:$J$31,0)),F5)</f>
        <v>MARTINEZ</v>
      </c>
      <c r="G6" s="27" t="str">
        <f ca="1">IF(G5="?",INDEX(PNR,MATCH(COUNTIF($C5:G5,"?"),liste!$J$2:$J$31,0)),G5)</f>
        <v>VASCHALDE</v>
      </c>
      <c r="I6" s="9"/>
    </row>
    <row r="7" spans="2:9" s="30" customFormat="1" x14ac:dyDescent="0.35">
      <c r="B7" s="30" t="s">
        <v>48</v>
      </c>
      <c r="C7" s="30" t="str">
        <f ca="1">IF(COUNTIF(PL,C4)=1,C4,IF(COUNTIF(PL,C3)=1,C3,IF(COUNTIF(PL,C6)=1,C6,"?")))</f>
        <v>MALATRE</v>
      </c>
      <c r="D7" s="30" t="str">
        <f ca="1">IF(COUNTIF(PL,D4)=1,D4,IF(COUNTIF(PL,D3)=1,D3,IF(COUNTIF(PL,D6)=1,D6,"?")))</f>
        <v>?</v>
      </c>
      <c r="E7" s="30" t="str">
        <f ca="1">IF(COUNTIF(PL,E4)=1,E4,IF(COUNTIF(PL,E3)=1,E3,IF(COUNTIF(PL,E6)=1,E6,"?")))</f>
        <v>?</v>
      </c>
      <c r="F7" s="30" t="str">
        <f ca="1">IF(COUNTIF(PL,F4)=1,F4,IF(COUNTIF(PL,F3)=1,F3,IF(COUNTIF(PL,F6)=1,F6,"?")))</f>
        <v>?</v>
      </c>
      <c r="G7" s="30" t="str">
        <f ca="1">IF(COUNTIF(PL,G4)=1,G4,IF(COUNTIF(PL,G3)=1,G3,IF(COUNTIF(PL,G6)=1,G6,"?")))</f>
        <v>VASCHALDE</v>
      </c>
    </row>
    <row r="8" spans="2:9" x14ac:dyDescent="0.35">
      <c r="B8" s="26" t="s">
        <v>13</v>
      </c>
      <c r="C8" s="27" t="str">
        <f ca="1">IF(C7="?",INDEX(PL,MATCH(COUNTIF($C7:C7,"?"),liste!$M$2:$M$31,0)),C7)</f>
        <v>MALATRE</v>
      </c>
      <c r="D8" s="27" t="str">
        <f ca="1">IF(D7="?",INDEX(PL,MATCH(COUNTIF($C7:D7,"?"),liste!$M$2:$M$31,0)),D7)</f>
        <v>GARNIER</v>
      </c>
      <c r="E8" s="27" t="str">
        <f ca="1">IF(E7="?",INDEX(PL,MATCH(COUNTIF($C7:E7,"?"),liste!$M$2:$M$31,0)),E7)</f>
        <v>BIANCO</v>
      </c>
      <c r="F8" s="27" t="str">
        <f ca="1">IF(F7="?",INDEX(PL,MATCH(COUNTIF($C7:F7,"?"),liste!$M$2:$M$31,0)),F7)</f>
        <v>PAQUIEN</v>
      </c>
      <c r="G8" s="27" t="str">
        <f ca="1">IF(G7="?",INDEX(PL,MATCH(COUNTIF($C7:G7,"?"),liste!$M$2:$M$31,0)),G7)</f>
        <v>VASCHALDE</v>
      </c>
      <c r="I8" s="31"/>
    </row>
    <row r="9" spans="2:9" s="30" customFormat="1" x14ac:dyDescent="0.35">
      <c r="B9" s="30" t="s">
        <v>48</v>
      </c>
      <c r="C9" s="30" t="str">
        <f ca="1">IF(AND(C4&lt;&gt;C8,COUNTIF(PL,C4)=1),C4,IF(AND(C3&lt;&gt;C8,COUNTIF(PL,C3)=1),C3,IF(AND(C6&lt;&gt;C8,COUNTIF(PL,C6)=1),C6,"?")))</f>
        <v>?</v>
      </c>
      <c r="D9" s="30" t="str">
        <f ca="1">IF(AND(D4&lt;&gt;D8,COUNTIF(PL,D4)=1),D4,IF(AND(D3&lt;&gt;D8,COUNTIF(PL,D3)=1),D3,IF(AND(D6&lt;&gt;D8,COUNTIF(PL,D6)=1),D6,"?")))</f>
        <v>?</v>
      </c>
      <c r="E9" s="30" t="str">
        <f ca="1">IF(AND(E4&lt;&gt;E8,COUNTIF(PL,E4)=1),E4,IF(AND(E3&lt;&gt;E8,COUNTIF(PL,E3)=1),E3,IF(AND(E6&lt;&gt;E8,COUNTIF(PL,E6)=1),E6,"?")))</f>
        <v>?</v>
      </c>
      <c r="F9" s="30" t="str">
        <f ca="1">IF(AND(F4&lt;&gt;F8,COUNTIF(PL,F4)=1),F4,IF(AND(F3&lt;&gt;F8,COUNTIF(PL,F3)=1),F3,IF(AND(F6&lt;&gt;F8,COUNTIF(PL,F6)=1),F6,"?")))</f>
        <v>?</v>
      </c>
      <c r="G9" s="30" t="str">
        <f ca="1">IF(AND(G4&lt;&gt;G8,COUNTIF(PL,G4)=1),G4,IF(AND(G3&lt;&gt;G8,COUNTIF(PL,G3)=1),G3,IF(AND(G6&lt;&gt;G8,COUNTIF(PL,G6)=1),G6,"?")))</f>
        <v>LOPEZ</v>
      </c>
    </row>
    <row r="10" spans="2:9" x14ac:dyDescent="0.35">
      <c r="B10" s="26" t="s">
        <v>13</v>
      </c>
      <c r="C10" s="27" t="str">
        <f ca="1">IF(C9="?",INDEX(PL,MATCH(COUNTIF($C9:C9,"?")+COUNTIF($C$7:$G$7,"?"),liste!$M$2:$M$31,0)),C9)</f>
        <v>MADANGA</v>
      </c>
      <c r="D10" s="27" t="str">
        <f ca="1">IF(D9="?",INDEX(PL,MATCH(COUNTIF($C9:D9,"?")+COUNTIF($C$7:$G$7,"?"),liste!$M$2:$M$31,0)),D9)</f>
        <v>VASCHALDE</v>
      </c>
      <c r="E10" s="27" t="str">
        <f ca="1">IF(E9="?",INDEX(PL,MATCH(COUNTIF($C9:E9,"?")+COUNTIF($C$7:$G$7,"?"),liste!$M$2:$M$31,0)),E9)</f>
        <v>FINET</v>
      </c>
      <c r="F10" s="27" t="str">
        <f ca="1">IF(F9="?",INDEX(PL,MATCH(COUNTIF($C9:F9,"?")+COUNTIF($C$7:$G$7,"?"),liste!$M$2:$M$31,0)),F9)</f>
        <v>AUBANEL</v>
      </c>
      <c r="G10" s="27" t="str">
        <f ca="1">IF(G9="?",INDEX(PL,MATCH(COUNTIF($C9:G9,"?")+COUNTIF($C$7:$G$7,"?"),liste!$M$2:$M$31,0)),G9)</f>
        <v>LOPEZ</v>
      </c>
      <c r="I10" s="31"/>
    </row>
    <row r="11" spans="2:9" s="30" customFormat="1" x14ac:dyDescent="0.35">
      <c r="B11" s="30" t="s">
        <v>49</v>
      </c>
    </row>
    <row r="12" spans="2:9" x14ac:dyDescent="0.35">
      <c r="B12" s="26" t="s">
        <v>16</v>
      </c>
      <c r="I12" s="9"/>
    </row>
    <row r="13" spans="2:9" s="30" customFormat="1" x14ac:dyDescent="0.35">
      <c r="B13" s="30" t="s">
        <v>49</v>
      </c>
    </row>
    <row r="14" spans="2:9" x14ac:dyDescent="0.35">
      <c r="B14" s="26" t="s">
        <v>16</v>
      </c>
      <c r="I14" s="9"/>
    </row>
    <row r="15" spans="2:9" s="30" customFormat="1" x14ac:dyDescent="0.35">
      <c r="B15" s="30" t="s">
        <v>49</v>
      </c>
    </row>
    <row r="16" spans="2:9" x14ac:dyDescent="0.35">
      <c r="B16" s="26" t="s">
        <v>16</v>
      </c>
      <c r="I16" s="9"/>
    </row>
    <row r="17" spans="2:9" s="30" customFormat="1" x14ac:dyDescent="0.35">
      <c r="B17" s="30" t="s">
        <v>49</v>
      </c>
    </row>
    <row r="18" spans="2:9" x14ac:dyDescent="0.35">
      <c r="B18" s="26" t="s">
        <v>16</v>
      </c>
      <c r="I18" s="9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3"/>
  <sheetViews>
    <sheetView workbookViewId="0">
      <pane ySplit="1" topLeftCell="A2" activePane="bottomLeft" state="frozen"/>
      <selection pane="bottomLeft" activeCell="Q2" sqref="Q2"/>
    </sheetView>
  </sheetViews>
  <sheetFormatPr baseColWidth="10" defaultRowHeight="14.5" x14ac:dyDescent="0.35"/>
  <cols>
    <col min="3" max="3" width="5.26953125" style="34" customWidth="1"/>
    <col min="4" max="4" width="3.90625" customWidth="1"/>
    <col min="6" max="6" width="5.26953125" style="34" customWidth="1"/>
    <col min="7" max="7" width="3.90625" customWidth="1"/>
    <col min="9" max="9" width="5.26953125" style="34" customWidth="1"/>
    <col min="10" max="10" width="4.08984375" customWidth="1"/>
    <col min="12" max="12" width="5.26953125" style="34" customWidth="1"/>
    <col min="13" max="13" width="4.08984375" customWidth="1"/>
    <col min="15" max="15" width="5.26953125" style="34" customWidth="1"/>
    <col min="16" max="16" width="4.08984375" customWidth="1"/>
  </cols>
  <sheetData>
    <row r="1" spans="1:16" ht="66.75" customHeight="1" x14ac:dyDescent="0.35">
      <c r="A1" s="13" t="s">
        <v>43</v>
      </c>
      <c r="B1" s="7" t="s">
        <v>1</v>
      </c>
      <c r="C1" s="33" t="s">
        <v>1</v>
      </c>
      <c r="D1" s="7" t="s">
        <v>1</v>
      </c>
      <c r="E1" s="7" t="s">
        <v>0</v>
      </c>
      <c r="F1" s="33" t="s">
        <v>0</v>
      </c>
      <c r="G1" s="7" t="s">
        <v>0</v>
      </c>
      <c r="H1" s="7" t="s">
        <v>2</v>
      </c>
      <c r="I1" s="33" t="s">
        <v>2</v>
      </c>
      <c r="J1" s="7" t="s">
        <v>2</v>
      </c>
      <c r="K1" s="7" t="s">
        <v>13</v>
      </c>
      <c r="L1" s="33" t="s">
        <v>13</v>
      </c>
      <c r="M1" s="7" t="s">
        <v>13</v>
      </c>
      <c r="N1" s="7" t="s">
        <v>16</v>
      </c>
      <c r="O1" s="33" t="s">
        <v>16</v>
      </c>
      <c r="P1" s="7" t="s">
        <v>16</v>
      </c>
    </row>
    <row r="2" spans="1:16" x14ac:dyDescent="0.35">
      <c r="A2" t="str">
        <f>personnel!B5</f>
        <v>GOGUYER</v>
      </c>
      <c r="B2" t="str">
        <f t="array" ref="B2">IFERROR(INDEX(personnel!$B$5:$B$34,SMALL(IF(personnel!D$5:D$34="x",ROW(personnel!$B$5:$B$34),9^9),ROW()-1)),"")</f>
        <v>LOPEZ</v>
      </c>
      <c r="C2" s="34">
        <f ca="1">IF(B2="","",RANDBETWEEN(1,9)+ROW()/100)</f>
        <v>1.02</v>
      </c>
      <c r="D2">
        <f ca="1">IFERROR(RANK(C2,C$2:C$31),"")</f>
        <v>5</v>
      </c>
      <c r="E2" t="str">
        <f t="array" ref="E2">IFERROR(INDEX(personnel!$B$5:$B$34,SMALL(IF(personnel!C$5:C$34="x",ROW(personnel!$B$5:$B$34),9^9),ROW()-1)),"")</f>
        <v>VASCHALDE</v>
      </c>
      <c r="F2" s="34">
        <f ca="1">IF(E2="","",RANDBETWEEN(1,9)+ROW()/100)</f>
        <v>3.02</v>
      </c>
      <c r="G2">
        <f t="shared" ref="G2:G31" ca="1" si="0">IFERROR(RANK(F2,F$2:F$31),"")</f>
        <v>5</v>
      </c>
      <c r="H2" t="str">
        <f t="array" ref="H2">IFERROR(INDEX(personnel!$B$5:$B$34,SMALL(IF(personnel!F$5:F$34="x",ROW(personnel!$B$5:$B$34),9^9),ROW()-1)),"")</f>
        <v>VASCHALDE</v>
      </c>
      <c r="I2" s="34">
        <f ca="1">IF(OR(H2="",COUNTIF(equipe!$C$3:$G$3,H2)=1),"",RANDBETWEEN(1,9)+ROW()/100)</f>
        <v>7.02</v>
      </c>
      <c r="J2">
        <f t="shared" ref="J2:J31" ca="1" si="1">IFERROR(RANK(I2,I$2:I$31),"")</f>
        <v>2</v>
      </c>
      <c r="K2" t="str">
        <f t="array" ref="K2">IFERROR(INDEX(personnel!$B$5:$B$34,SMALL(IF(personnel!G$5:G$34="x",ROW(personnel!$B$5:$B$34),9^9),ROW()-1)),"")</f>
        <v>VASCHALDE</v>
      </c>
      <c r="L2" s="34">
        <f ca="1">IF(OR(K2="",COUNTIF(equipe!$C$3:$G$6,K2)=1),"",RANDBETWEEN(1,9)+ROW()/100)</f>
        <v>4.0199999999999996</v>
      </c>
      <c r="M2">
        <f t="shared" ref="M2:M31" ca="1" si="2">IFERROR(RANK(L2,L$2:L$31),"")</f>
        <v>5</v>
      </c>
      <c r="N2" t="str">
        <f t="array" ref="N2">IFERROR(INDEX(personnel!$B$5:$B$34,SMALL(IF(personnel!E$5:E$34="x",ROW(personnel!$B$5:$B$34),9^9),ROW()-1)),"")</f>
        <v>VASCHALDE</v>
      </c>
      <c r="O2" s="34">
        <f ca="1">IF(OR(N2="",COUNTIF(equipe!$C$3:$G$10,N2)=1),"",RANDBETWEEN(1,9)+ROW()/100)</f>
        <v>5.0199999999999996</v>
      </c>
      <c r="P2">
        <f t="shared" ref="P2:P31" ca="1" si="3">IFERROR(RANK(O2,O$2:O$31),"")</f>
        <v>9</v>
      </c>
    </row>
    <row r="3" spans="1:16" x14ac:dyDescent="0.35">
      <c r="A3" t="str">
        <f>personnel!B6</f>
        <v>NOUVEAU3</v>
      </c>
      <c r="B3" t="str">
        <f t="array" ref="B3">IFERROR(INDEX(personnel!$B$5:$B$34,SMALL(IF(personnel!D$5:D$34="x",ROW(personnel!$B$5:$B$34),9^9),ROW()-1)),"")</f>
        <v>BAZIN</v>
      </c>
      <c r="C3" s="34">
        <f ca="1">IF(B3="","",RANDBETWEEN(1,9)+ROW()/100)</f>
        <v>4.03</v>
      </c>
      <c r="D3">
        <f t="shared" ref="D3:D31" ca="1" si="4">IFERROR(RANK(C3,C$2:C$31),"")</f>
        <v>3</v>
      </c>
      <c r="E3" t="str">
        <f t="array" ref="E3">IFERROR(INDEX(personnel!$B$5:$B$34,SMALL(IF(personnel!C$5:C$34="x",ROW(personnel!$B$5:$B$34),9^9),ROW()-1)),"")</f>
        <v>SZENK</v>
      </c>
      <c r="F3" s="34">
        <f ca="1">IF(E3="","",RANDBETWEEN(1,9)+ROW()/100)</f>
        <v>9.0299999999999994</v>
      </c>
      <c r="G3">
        <f t="shared" ca="1" si="0"/>
        <v>1</v>
      </c>
      <c r="H3" t="str">
        <f t="array" ref="H3">IFERROR(INDEX(personnel!$B$5:$B$34,SMALL(IF(personnel!F$5:F$34="x",ROW(personnel!$B$5:$B$34),9^9),ROW()-1)),"")</f>
        <v>SZENK</v>
      </c>
      <c r="I3" s="34">
        <f ca="1">IF(OR(H3="",COUNTIF(equipe!$C$3:$G$3,H3)=1),"",RANDBETWEEN(1,9)+ROW()/100)</f>
        <v>9.0299999999999994</v>
      </c>
      <c r="J3">
        <f t="shared" ca="1" si="1"/>
        <v>1</v>
      </c>
      <c r="K3" t="str">
        <f t="array" ref="K3">IFERROR(INDEX(personnel!$B$5:$B$34,SMALL(IF(personnel!G$5:G$34="x",ROW(personnel!$B$5:$B$34),9^9),ROW()-1)),"")</f>
        <v>LOPEZ</v>
      </c>
      <c r="L3" s="34" t="str">
        <f ca="1">IF(OR(K3="",COUNTIF(equipe!$C$3:$G$6,K3)=1),"",RANDBETWEEN(1,9)+ROW()/100)</f>
        <v/>
      </c>
      <c r="M3" t="str">
        <f t="shared" ca="1" si="2"/>
        <v/>
      </c>
      <c r="N3" t="str">
        <f t="array" ref="N3">IFERROR(INDEX(personnel!$B$5:$B$34,SMALL(IF(personnel!E$5:E$34="x",ROW(personnel!$B$5:$B$34),9^9),ROW()-1)),"")</f>
        <v>GONCALVES</v>
      </c>
      <c r="O3" s="34">
        <f ca="1">IF(OR(N3="",COUNTIF(equipe!$C$3:$G$10,N3)=1),"",RANDBETWEEN(1,9)+ROW()/100)</f>
        <v>8.0299999999999994</v>
      </c>
      <c r="P3">
        <f t="shared" ca="1" si="3"/>
        <v>3</v>
      </c>
    </row>
    <row r="4" spans="1:16" x14ac:dyDescent="0.35">
      <c r="A4" t="str">
        <f>personnel!B7</f>
        <v>DEMON</v>
      </c>
      <c r="B4" t="str">
        <f t="array" ref="B4">IFERROR(INDEX(personnel!$B$5:$B$34,SMALL(IF(personnel!D$5:D$34="x",ROW(personnel!$B$5:$B$34),9^9),ROW()-1)),"")</f>
        <v>BRIER</v>
      </c>
      <c r="C4" s="34">
        <f ca="1">IF(B4="","",RANDBETWEEN(1,9)+ROW()/100)</f>
        <v>7.04</v>
      </c>
      <c r="D4">
        <f t="shared" ca="1" si="4"/>
        <v>2</v>
      </c>
      <c r="E4" t="str">
        <f t="array" ref="E4">IFERROR(INDEX(personnel!$B$5:$B$34,SMALL(IF(personnel!C$5:C$34="x",ROW(personnel!$B$5:$B$34),9^9),ROW()-1)),"")</f>
        <v>DURAND</v>
      </c>
      <c r="F4" s="34">
        <f ca="1">IF(E4="","",RANDBETWEEN(1,9)+ROW()/100)</f>
        <v>1.04</v>
      </c>
      <c r="G4">
        <f t="shared" ca="1" si="0"/>
        <v>6</v>
      </c>
      <c r="H4" t="str">
        <f t="array" ref="H4">IFERROR(INDEX(personnel!$B$5:$B$34,SMALL(IF(personnel!F$5:F$34="x",ROW(personnel!$B$5:$B$34),9^9),ROW()-1)),"")</f>
        <v>DURAND</v>
      </c>
      <c r="I4" s="34">
        <f ca="1">IF(OR(H4="",COUNTIF(equipe!$C$3:$G$3,H4)=1),"",RANDBETWEEN(1,9)+ROW()/100)</f>
        <v>3.04</v>
      </c>
      <c r="J4">
        <f t="shared" ca="1" si="1"/>
        <v>5</v>
      </c>
      <c r="K4" t="str">
        <f t="array" ref="K4">IFERROR(INDEX(personnel!$B$5:$B$34,SMALL(IF(personnel!G$5:G$34="x",ROW(personnel!$B$5:$B$34),9^9),ROW()-1)),"")</f>
        <v>FINET</v>
      </c>
      <c r="L4" s="34">
        <f ca="1">IF(OR(K4="",COUNTIF(equipe!$C$3:$G$6,K4)=1),"",RANDBETWEEN(1,9)+ROW()/100)</f>
        <v>3.04</v>
      </c>
      <c r="M4">
        <f t="shared" ca="1" si="2"/>
        <v>6</v>
      </c>
      <c r="N4" t="str">
        <f t="array" ref="N4">IFERROR(INDEX(personnel!$B$5:$B$34,SMALL(IF(personnel!E$5:E$34="x",ROW(personnel!$B$5:$B$34),9^9),ROW()-1)),"")</f>
        <v>LOPEZ</v>
      </c>
      <c r="O4" s="34">
        <f ca="1">IF(OR(N4="",COUNTIF(equipe!$C$3:$G$10,N4)=1),"",RANDBETWEEN(1,9)+ROW()/100)</f>
        <v>7.04</v>
      </c>
      <c r="P4">
        <f t="shared" ca="1" si="3"/>
        <v>5</v>
      </c>
    </row>
    <row r="5" spans="1:16" x14ac:dyDescent="0.35">
      <c r="A5" t="str">
        <f>personnel!B8</f>
        <v>REVOIL</v>
      </c>
      <c r="B5" t="str">
        <f t="array" ref="B5">IFERROR(INDEX(personnel!$B$5:$B$34,SMALL(IF(personnel!D$5:D$34="x",ROW(personnel!$B$5:$B$34),9^9),ROW()-1)),"")</f>
        <v>CASTELLO</v>
      </c>
      <c r="C5" s="34">
        <f ca="1">IF(B5="","",RANDBETWEEN(1,9)+ROW()/100)</f>
        <v>3.05</v>
      </c>
      <c r="D5">
        <f t="shared" ca="1" si="4"/>
        <v>4</v>
      </c>
      <c r="E5" t="str">
        <f t="array" ref="E5">IFERROR(INDEX(personnel!$B$5:$B$34,SMALL(IF(personnel!C$5:C$34="x",ROW(personnel!$B$5:$B$34),9^9),ROW()-1)),"")</f>
        <v>MARTINEZ</v>
      </c>
      <c r="F5" s="34">
        <f ca="1">IF(E5="","",RANDBETWEEN(1,9)+ROW()/100)</f>
        <v>3.05</v>
      </c>
      <c r="G5">
        <f t="shared" ca="1" si="0"/>
        <v>4</v>
      </c>
      <c r="H5" t="str">
        <f t="array" ref="H5">IFERROR(INDEX(personnel!$B$5:$B$34,SMALL(IF(personnel!F$5:F$34="x",ROW(personnel!$B$5:$B$34),9^9),ROW()-1)),"")</f>
        <v>MARTINEZ</v>
      </c>
      <c r="I5" s="34">
        <f ca="1">IF(OR(H5="",COUNTIF(equipe!$C$3:$G$3,H5)=1),"",RANDBETWEEN(1,9)+ROW()/100)</f>
        <v>5.05</v>
      </c>
      <c r="J5">
        <f t="shared" ca="1" si="1"/>
        <v>3</v>
      </c>
      <c r="K5" t="str">
        <f t="array" ref="K5">IFERROR(INDEX(personnel!$B$5:$B$34,SMALL(IF(personnel!G$5:G$34="x",ROW(personnel!$B$5:$B$34),9^9),ROW()-1)),"")</f>
        <v>MADANGA</v>
      </c>
      <c r="L5" s="34">
        <f ca="1">IF(OR(K5="",COUNTIF(equipe!$C$3:$G$6,K5)=1),"",RANDBETWEEN(1,9)+ROW()/100)</f>
        <v>5.05</v>
      </c>
      <c r="M5">
        <f t="shared" ca="1" si="2"/>
        <v>4</v>
      </c>
      <c r="N5" t="str">
        <f t="array" ref="N5">IFERROR(INDEX(personnel!$B$5:$B$34,SMALL(IF(personnel!E$5:E$34="x",ROW(personnel!$B$5:$B$34),9^9),ROW()-1)),"")</f>
        <v>BAZIN</v>
      </c>
      <c r="O5" s="34">
        <f ca="1">IF(OR(N5="",COUNTIF(equipe!$C$3:$G$10,N5)=1),"",RANDBETWEEN(1,9)+ROW()/100)</f>
        <v>4.05</v>
      </c>
      <c r="P5">
        <f t="shared" ca="1" si="3"/>
        <v>12</v>
      </c>
    </row>
    <row r="6" spans="1:16" x14ac:dyDescent="0.35">
      <c r="A6" t="str">
        <f>personnel!B9</f>
        <v>VASCHALDE</v>
      </c>
      <c r="B6" t="str">
        <f t="array" ref="B6">IFERROR(INDEX(personnel!$B$5:$B$34,SMALL(IF(personnel!D$5:D$34="x",ROW(personnel!$B$5:$B$34),9^9),ROW()-1)),"")</f>
        <v>MALATRE</v>
      </c>
      <c r="C6" s="34">
        <f ca="1">IF(B6="","",RANDBETWEEN(1,9)+ROW()/100)</f>
        <v>7.06</v>
      </c>
      <c r="D6">
        <f t="shared" ca="1" si="4"/>
        <v>1</v>
      </c>
      <c r="E6" t="str">
        <f t="array" ref="E6">IFERROR(INDEX(personnel!$B$5:$B$34,SMALL(IF(personnel!C$5:C$34="x",ROW(personnel!$B$5:$B$34),9^9),ROW()-1)),"")</f>
        <v>QUINONERO</v>
      </c>
      <c r="F6" s="34">
        <f ca="1">IF(E6="","",RANDBETWEEN(1,9)+ROW()/100)</f>
        <v>5.0599999999999996</v>
      </c>
      <c r="G6">
        <f t="shared" ca="1" si="0"/>
        <v>2</v>
      </c>
      <c r="H6" t="str">
        <f t="array" ref="H6">IFERROR(INDEX(personnel!$B$5:$B$34,SMALL(IF(personnel!F$5:F$34="x",ROW(personnel!$B$5:$B$34),9^9),ROW()-1)),"")</f>
        <v>LOPEZ</v>
      </c>
      <c r="I6" s="34" t="str">
        <f ca="1">IF(OR(H6="",COUNTIF(equipe!$C$3:$G$3,H6)=1),"",RANDBETWEEN(1,9)+ROW()/100)</f>
        <v/>
      </c>
      <c r="J6" t="str">
        <f t="shared" ca="1" si="1"/>
        <v/>
      </c>
      <c r="K6" t="str">
        <f t="array" ref="K6">IFERROR(INDEX(personnel!$B$5:$B$34,SMALL(IF(personnel!G$5:G$34="x",ROW(personnel!$B$5:$B$34),9^9),ROW()-1)),"")</f>
        <v>MASSELOT</v>
      </c>
      <c r="L6" s="34">
        <f ca="1">IF(OR(K6="",COUNTIF(equipe!$C$3:$G$6,K6)=1),"",RANDBETWEEN(1,9)+ROW()/100)</f>
        <v>2.06</v>
      </c>
      <c r="M6">
        <f t="shared" ca="1" si="2"/>
        <v>8</v>
      </c>
      <c r="N6" t="str">
        <f t="array" ref="N6">IFERROR(INDEX(personnel!$B$5:$B$34,SMALL(IF(personnel!E$5:E$34="x",ROW(personnel!$B$5:$B$34),9^9),ROW()-1)),"")</f>
        <v>BRIER</v>
      </c>
      <c r="O6" s="34">
        <f ca="1">IF(OR(N6="",COUNTIF(equipe!$C$3:$G$10,N6)=1),"",RANDBETWEEN(1,9)+ROW()/100)</f>
        <v>5.0599999999999996</v>
      </c>
      <c r="P6">
        <f t="shared" ca="1" si="3"/>
        <v>8</v>
      </c>
    </row>
    <row r="7" spans="1:16" x14ac:dyDescent="0.35">
      <c r="A7" t="str">
        <f>personnel!B10</f>
        <v>GONCALVES</v>
      </c>
      <c r="B7" t="str">
        <f t="array" ref="B7">IFERROR(INDEX(personnel!$B$5:$B$34,SMALL(IF(personnel!D$5:D$34="x",ROW(personnel!$B$5:$B$34),9^9),ROW()-1)),"")</f>
        <v/>
      </c>
      <c r="C7" s="34" t="str">
        <f ca="1">IF(B7="","",RANDBETWEEN(1,9)+ROW()/100)</f>
        <v/>
      </c>
      <c r="D7" t="str">
        <f t="shared" ca="1" si="4"/>
        <v/>
      </c>
      <c r="E7" t="str">
        <f t="array" ref="E7">IFERROR(INDEX(personnel!$B$5:$B$34,SMALL(IF(personnel!C$5:C$34="x",ROW(personnel!$B$5:$B$34),9^9),ROW()-1)),"")</f>
        <v>SPIZAK</v>
      </c>
      <c r="F7" s="34">
        <f ca="1">IF(E7="","",RANDBETWEEN(1,9)+ROW()/100)</f>
        <v>3.07</v>
      </c>
      <c r="G7">
        <f t="shared" ca="1" si="0"/>
        <v>3</v>
      </c>
      <c r="H7" t="str">
        <f t="array" ref="H7">IFERROR(INDEX(personnel!$B$5:$B$34,SMALL(IF(personnel!F$5:F$34="x",ROW(personnel!$B$5:$B$34),9^9),ROW()-1)),"")</f>
        <v>BAZIN</v>
      </c>
      <c r="I7" s="34" t="str">
        <f ca="1">IF(OR(H7="",COUNTIF(equipe!$C$3:$G$3,H7)=1),"",RANDBETWEEN(1,9)+ROW()/100)</f>
        <v/>
      </c>
      <c r="J7" t="str">
        <f t="shared" ca="1" si="1"/>
        <v/>
      </c>
      <c r="K7" t="str">
        <f t="array" ref="K7">IFERROR(INDEX(personnel!$B$5:$B$34,SMALL(IF(personnel!G$5:G$34="x",ROW(personnel!$B$5:$B$34),9^9),ROW()-1)),"")</f>
        <v>PAQUIEN</v>
      </c>
      <c r="L7" s="34">
        <f ca="1">IF(OR(K7="",COUNTIF(equipe!$C$3:$G$6,K7)=1),"",RANDBETWEEN(1,9)+ROW()/100)</f>
        <v>6.07</v>
      </c>
      <c r="M7">
        <f t="shared" ca="1" si="2"/>
        <v>3</v>
      </c>
      <c r="N7" t="str">
        <f t="array" ref="N7">IFERROR(INDEX(personnel!$B$5:$B$34,SMALL(IF(personnel!E$5:E$34="x",ROW(personnel!$B$5:$B$34),9^9),ROW()-1)),"")</f>
        <v>CASTELLO</v>
      </c>
      <c r="O7" s="34" t="str">
        <f ca="1">IF(OR(N7="",COUNTIF(equipe!$C$3:$G$10,N7)=1),"",RANDBETWEEN(1,9)+ROW()/100)</f>
        <v/>
      </c>
      <c r="P7" t="str">
        <f t="shared" ca="1" si="3"/>
        <v/>
      </c>
    </row>
    <row r="8" spans="1:16" x14ac:dyDescent="0.35">
      <c r="A8" t="str">
        <f>personnel!B11</f>
        <v>SZENK</v>
      </c>
      <c r="B8" t="str">
        <f t="array" ref="B8">IFERROR(INDEX(personnel!$B$5:$B$34,SMALL(IF(personnel!D$5:D$34="x",ROW(personnel!$B$5:$B$34),9^9),ROW()-1)),"")</f>
        <v/>
      </c>
      <c r="C8" s="34" t="str">
        <f ca="1">IF(B8="","",RANDBETWEEN(1,9)+ROW()/100)</f>
        <v/>
      </c>
      <c r="D8" t="str">
        <f t="shared" ca="1" si="4"/>
        <v/>
      </c>
      <c r="E8" t="str">
        <f t="array" ref="E8">IFERROR(INDEX(personnel!$B$5:$B$34,SMALL(IF(personnel!C$5:C$34="x",ROW(personnel!$B$5:$B$34),9^9),ROW()-1)),"")</f>
        <v/>
      </c>
      <c r="F8" s="34" t="str">
        <f ca="1">IF(E8="","",RANDBETWEEN(1,9)+ROW()/100)</f>
        <v/>
      </c>
      <c r="G8" t="str">
        <f t="shared" ca="1" si="0"/>
        <v/>
      </c>
      <c r="H8" t="str">
        <f t="array" ref="H8">IFERROR(INDEX(personnel!$B$5:$B$34,SMALL(IF(personnel!F$5:F$34="x",ROW(personnel!$B$5:$B$34),9^9),ROW()-1)),"")</f>
        <v>BRIER</v>
      </c>
      <c r="I8" s="34" t="str">
        <f ca="1">IF(OR(H8="",COUNTIF(equipe!$C$3:$G$3,H8)=1),"",RANDBETWEEN(1,9)+ROW()/100)</f>
        <v/>
      </c>
      <c r="J8" t="str">
        <f t="shared" ca="1" si="1"/>
        <v/>
      </c>
      <c r="K8" t="str">
        <f t="array" ref="K8">IFERROR(INDEX(personnel!$B$5:$B$34,SMALL(IF(personnel!G$5:G$34="x",ROW(personnel!$B$5:$B$34),9^9),ROW()-1)),"")</f>
        <v>AUBANEL</v>
      </c>
      <c r="L8" s="34">
        <f ca="1">IF(OR(K8="",COUNTIF(equipe!$C$3:$G$6,K8)=1),"",RANDBETWEEN(1,9)+ROW()/100)</f>
        <v>2.08</v>
      </c>
      <c r="M8">
        <f t="shared" ca="1" si="2"/>
        <v>7</v>
      </c>
      <c r="N8" t="str">
        <f t="array" ref="N8">IFERROR(INDEX(personnel!$B$5:$B$34,SMALL(IF(personnel!E$5:E$34="x",ROW(personnel!$B$5:$B$34),9^9),ROW()-1)),"")</f>
        <v>FINET</v>
      </c>
      <c r="O8" s="34" t="str">
        <f ca="1">IF(OR(N8="",COUNTIF(equipe!$C$3:$G$10,N8)=1),"",RANDBETWEEN(1,9)+ROW()/100)</f>
        <v/>
      </c>
      <c r="P8" t="str">
        <f t="shared" ca="1" si="3"/>
        <v/>
      </c>
    </row>
    <row r="9" spans="1:16" x14ac:dyDescent="0.35">
      <c r="A9" t="str">
        <f>personnel!B12</f>
        <v>DURAND</v>
      </c>
      <c r="B9" t="str">
        <f t="array" ref="B9">IFERROR(INDEX(personnel!$B$5:$B$34,SMALL(IF(personnel!D$5:D$34="x",ROW(personnel!$B$5:$B$34),9^9),ROW()-1)),"")</f>
        <v/>
      </c>
      <c r="C9" s="34" t="str">
        <f ca="1">IF(B9="","",RANDBETWEEN(1,9)+ROW()/100)</f>
        <v/>
      </c>
      <c r="D9" t="str">
        <f t="shared" ca="1" si="4"/>
        <v/>
      </c>
      <c r="E9" t="str">
        <f t="array" ref="E9">IFERROR(INDEX(personnel!$B$5:$B$34,SMALL(IF(personnel!C$5:C$34="x",ROW(personnel!$B$5:$B$34),9^9),ROW()-1)),"")</f>
        <v/>
      </c>
      <c r="F9" s="34" t="str">
        <f ca="1">IF(E9="","",RANDBETWEEN(1,9)+ROW()/100)</f>
        <v/>
      </c>
      <c r="G9" t="str">
        <f t="shared" ca="1" si="0"/>
        <v/>
      </c>
      <c r="H9" t="str">
        <f t="array" ref="H9">IFERROR(INDEX(personnel!$B$5:$B$34,SMALL(IF(personnel!F$5:F$34="x",ROW(personnel!$B$5:$B$34),9^9),ROW()-1)),"")</f>
        <v>CASTELLO</v>
      </c>
      <c r="I9" s="34" t="str">
        <f ca="1">IF(OR(H9="",COUNTIF(equipe!$C$3:$G$3,H9)=1),"",RANDBETWEEN(1,9)+ROW()/100)</f>
        <v/>
      </c>
      <c r="J9" t="str">
        <f t="shared" ca="1" si="1"/>
        <v/>
      </c>
      <c r="K9" t="str">
        <f t="array" ref="K9">IFERROR(INDEX(personnel!$B$5:$B$34,SMALL(IF(personnel!G$5:G$34="x",ROW(personnel!$B$5:$B$34),9^9),ROW()-1)),"")</f>
        <v>BIANCO</v>
      </c>
      <c r="L9" s="34">
        <f ca="1">IF(OR(K9="",COUNTIF(equipe!$C$3:$G$6,K9)=1),"",RANDBETWEEN(1,9)+ROW()/100)</f>
        <v>7.09</v>
      </c>
      <c r="M9">
        <f t="shared" ca="1" si="2"/>
        <v>2</v>
      </c>
      <c r="N9" t="str">
        <f t="array" ref="N9">IFERROR(INDEX(personnel!$B$5:$B$34,SMALL(IF(personnel!E$5:E$34="x",ROW(personnel!$B$5:$B$34),9^9),ROW()-1)),"")</f>
        <v>MADANGA</v>
      </c>
      <c r="O9" s="34" t="str">
        <f ca="1">IF(OR(N9="",COUNTIF(equipe!$C$3:$G$10,N9)=1),"",RANDBETWEEN(1,9)+ROW()/100)</f>
        <v/>
      </c>
      <c r="P9" t="str">
        <f t="shared" ca="1" si="3"/>
        <v/>
      </c>
    </row>
    <row r="10" spans="1:16" x14ac:dyDescent="0.35">
      <c r="A10" t="str">
        <f>personnel!B13</f>
        <v>MARTINEZ</v>
      </c>
      <c r="B10" t="str">
        <f t="array" ref="B10">IFERROR(INDEX(personnel!$B$5:$B$34,SMALL(IF(personnel!D$5:D$34="x",ROW(personnel!$B$5:$B$34),9^9),ROW()-1)),"")</f>
        <v/>
      </c>
      <c r="C10" s="34" t="str">
        <f ca="1">IF(B10="","",RANDBETWEEN(1,9)+ROW()/100)</f>
        <v/>
      </c>
      <c r="D10" t="str">
        <f t="shared" ca="1" si="4"/>
        <v/>
      </c>
      <c r="E10" t="str">
        <f t="array" ref="E10">IFERROR(INDEX(personnel!$B$5:$B$34,SMALL(IF(personnel!C$5:C$34="x",ROW(personnel!$B$5:$B$34),9^9),ROW()-1)),"")</f>
        <v/>
      </c>
      <c r="F10" s="34" t="str">
        <f ca="1">IF(E10="","",RANDBETWEEN(1,9)+ROW()/100)</f>
        <v/>
      </c>
      <c r="G10" t="str">
        <f t="shared" ca="1" si="0"/>
        <v/>
      </c>
      <c r="H10" t="str">
        <f t="array" ref="H10">IFERROR(INDEX(personnel!$B$5:$B$34,SMALL(IF(personnel!F$5:F$34="x",ROW(personnel!$B$5:$B$34),9^9),ROW()-1)),"")</f>
        <v>FINET</v>
      </c>
      <c r="I10" s="34">
        <f ca="1">IF(OR(H10="",COUNTIF(equipe!$C$3:$G$3,H10)=1),"",RANDBETWEEN(1,9)+ROW()/100)</f>
        <v>4.0999999999999996</v>
      </c>
      <c r="J10">
        <f t="shared" ca="1" si="1"/>
        <v>4</v>
      </c>
      <c r="K10" t="str">
        <f t="array" ref="K10">IFERROR(INDEX(personnel!$B$5:$B$34,SMALL(IF(personnel!G$5:G$34="x",ROW(personnel!$B$5:$B$34),9^9),ROW()-1)),"")</f>
        <v>GARNIER</v>
      </c>
      <c r="L10" s="34">
        <f ca="1">IF(OR(K10="",COUNTIF(equipe!$C$3:$G$6,K10)=1),"",RANDBETWEEN(1,9)+ROW()/100)</f>
        <v>7.1</v>
      </c>
      <c r="M10">
        <f t="shared" ca="1" si="2"/>
        <v>1</v>
      </c>
      <c r="N10" t="str">
        <f t="array" ref="N10">IFERROR(INDEX(personnel!$B$5:$B$34,SMALL(IF(personnel!E$5:E$34="x",ROW(personnel!$B$5:$B$34),9^9),ROW()-1)),"")</f>
        <v>MASSELOT</v>
      </c>
      <c r="O10" s="34">
        <f ca="1">IF(OR(N10="",COUNTIF(equipe!$C$3:$G$10,N10)=1),"",RANDBETWEEN(1,9)+ROW()/100)</f>
        <v>8.1</v>
      </c>
      <c r="P10">
        <f t="shared" ca="1" si="3"/>
        <v>2</v>
      </c>
    </row>
    <row r="11" spans="1:16" x14ac:dyDescent="0.35">
      <c r="A11" t="str">
        <f>personnel!B14</f>
        <v>QUINONERO</v>
      </c>
      <c r="B11" t="str">
        <f t="array" ref="B11">IFERROR(INDEX(personnel!$B$5:$B$34,SMALL(IF(personnel!D$5:D$34="x",ROW(personnel!$B$5:$B$34),9^9),ROW()-1)),"")</f>
        <v/>
      </c>
      <c r="C11" s="34" t="str">
        <f ca="1">IF(B11="","",RANDBETWEEN(1,9)+ROW()/100)</f>
        <v/>
      </c>
      <c r="D11" t="str">
        <f t="shared" ca="1" si="4"/>
        <v/>
      </c>
      <c r="E11" t="str">
        <f t="array" ref="E11">IFERROR(INDEX(personnel!$B$5:$B$34,SMALL(IF(personnel!C$5:C$34="x",ROW(personnel!$B$5:$B$34),9^9),ROW()-1)),"")</f>
        <v/>
      </c>
      <c r="F11" s="34" t="str">
        <f ca="1">IF(E11="","",RANDBETWEEN(1,9)+ROW()/100)</f>
        <v/>
      </c>
      <c r="G11" t="str">
        <f t="shared" ca="1" si="0"/>
        <v/>
      </c>
      <c r="H11" t="str">
        <f t="array" ref="H11">IFERROR(INDEX(personnel!$B$5:$B$34,SMALL(IF(personnel!F$5:F$34="x",ROW(personnel!$B$5:$B$34),9^9),ROW()-1)),"")</f>
        <v/>
      </c>
      <c r="I11" s="34" t="str">
        <f ca="1">IF(OR(H11="",COUNTIF(equipe!$C$3:$G$3,H11)=1),"",RANDBETWEEN(1,9)+ROW()/100)</f>
        <v/>
      </c>
      <c r="J11" t="str">
        <f t="shared" ca="1" si="1"/>
        <v/>
      </c>
      <c r="K11" t="str">
        <f t="array" ref="K11">IFERROR(INDEX(personnel!$B$5:$B$34,SMALL(IF(personnel!G$5:G$34="x",ROW(personnel!$B$5:$B$34),9^9),ROW()-1)),"")</f>
        <v>MALATRE</v>
      </c>
      <c r="L11" s="34" t="str">
        <f ca="1">IF(OR(K11="",COUNTIF(equipe!$C$3:$G$6,K11)=1),"",RANDBETWEEN(1,9)+ROW()/100)</f>
        <v/>
      </c>
      <c r="M11" t="str">
        <f t="shared" ca="1" si="2"/>
        <v/>
      </c>
      <c r="N11" t="str">
        <f t="array" ref="N11">IFERROR(INDEX(personnel!$B$5:$B$34,SMALL(IF(personnel!E$5:E$34="x",ROW(personnel!$B$5:$B$34),9^9),ROW()-1)),"")</f>
        <v>PAQUIEN</v>
      </c>
      <c r="O11" s="34" t="str">
        <f ca="1">IF(OR(N11="",COUNTIF(equipe!$C$3:$G$10,N11)=1),"",RANDBETWEEN(1,9)+ROW()/100)</f>
        <v/>
      </c>
      <c r="P11" t="str">
        <f t="shared" ca="1" si="3"/>
        <v/>
      </c>
    </row>
    <row r="12" spans="1:16" x14ac:dyDescent="0.35">
      <c r="A12" t="str">
        <f>personnel!B15</f>
        <v>SPIZAK</v>
      </c>
      <c r="B12" t="str">
        <f t="array" ref="B12">IFERROR(INDEX(personnel!$B$5:$B$34,SMALL(IF(personnel!D$5:D$34="x",ROW(personnel!$B$5:$B$34),9^9),ROW()-1)),"")</f>
        <v/>
      </c>
      <c r="C12" s="34" t="str">
        <f ca="1">IF(B12="","",RANDBETWEEN(1,9)+ROW()/100)</f>
        <v/>
      </c>
      <c r="D12" t="str">
        <f t="shared" ca="1" si="4"/>
        <v/>
      </c>
      <c r="E12" t="str">
        <f t="array" ref="E12">IFERROR(INDEX(personnel!$B$5:$B$34,SMALL(IF(personnel!C$5:C$34="x",ROW(personnel!$B$5:$B$34),9^9),ROW()-1)),"")</f>
        <v/>
      </c>
      <c r="F12" s="34" t="str">
        <f ca="1">IF(E12="","",RANDBETWEEN(1,9)+ROW()/100)</f>
        <v/>
      </c>
      <c r="G12" t="str">
        <f t="shared" ca="1" si="0"/>
        <v/>
      </c>
      <c r="H12" t="str">
        <f t="array" ref="H12">IFERROR(INDEX(personnel!$B$5:$B$34,SMALL(IF(personnel!F$5:F$34="x",ROW(personnel!$B$5:$B$34),9^9),ROW()-1)),"")</f>
        <v/>
      </c>
      <c r="I12" s="34" t="str">
        <f ca="1">IF(OR(H12="",COUNTIF(equipe!$C$3:$G$3,H12)=1),"",RANDBETWEEN(1,9)+ROW()/100)</f>
        <v/>
      </c>
      <c r="J12" t="str">
        <f t="shared" ca="1" si="1"/>
        <v/>
      </c>
      <c r="K12" t="str">
        <f t="array" ref="K12">IFERROR(INDEX(personnel!$B$5:$B$34,SMALL(IF(personnel!G$5:G$34="x",ROW(personnel!$B$5:$B$34),9^9),ROW()-1)),"")</f>
        <v/>
      </c>
      <c r="L12" s="34" t="str">
        <f ca="1">IF(OR(K12="",COUNTIF(equipe!$C$3:$G$6,K12)=1),"",RANDBETWEEN(1,9)+ROW()/100)</f>
        <v/>
      </c>
      <c r="M12" t="str">
        <f t="shared" ca="1" si="2"/>
        <v/>
      </c>
      <c r="N12" t="str">
        <f t="array" ref="N12">IFERROR(INDEX(personnel!$B$5:$B$34,SMALL(IF(personnel!E$5:E$34="x",ROW(personnel!$B$5:$B$34),9^9),ROW()-1)),"")</f>
        <v>AUBANEL</v>
      </c>
      <c r="O12" s="34" t="str">
        <f ca="1">IF(OR(N12="",COUNTIF(equipe!$C$3:$G$10,N12)=1),"",RANDBETWEEN(1,9)+ROW()/100)</f>
        <v/>
      </c>
      <c r="P12" t="str">
        <f t="shared" ca="1" si="3"/>
        <v/>
      </c>
    </row>
    <row r="13" spans="1:16" x14ac:dyDescent="0.35">
      <c r="A13" t="str">
        <f>personnel!B16</f>
        <v>LOPEZ</v>
      </c>
      <c r="B13" t="str">
        <f t="array" ref="B13">IFERROR(INDEX(personnel!$B$5:$B$34,SMALL(IF(personnel!D$5:D$34="x",ROW(personnel!$B$5:$B$34),9^9),ROW()-1)),"")</f>
        <v/>
      </c>
      <c r="C13" s="34" t="str">
        <f ca="1">IF(B13="","",RANDBETWEEN(1,9)+ROW()/100)</f>
        <v/>
      </c>
      <c r="D13" t="str">
        <f t="shared" ca="1" si="4"/>
        <v/>
      </c>
      <c r="E13" t="str">
        <f t="array" ref="E13">IFERROR(INDEX(personnel!$B$5:$B$34,SMALL(IF(personnel!C$5:C$34="x",ROW(personnel!$B$5:$B$34),9^9),ROW()-1)),"")</f>
        <v/>
      </c>
      <c r="F13" s="34" t="str">
        <f ca="1">IF(E13="","",RANDBETWEEN(1,9)+ROW()/100)</f>
        <v/>
      </c>
      <c r="G13" t="str">
        <f t="shared" ca="1" si="0"/>
        <v/>
      </c>
      <c r="H13" t="str">
        <f t="array" ref="H13">IFERROR(INDEX(personnel!$B$5:$B$34,SMALL(IF(personnel!F$5:F$34="x",ROW(personnel!$B$5:$B$34),9^9),ROW()-1)),"")</f>
        <v/>
      </c>
      <c r="I13" s="34" t="str">
        <f ca="1">IF(OR(H13="",COUNTIF(equipe!$C$3:$G$3,H13)=1),"",RANDBETWEEN(1,9)+ROW()/100)</f>
        <v/>
      </c>
      <c r="J13" t="str">
        <f t="shared" ca="1" si="1"/>
        <v/>
      </c>
      <c r="K13" t="str">
        <f t="array" ref="K13">IFERROR(INDEX(personnel!$B$5:$B$34,SMALL(IF(personnel!G$5:G$34="x",ROW(personnel!$B$5:$B$34),9^9),ROW()-1)),"")</f>
        <v/>
      </c>
      <c r="L13" s="34" t="str">
        <f ca="1">IF(OR(K13="",COUNTIF(equipe!$C$3:$G$6,K13)=1),"",RANDBETWEEN(1,9)+ROW()/100)</f>
        <v/>
      </c>
      <c r="M13" t="str">
        <f t="shared" ca="1" si="2"/>
        <v/>
      </c>
      <c r="N13" t="str">
        <f t="array" ref="N13">IFERROR(INDEX(personnel!$B$5:$B$34,SMALL(IF(personnel!E$5:E$34="x",ROW(personnel!$B$5:$B$34),9^9),ROW()-1)),"")</f>
        <v>BIANCO</v>
      </c>
      <c r="O13" s="34" t="str">
        <f ca="1">IF(OR(N13="",COUNTIF(equipe!$C$3:$G$10,N13)=1),"",RANDBETWEEN(1,9)+ROW()/100)</f>
        <v/>
      </c>
      <c r="P13" t="str">
        <f t="shared" ca="1" si="3"/>
        <v/>
      </c>
    </row>
    <row r="14" spans="1:16" x14ac:dyDescent="0.35">
      <c r="A14" t="str">
        <f>personnel!B17</f>
        <v>BAZIN</v>
      </c>
      <c r="B14" t="str">
        <f t="array" ref="B14">IFERROR(INDEX(personnel!$B$5:$B$34,SMALL(IF(personnel!D$5:D$34="x",ROW(personnel!$B$5:$B$34),9^9),ROW()-1)),"")</f>
        <v/>
      </c>
      <c r="C14" s="34" t="str">
        <f ca="1">IF(B14="","",RANDBETWEEN(1,9)+ROW()/100)</f>
        <v/>
      </c>
      <c r="D14" t="str">
        <f t="shared" ca="1" si="4"/>
        <v/>
      </c>
      <c r="E14" t="str">
        <f t="array" ref="E14">IFERROR(INDEX(personnel!$B$5:$B$34,SMALL(IF(personnel!C$5:C$34="x",ROW(personnel!$B$5:$B$34),9^9),ROW()-1)),"")</f>
        <v/>
      </c>
      <c r="F14" s="34" t="str">
        <f ca="1">IF(E14="","",RANDBETWEEN(1,9)+ROW()/100)</f>
        <v/>
      </c>
      <c r="G14" t="str">
        <f t="shared" ca="1" si="0"/>
        <v/>
      </c>
      <c r="H14" t="str">
        <f t="array" ref="H14">IFERROR(INDEX(personnel!$B$5:$B$34,SMALL(IF(personnel!F$5:F$34="x",ROW(personnel!$B$5:$B$34),9^9),ROW()-1)),"")</f>
        <v/>
      </c>
      <c r="I14" s="34" t="str">
        <f ca="1">IF(OR(H14="",COUNTIF(equipe!$C$3:$G$3,H14)=1),"",RANDBETWEEN(1,9)+ROW()/100)</f>
        <v/>
      </c>
      <c r="J14" t="str">
        <f t="shared" ca="1" si="1"/>
        <v/>
      </c>
      <c r="K14" t="str">
        <f t="array" ref="K14">IFERROR(INDEX(personnel!$B$5:$B$34,SMALL(IF(personnel!G$5:G$34="x",ROW(personnel!$B$5:$B$34),9^9),ROW()-1)),"")</f>
        <v/>
      </c>
      <c r="L14" s="34" t="str">
        <f ca="1">IF(OR(K14="",COUNTIF(equipe!$C$3:$G$6,K14)=1),"",RANDBETWEEN(1,9)+ROW()/100)</f>
        <v/>
      </c>
      <c r="M14" t="str">
        <f t="shared" ca="1" si="2"/>
        <v/>
      </c>
      <c r="N14" t="str">
        <f t="array" ref="N14">IFERROR(INDEX(personnel!$B$5:$B$34,SMALL(IF(personnel!E$5:E$34="x",ROW(personnel!$B$5:$B$34),9^9),ROW()-1)),"")</f>
        <v>GARNIER</v>
      </c>
      <c r="O14" s="34" t="str">
        <f ca="1">IF(OR(N14="",COUNTIF(equipe!$C$3:$G$10,N14)=1),"",RANDBETWEEN(1,9)+ROW()/100)</f>
        <v/>
      </c>
      <c r="P14" t="str">
        <f t="shared" ca="1" si="3"/>
        <v/>
      </c>
    </row>
    <row r="15" spans="1:16" x14ac:dyDescent="0.35">
      <c r="A15" t="str">
        <f>personnel!B18</f>
        <v>BRIER</v>
      </c>
      <c r="B15" t="str">
        <f t="array" ref="B15">IFERROR(INDEX(personnel!$B$5:$B$34,SMALL(IF(personnel!D$5:D$34="x",ROW(personnel!$B$5:$B$34),9^9),ROW()-1)),"")</f>
        <v/>
      </c>
      <c r="C15" s="34" t="str">
        <f ca="1">IF(B15="","",RANDBETWEEN(1,9)+ROW()/100)</f>
        <v/>
      </c>
      <c r="D15" t="str">
        <f t="shared" ca="1" si="4"/>
        <v/>
      </c>
      <c r="E15" t="str">
        <f t="array" ref="E15">IFERROR(INDEX(personnel!$B$5:$B$34,SMALL(IF(personnel!C$5:C$34="x",ROW(personnel!$B$5:$B$34),9^9),ROW()-1)),"")</f>
        <v/>
      </c>
      <c r="F15" s="34" t="str">
        <f ca="1">IF(E15="","",RANDBETWEEN(1,9)+ROW()/100)</f>
        <v/>
      </c>
      <c r="G15" t="str">
        <f t="shared" ca="1" si="0"/>
        <v/>
      </c>
      <c r="H15" t="str">
        <f t="array" ref="H15">IFERROR(INDEX(personnel!$B$5:$B$34,SMALL(IF(personnel!F$5:F$34="x",ROW(personnel!$B$5:$B$34),9^9),ROW()-1)),"")</f>
        <v/>
      </c>
      <c r="I15" s="34" t="str">
        <f ca="1">IF(OR(H15="",COUNTIF(equipe!$C$3:$G$3,H15)=1),"",RANDBETWEEN(1,9)+ROW()/100)</f>
        <v/>
      </c>
      <c r="J15" t="str">
        <f t="shared" ca="1" si="1"/>
        <v/>
      </c>
      <c r="K15" t="str">
        <f t="array" ref="K15">IFERROR(INDEX(personnel!$B$5:$B$34,SMALL(IF(personnel!G$5:G$34="x",ROW(personnel!$B$5:$B$34),9^9),ROW()-1)),"")</f>
        <v/>
      </c>
      <c r="L15" s="34" t="str">
        <f ca="1">IF(OR(K15="",COUNTIF(equipe!$C$3:$G$6,K15)=1),"",RANDBETWEEN(1,9)+ROW()/100)</f>
        <v/>
      </c>
      <c r="M15" t="str">
        <f t="shared" ca="1" si="2"/>
        <v/>
      </c>
      <c r="N15" t="str">
        <f t="array" ref="N15">IFERROR(INDEX(personnel!$B$5:$B$34,SMALL(IF(personnel!E$5:E$34="x",ROW(personnel!$B$5:$B$34),9^9),ROW()-1)),"")</f>
        <v>MALATRE</v>
      </c>
      <c r="O15" s="34">
        <f ca="1">IF(OR(N15="",COUNTIF(equipe!$C$3:$G$10,N15)=1),"",RANDBETWEEN(1,9)+ROW()/100)</f>
        <v>6.15</v>
      </c>
      <c r="P15">
        <f t="shared" ca="1" si="3"/>
        <v>6</v>
      </c>
    </row>
    <row r="16" spans="1:16" x14ac:dyDescent="0.35">
      <c r="A16" t="str">
        <f>personnel!B19</f>
        <v>CASTELLO</v>
      </c>
      <c r="B16" t="str">
        <f t="array" ref="B16">IFERROR(INDEX(personnel!$B$5:$B$34,SMALL(IF(personnel!D$5:D$34="x",ROW(personnel!$B$5:$B$34),9^9),ROW()-1)),"")</f>
        <v/>
      </c>
      <c r="C16" s="34" t="str">
        <f ca="1">IF(B16="","",RANDBETWEEN(1,9)+ROW()/100)</f>
        <v/>
      </c>
      <c r="D16" t="str">
        <f t="shared" ca="1" si="4"/>
        <v/>
      </c>
      <c r="E16" t="str">
        <f t="array" ref="E16">IFERROR(INDEX(personnel!$B$5:$B$34,SMALL(IF(personnel!C$5:C$34="x",ROW(personnel!$B$5:$B$34),9^9),ROW()-1)),"")</f>
        <v/>
      </c>
      <c r="F16" s="34" t="str">
        <f ca="1">IF(E16="","",RANDBETWEEN(1,9)+ROW()/100)</f>
        <v/>
      </c>
      <c r="G16" t="str">
        <f t="shared" ca="1" si="0"/>
        <v/>
      </c>
      <c r="H16" t="str">
        <f t="array" ref="H16">IFERROR(INDEX(personnel!$B$5:$B$34,SMALL(IF(personnel!F$5:F$34="x",ROW(personnel!$B$5:$B$34),9^9),ROW()-1)),"")</f>
        <v/>
      </c>
      <c r="I16" s="34" t="str">
        <f ca="1">IF(OR(H16="",COUNTIF(equipe!$C$3:$G$3,H16)=1),"",RANDBETWEEN(1,9)+ROW()/100)</f>
        <v/>
      </c>
      <c r="J16" t="str">
        <f t="shared" ca="1" si="1"/>
        <v/>
      </c>
      <c r="K16" t="str">
        <f t="array" ref="K16">IFERROR(INDEX(personnel!$B$5:$B$34,SMALL(IF(personnel!G$5:G$34="x",ROW(personnel!$B$5:$B$34),9^9),ROW()-1)),"")</f>
        <v/>
      </c>
      <c r="L16" s="34" t="str">
        <f ca="1">IF(OR(K16="",COUNTIF(equipe!$C$3:$G$6,K16)=1),"",RANDBETWEEN(1,9)+ROW()/100)</f>
        <v/>
      </c>
      <c r="M16" t="str">
        <f t="shared" ca="1" si="2"/>
        <v/>
      </c>
      <c r="N16" t="str">
        <f t="array" ref="N16">IFERROR(INDEX(personnel!$B$5:$B$34,SMALL(IF(personnel!E$5:E$34="x",ROW(personnel!$B$5:$B$34),9^9),ROW()-1)),"")</f>
        <v>MARTY</v>
      </c>
      <c r="O16" s="34">
        <f ca="1">IF(OR(N16="",COUNTIF(equipe!$C$3:$G$10,N16)=1),"",RANDBETWEEN(1,9)+ROW()/100)</f>
        <v>7.16</v>
      </c>
      <c r="P16">
        <f t="shared" ca="1" si="3"/>
        <v>4</v>
      </c>
    </row>
    <row r="17" spans="1:16" x14ac:dyDescent="0.35">
      <c r="A17" t="str">
        <f>personnel!B20</f>
        <v>FINET</v>
      </c>
      <c r="B17" t="str">
        <f t="array" ref="B17">IFERROR(INDEX(personnel!$B$5:$B$34,SMALL(IF(personnel!D$5:D$34="x",ROW(personnel!$B$5:$B$34),9^9),ROW()-1)),"")</f>
        <v/>
      </c>
      <c r="C17" s="34" t="str">
        <f ca="1">IF(B17="","",RANDBETWEEN(1,9)+ROW()/100)</f>
        <v/>
      </c>
      <c r="D17" t="str">
        <f t="shared" ca="1" si="4"/>
        <v/>
      </c>
      <c r="E17" t="str">
        <f t="array" ref="E17">IFERROR(INDEX(personnel!$B$5:$B$34,SMALL(IF(personnel!C$5:C$34="x",ROW(personnel!$B$5:$B$34),9^9),ROW()-1)),"")</f>
        <v/>
      </c>
      <c r="F17" s="34" t="str">
        <f ca="1">IF(E17="","",RANDBETWEEN(1,9)+ROW()/100)</f>
        <v/>
      </c>
      <c r="G17" t="str">
        <f t="shared" ca="1" si="0"/>
        <v/>
      </c>
      <c r="H17" t="str">
        <f t="array" ref="H17">IFERROR(INDEX(personnel!$B$5:$B$34,SMALL(IF(personnel!F$5:F$34="x",ROW(personnel!$B$5:$B$34),9^9),ROW()-1)),"")</f>
        <v/>
      </c>
      <c r="I17" s="34" t="str">
        <f ca="1">IF(OR(H17="",COUNTIF(equipe!$C$3:$G$3,H17)=1),"",RANDBETWEEN(1,9)+ROW()/100)</f>
        <v/>
      </c>
      <c r="J17" t="str">
        <f t="shared" ca="1" si="1"/>
        <v/>
      </c>
      <c r="K17" t="str">
        <f t="array" ref="K17">IFERROR(INDEX(personnel!$B$5:$B$34,SMALL(IF(personnel!G$5:G$34="x",ROW(personnel!$B$5:$B$34),9^9),ROW()-1)),"")</f>
        <v/>
      </c>
      <c r="L17" s="34" t="str">
        <f ca="1">IF(OR(K17="",COUNTIF(equipe!$C$3:$G$6,K17)=1),"",RANDBETWEEN(1,9)+ROW()/100)</f>
        <v/>
      </c>
      <c r="M17" t="str">
        <f t="shared" ca="1" si="2"/>
        <v/>
      </c>
      <c r="N17" t="str">
        <f t="array" ref="N17">IFERROR(INDEX(personnel!$B$5:$B$34,SMALL(IF(personnel!E$5:E$34="x",ROW(personnel!$B$5:$B$34),9^9),ROW()-1)),"")</f>
        <v>NOGBOUN</v>
      </c>
      <c r="O17" s="34">
        <f ca="1">IF(OR(N17="",COUNTIF(equipe!$C$3:$G$10,N17)=1),"",RANDBETWEEN(1,9)+ROW()/100)</f>
        <v>1.17</v>
      </c>
      <c r="P17">
        <f t="shared" ca="1" si="3"/>
        <v>14</v>
      </c>
    </row>
    <row r="18" spans="1:16" x14ac:dyDescent="0.35">
      <c r="A18" t="str">
        <f>personnel!B21</f>
        <v>MADANGA</v>
      </c>
      <c r="B18" t="str">
        <f t="array" ref="B18">IFERROR(INDEX(personnel!$B$5:$B$34,SMALL(IF(personnel!D$5:D$34="x",ROW(personnel!$B$5:$B$34),9^9),ROW()-1)),"")</f>
        <v/>
      </c>
      <c r="C18" s="34" t="str">
        <f ca="1">IF(B18="","",RANDBETWEEN(1,9)+ROW()/100)</f>
        <v/>
      </c>
      <c r="D18" t="str">
        <f t="shared" ca="1" si="4"/>
        <v/>
      </c>
      <c r="E18" t="str">
        <f t="array" ref="E18">IFERROR(INDEX(personnel!$B$5:$B$34,SMALL(IF(personnel!C$5:C$34="x",ROW(personnel!$B$5:$B$34),9^9),ROW()-1)),"")</f>
        <v/>
      </c>
      <c r="F18" s="34" t="str">
        <f ca="1">IF(E18="","",RANDBETWEEN(1,9)+ROW()/100)</f>
        <v/>
      </c>
      <c r="G18" t="str">
        <f t="shared" ca="1" si="0"/>
        <v/>
      </c>
      <c r="H18" t="str">
        <f t="array" ref="H18">IFERROR(INDEX(personnel!$B$5:$B$34,SMALL(IF(personnel!F$5:F$34="x",ROW(personnel!$B$5:$B$34),9^9),ROW()-1)),"")</f>
        <v/>
      </c>
      <c r="I18" s="34" t="str">
        <f ca="1">IF(OR(H18="",COUNTIF(equipe!$C$3:$G$3,H18)=1),"",RANDBETWEEN(1,9)+ROW()/100)</f>
        <v/>
      </c>
      <c r="J18" t="str">
        <f t="shared" ca="1" si="1"/>
        <v/>
      </c>
      <c r="K18" t="str">
        <f t="array" ref="K18">IFERROR(INDEX(personnel!$B$5:$B$34,SMALL(IF(personnel!G$5:G$34="x",ROW(personnel!$B$5:$B$34),9^9),ROW()-1)),"")</f>
        <v/>
      </c>
      <c r="L18" s="34" t="str">
        <f ca="1">IF(OR(K18="",COUNTIF(equipe!$C$3:$G$6,K18)=1),"",RANDBETWEEN(1,9)+ROW()/100)</f>
        <v/>
      </c>
      <c r="M18" t="str">
        <f t="shared" ca="1" si="2"/>
        <v/>
      </c>
      <c r="N18" t="str">
        <f t="array" ref="N18">IFERROR(INDEX(personnel!$B$5:$B$34,SMALL(IF(personnel!E$5:E$34="x",ROW(personnel!$B$5:$B$34),9^9),ROW()-1)),"")</f>
        <v>NOUVEAU1</v>
      </c>
      <c r="O18" s="34">
        <f ca="1">IF(OR(N18="",COUNTIF(equipe!$C$3:$G$10,N18)=1),"",RANDBETWEEN(1,9)+ROW()/100)</f>
        <v>1.18</v>
      </c>
      <c r="P18">
        <f t="shared" ca="1" si="3"/>
        <v>13</v>
      </c>
    </row>
    <row r="19" spans="1:16" x14ac:dyDescent="0.35">
      <c r="A19" t="str">
        <f>personnel!B22</f>
        <v>MASSELOT</v>
      </c>
      <c r="B19" t="str">
        <f t="array" ref="B19">IFERROR(INDEX(personnel!$B$5:$B$34,SMALL(IF(personnel!D$5:D$34="x",ROW(personnel!$B$5:$B$34),9^9),ROW()-1)),"")</f>
        <v/>
      </c>
      <c r="C19" s="34" t="str">
        <f ca="1">IF(B19="","",RANDBETWEEN(1,9)+ROW()/100)</f>
        <v/>
      </c>
      <c r="D19" t="str">
        <f t="shared" ca="1" si="4"/>
        <v/>
      </c>
      <c r="E19" t="str">
        <f t="array" ref="E19">IFERROR(INDEX(personnel!$B$5:$B$34,SMALL(IF(personnel!C$5:C$34="x",ROW(personnel!$B$5:$B$34),9^9),ROW()-1)),"")</f>
        <v/>
      </c>
      <c r="F19" s="34" t="str">
        <f ca="1">IF(E19="","",RANDBETWEEN(1,9)+ROW()/100)</f>
        <v/>
      </c>
      <c r="G19" t="str">
        <f t="shared" ca="1" si="0"/>
        <v/>
      </c>
      <c r="H19" t="str">
        <f t="array" ref="H19">IFERROR(INDEX(personnel!$B$5:$B$34,SMALL(IF(personnel!F$5:F$34="x",ROW(personnel!$B$5:$B$34),9^9),ROW()-1)),"")</f>
        <v/>
      </c>
      <c r="I19" s="34" t="str">
        <f ca="1">IF(OR(H19="",COUNTIF(equipe!$C$3:$G$3,H19)=1),"",RANDBETWEEN(1,9)+ROW()/100)</f>
        <v/>
      </c>
      <c r="J19" t="str">
        <f t="shared" ca="1" si="1"/>
        <v/>
      </c>
      <c r="K19" t="str">
        <f t="array" ref="K19">IFERROR(INDEX(personnel!$B$5:$B$34,SMALL(IF(personnel!G$5:G$34="x",ROW(personnel!$B$5:$B$34),9^9),ROW()-1)),"")</f>
        <v/>
      </c>
      <c r="L19" s="34" t="str">
        <f ca="1">IF(OR(K19="",COUNTIF(equipe!$C$3:$G$6,K19)=1),"",RANDBETWEEN(1,9)+ROW()/100)</f>
        <v/>
      </c>
      <c r="M19" t="str">
        <f t="shared" ca="1" si="2"/>
        <v/>
      </c>
      <c r="N19" t="str">
        <f t="array" ref="N19">IFERROR(INDEX(personnel!$B$5:$B$34,SMALL(IF(personnel!E$5:E$34="x",ROW(personnel!$B$5:$B$34),9^9),ROW()-1)),"")</f>
        <v>NOUVEAU2</v>
      </c>
      <c r="O19" s="34">
        <f ca="1">IF(OR(N19="",COUNTIF(equipe!$C$3:$G$10,N19)=1),"",RANDBETWEEN(1,9)+ROW()/100)</f>
        <v>4.1900000000000004</v>
      </c>
      <c r="P19">
        <f t="shared" ca="1" si="3"/>
        <v>11</v>
      </c>
    </row>
    <row r="20" spans="1:16" x14ac:dyDescent="0.35">
      <c r="A20" t="str">
        <f>personnel!B23</f>
        <v>PAQUIEN</v>
      </c>
      <c r="B20" t="str">
        <f t="array" ref="B20">IFERROR(INDEX(personnel!$B$5:$B$34,SMALL(IF(personnel!D$5:D$34="x",ROW(personnel!$B$5:$B$34),9^9),ROW()-1)),"")</f>
        <v/>
      </c>
      <c r="C20" s="34" t="str">
        <f ca="1">IF(B20="","",RANDBETWEEN(1,9)+ROW()/100)</f>
        <v/>
      </c>
      <c r="D20" t="str">
        <f t="shared" ca="1" si="4"/>
        <v/>
      </c>
      <c r="E20" t="str">
        <f t="array" ref="E20">IFERROR(INDEX(personnel!$B$5:$B$34,SMALL(IF(personnel!C$5:C$34="x",ROW(personnel!$B$5:$B$34),9^9),ROW()-1)),"")</f>
        <v/>
      </c>
      <c r="F20" s="34" t="str">
        <f ca="1">IF(E20="","",RANDBETWEEN(1,9)+ROW()/100)</f>
        <v/>
      </c>
      <c r="G20" t="str">
        <f t="shared" ca="1" si="0"/>
        <v/>
      </c>
      <c r="H20" t="str">
        <f t="array" ref="H20">IFERROR(INDEX(personnel!$B$5:$B$34,SMALL(IF(personnel!F$5:F$34="x",ROW(personnel!$B$5:$B$34),9^9),ROW()-1)),"")</f>
        <v/>
      </c>
      <c r="I20" s="34" t="str">
        <f ca="1">IF(OR(H20="",COUNTIF(equipe!$C$3:$G$3,H20)=1),"",RANDBETWEEN(1,9)+ROW()/100)</f>
        <v/>
      </c>
      <c r="J20" t="str">
        <f t="shared" ca="1" si="1"/>
        <v/>
      </c>
      <c r="K20" t="str">
        <f t="array" ref="K20">IFERROR(INDEX(personnel!$B$5:$B$34,SMALL(IF(personnel!G$5:G$34="x",ROW(personnel!$B$5:$B$34),9^9),ROW()-1)),"")</f>
        <v/>
      </c>
      <c r="L20" s="34" t="str">
        <f ca="1">IF(OR(K20="",COUNTIF(equipe!$C$3:$G$6,K20)=1),"",RANDBETWEEN(1,9)+ROW()/100)</f>
        <v/>
      </c>
      <c r="M20" t="str">
        <f t="shared" ca="1" si="2"/>
        <v/>
      </c>
      <c r="N20" t="str">
        <f t="array" ref="N20">IFERROR(INDEX(personnel!$B$5:$B$34,SMALL(IF(personnel!E$5:E$34="x",ROW(personnel!$B$5:$B$34),9^9),ROW()-1)),"")</f>
        <v>PLUTON</v>
      </c>
      <c r="O20" s="34">
        <f ca="1">IF(OR(N20="",COUNTIF(equipe!$C$3:$G$10,N20)=1),"",RANDBETWEEN(1,9)+ROW()/100)</f>
        <v>8.1999999999999993</v>
      </c>
      <c r="P20">
        <f t="shared" ca="1" si="3"/>
        <v>1</v>
      </c>
    </row>
    <row r="21" spans="1:16" x14ac:dyDescent="0.35">
      <c r="A21" t="str">
        <f>personnel!B24</f>
        <v>AUBANEL</v>
      </c>
      <c r="B21" t="str">
        <f t="array" ref="B21">IFERROR(INDEX(personnel!$B$5:$B$34,SMALL(IF(personnel!D$5:D$34="x",ROW(personnel!$B$5:$B$34),9^9),ROW()-1)),"")</f>
        <v/>
      </c>
      <c r="C21" s="34" t="str">
        <f ca="1">IF(B21="","",RANDBETWEEN(1,9)+ROW()/100)</f>
        <v/>
      </c>
      <c r="D21" t="str">
        <f t="shared" ca="1" si="4"/>
        <v/>
      </c>
      <c r="E21" t="str">
        <f t="array" ref="E21">IFERROR(INDEX(personnel!$B$5:$B$34,SMALL(IF(personnel!C$5:C$34="x",ROW(personnel!$B$5:$B$34),9^9),ROW()-1)),"")</f>
        <v/>
      </c>
      <c r="F21" s="34" t="str">
        <f ca="1">IF(E21="","",RANDBETWEEN(1,9)+ROW()/100)</f>
        <v/>
      </c>
      <c r="G21" t="str">
        <f t="shared" ca="1" si="0"/>
        <v/>
      </c>
      <c r="H21" t="str">
        <f t="array" ref="H21">IFERROR(INDEX(personnel!$B$5:$B$34,SMALL(IF(personnel!F$5:F$34="x",ROW(personnel!$B$5:$B$34),9^9),ROW()-1)),"")</f>
        <v/>
      </c>
      <c r="I21" s="34" t="str">
        <f ca="1">IF(OR(H21="",COUNTIF(equipe!$C$3:$G$3,H21)=1),"",RANDBETWEEN(1,9)+ROW()/100)</f>
        <v/>
      </c>
      <c r="J21" t="str">
        <f t="shared" ca="1" si="1"/>
        <v/>
      </c>
      <c r="K21" t="str">
        <f t="array" ref="K21">IFERROR(INDEX(personnel!$B$5:$B$34,SMALL(IF(personnel!G$5:G$34="x",ROW(personnel!$B$5:$B$34),9^9),ROW()-1)),"")</f>
        <v/>
      </c>
      <c r="L21" s="34" t="str">
        <f ca="1">IF(OR(K21="",COUNTIF(equipe!$C$3:$G$6,K21)=1),"",RANDBETWEEN(1,9)+ROW()/100)</f>
        <v/>
      </c>
      <c r="M21" t="str">
        <f t="shared" ca="1" si="2"/>
        <v/>
      </c>
      <c r="N21" t="str">
        <f t="array" ref="N21">IFERROR(INDEX(personnel!$B$5:$B$34,SMALL(IF(personnel!E$5:E$34="x",ROW(personnel!$B$5:$B$34),9^9),ROW()-1)),"")</f>
        <v>SANTUCCI</v>
      </c>
      <c r="O21" s="34">
        <f ca="1">IF(OR(N21="",COUNTIF(equipe!$C$3:$G$10,N21)=1),"",RANDBETWEEN(1,9)+ROW()/100)</f>
        <v>4.21</v>
      </c>
      <c r="P21">
        <f t="shared" ca="1" si="3"/>
        <v>10</v>
      </c>
    </row>
    <row r="22" spans="1:16" x14ac:dyDescent="0.35">
      <c r="A22" t="str">
        <f>personnel!B25</f>
        <v>BIANCO</v>
      </c>
      <c r="B22" t="str">
        <f t="array" ref="B22">IFERROR(INDEX(personnel!$B$5:$B$34,SMALL(IF(personnel!D$5:D$34="x",ROW(personnel!$B$5:$B$34),9^9),ROW()-1)),"")</f>
        <v/>
      </c>
      <c r="C22" s="34" t="str">
        <f ca="1">IF(B22="","",RANDBETWEEN(1,9)+ROW()/100)</f>
        <v/>
      </c>
      <c r="D22" t="str">
        <f t="shared" ca="1" si="4"/>
        <v/>
      </c>
      <c r="E22" t="str">
        <f t="array" ref="E22">IFERROR(INDEX(personnel!$B$5:$B$34,SMALL(IF(personnel!C$5:C$34="x",ROW(personnel!$B$5:$B$34),9^9),ROW()-1)),"")</f>
        <v/>
      </c>
      <c r="F22" s="34" t="str">
        <f ca="1">IF(E22="","",RANDBETWEEN(1,9)+ROW()/100)</f>
        <v/>
      </c>
      <c r="G22" t="str">
        <f t="shared" ca="1" si="0"/>
        <v/>
      </c>
      <c r="H22" t="str">
        <f t="array" ref="H22">IFERROR(INDEX(personnel!$B$5:$B$34,SMALL(IF(personnel!F$5:F$34="x",ROW(personnel!$B$5:$B$34),9^9),ROW()-1)),"")</f>
        <v/>
      </c>
      <c r="I22" s="34" t="str">
        <f ca="1">IF(OR(H22="",COUNTIF(equipe!$C$3:$G$3,H22)=1),"",RANDBETWEEN(1,9)+ROW()/100)</f>
        <v/>
      </c>
      <c r="J22" t="str">
        <f t="shared" ca="1" si="1"/>
        <v/>
      </c>
      <c r="K22" t="str">
        <f t="array" ref="K22">IFERROR(INDEX(personnel!$B$5:$B$34,SMALL(IF(personnel!G$5:G$34="x",ROW(personnel!$B$5:$B$34),9^9),ROW()-1)),"")</f>
        <v/>
      </c>
      <c r="L22" s="34" t="str">
        <f ca="1">IF(OR(K22="",COUNTIF(equipe!$C$3:$G$6,K22)=1),"",RANDBETWEEN(1,9)+ROW()/100)</f>
        <v/>
      </c>
      <c r="M22" t="str">
        <f t="shared" ca="1" si="2"/>
        <v/>
      </c>
      <c r="N22" t="str">
        <f t="array" ref="N22">IFERROR(INDEX(personnel!$B$5:$B$34,SMALL(IF(personnel!E$5:E$34="x",ROW(personnel!$B$5:$B$34),9^9),ROW()-1)),"")</f>
        <v>VINCENT</v>
      </c>
      <c r="O22" s="34">
        <f ca="1">IF(OR(N22="",COUNTIF(equipe!$C$3:$G$10,N22)=1),"",RANDBETWEEN(1,9)+ROW()/100)</f>
        <v>5.22</v>
      </c>
      <c r="P22">
        <f t="shared" ca="1" si="3"/>
        <v>7</v>
      </c>
    </row>
    <row r="23" spans="1:16" x14ac:dyDescent="0.35">
      <c r="A23" t="str">
        <f>personnel!B26</f>
        <v>GARNIER</v>
      </c>
      <c r="B23" t="str">
        <f t="array" ref="B23">IFERROR(INDEX(personnel!$B$5:$B$34,SMALL(IF(personnel!D$5:D$34="x",ROW(personnel!$B$5:$B$34),9^9),ROW()-1)),"")</f>
        <v/>
      </c>
      <c r="C23" s="34" t="str">
        <f ca="1">IF(B23="","",RANDBETWEEN(1,9)+ROW()/100)</f>
        <v/>
      </c>
      <c r="D23" t="str">
        <f t="shared" ca="1" si="4"/>
        <v/>
      </c>
      <c r="E23" t="str">
        <f t="array" ref="E23">IFERROR(INDEX(personnel!$B$5:$B$34,SMALL(IF(personnel!C$5:C$34="x",ROW(personnel!$B$5:$B$34),9^9),ROW()-1)),"")</f>
        <v/>
      </c>
      <c r="F23" s="34" t="str">
        <f ca="1">IF(E23="","",RANDBETWEEN(1,9)+ROW()/100)</f>
        <v/>
      </c>
      <c r="G23" t="str">
        <f t="shared" ca="1" si="0"/>
        <v/>
      </c>
      <c r="H23" t="str">
        <f t="array" ref="H23">IFERROR(INDEX(personnel!$B$5:$B$34,SMALL(IF(personnel!F$5:F$34="x",ROW(personnel!$B$5:$B$34),9^9),ROW()-1)),"")</f>
        <v/>
      </c>
      <c r="I23" s="34" t="str">
        <f ca="1">IF(OR(H23="",COUNTIF(equipe!$C$3:$G$3,H23)=1),"",RANDBETWEEN(1,9)+ROW()/100)</f>
        <v/>
      </c>
      <c r="J23" t="str">
        <f t="shared" ca="1" si="1"/>
        <v/>
      </c>
      <c r="K23" t="str">
        <f t="array" ref="K23">IFERROR(INDEX(personnel!$B$5:$B$34,SMALL(IF(personnel!G$5:G$34="x",ROW(personnel!$B$5:$B$34),9^9),ROW()-1)),"")</f>
        <v/>
      </c>
      <c r="L23" s="34" t="str">
        <f ca="1">IF(OR(K23="",COUNTIF(equipe!$C$3:$G$6,K23)=1),"",RANDBETWEEN(1,9)+ROW()/100)</f>
        <v/>
      </c>
      <c r="M23" t="str">
        <f t="shared" ca="1" si="2"/>
        <v/>
      </c>
      <c r="N23" t="str">
        <f t="array" ref="N23">IFERROR(INDEX(personnel!$B$5:$B$34,SMALL(IF(personnel!E$5:E$34="x",ROW(personnel!$B$5:$B$34),9^9),ROW()-1)),"")</f>
        <v/>
      </c>
      <c r="O23" s="34" t="str">
        <f ca="1">IF(OR(N23="",COUNTIF(equipe!$C$3:$G$10,N23)=1),"",RANDBETWEEN(1,9)+ROW()/100)</f>
        <v/>
      </c>
      <c r="P23" t="str">
        <f t="shared" ca="1" si="3"/>
        <v/>
      </c>
    </row>
    <row r="24" spans="1:16" x14ac:dyDescent="0.35">
      <c r="A24" t="str">
        <f>personnel!B27</f>
        <v>MALATRE</v>
      </c>
      <c r="B24" t="str">
        <f t="array" ref="B24">IFERROR(INDEX(personnel!$B$5:$B$34,SMALL(IF(personnel!D$5:D$34="x",ROW(personnel!$B$5:$B$34),9^9),ROW()-1)),"")</f>
        <v/>
      </c>
      <c r="C24" s="34" t="str">
        <f ca="1">IF(B24="","",RANDBETWEEN(1,9)+ROW()/100)</f>
        <v/>
      </c>
      <c r="D24" t="str">
        <f t="shared" ca="1" si="4"/>
        <v/>
      </c>
      <c r="E24" t="str">
        <f t="array" ref="E24">IFERROR(INDEX(personnel!$B$5:$B$34,SMALL(IF(personnel!C$5:C$34="x",ROW(personnel!$B$5:$B$34),9^9),ROW()-1)),"")</f>
        <v/>
      </c>
      <c r="F24" s="34" t="str">
        <f ca="1">IF(E24="","",RANDBETWEEN(1,9)+ROW()/100)</f>
        <v/>
      </c>
      <c r="G24" t="str">
        <f t="shared" ca="1" si="0"/>
        <v/>
      </c>
      <c r="H24" t="str">
        <f t="array" ref="H24">IFERROR(INDEX(personnel!$B$5:$B$34,SMALL(IF(personnel!F$5:F$34="x",ROW(personnel!$B$5:$B$34),9^9),ROW()-1)),"")</f>
        <v/>
      </c>
      <c r="I24" s="34" t="str">
        <f ca="1">IF(OR(H24="",COUNTIF(equipe!$C$3:$G$3,H24)=1),"",RANDBETWEEN(1,9)+ROW()/100)</f>
        <v/>
      </c>
      <c r="J24" t="str">
        <f t="shared" ca="1" si="1"/>
        <v/>
      </c>
      <c r="K24" t="str">
        <f t="array" ref="K24">IFERROR(INDEX(personnel!$B$5:$B$34,SMALL(IF(personnel!G$5:G$34="x",ROW(personnel!$B$5:$B$34),9^9),ROW()-1)),"")</f>
        <v/>
      </c>
      <c r="L24" s="34" t="str">
        <f ca="1">IF(OR(K24="",COUNTIF(equipe!$C$3:$G$6,K24)=1),"",RANDBETWEEN(1,9)+ROW()/100)</f>
        <v/>
      </c>
      <c r="M24" t="str">
        <f t="shared" ca="1" si="2"/>
        <v/>
      </c>
      <c r="N24" t="str">
        <f t="array" ref="N24">IFERROR(INDEX(personnel!$B$5:$B$34,SMALL(IF(personnel!E$5:E$34="x",ROW(personnel!$B$5:$B$34),9^9),ROW()-1)),"")</f>
        <v/>
      </c>
      <c r="O24" s="34" t="str">
        <f ca="1">IF(OR(N24="",COUNTIF(equipe!$C$3:$G$10,N24)=1),"",RANDBETWEEN(1,9)+ROW()/100)</f>
        <v/>
      </c>
      <c r="P24" t="str">
        <f t="shared" ca="1" si="3"/>
        <v/>
      </c>
    </row>
    <row r="25" spans="1:16" x14ac:dyDescent="0.35">
      <c r="A25" t="str">
        <f>personnel!B28</f>
        <v>MARTY</v>
      </c>
      <c r="B25" t="str">
        <f t="array" ref="B25">IFERROR(INDEX(personnel!$B$5:$B$34,SMALL(IF(personnel!D$5:D$34="x",ROW(personnel!$B$5:$B$34),9^9),ROW()-1)),"")</f>
        <v/>
      </c>
      <c r="C25" s="34" t="str">
        <f ca="1">IF(B25="","",RANDBETWEEN(1,9)+ROW()/100)</f>
        <v/>
      </c>
      <c r="D25" t="str">
        <f t="shared" ca="1" si="4"/>
        <v/>
      </c>
      <c r="E25" t="str">
        <f t="array" ref="E25">IFERROR(INDEX(personnel!$B$5:$B$34,SMALL(IF(personnel!C$5:C$34="x",ROW(personnel!$B$5:$B$34),9^9),ROW()-1)),"")</f>
        <v/>
      </c>
      <c r="F25" s="34" t="str">
        <f ca="1">IF(E25="","",RANDBETWEEN(1,9)+ROW()/100)</f>
        <v/>
      </c>
      <c r="G25" t="str">
        <f t="shared" ca="1" si="0"/>
        <v/>
      </c>
      <c r="H25" t="str">
        <f t="array" ref="H25">IFERROR(INDEX(personnel!$B$5:$B$34,SMALL(IF(personnel!F$5:F$34="x",ROW(personnel!$B$5:$B$34),9^9),ROW()-1)),"")</f>
        <v/>
      </c>
      <c r="I25" s="34" t="str">
        <f ca="1">IF(OR(H25="",COUNTIF(equipe!$C$3:$G$3,H25)=1),"",RANDBETWEEN(1,9)+ROW()/100)</f>
        <v/>
      </c>
      <c r="J25" t="str">
        <f t="shared" ca="1" si="1"/>
        <v/>
      </c>
      <c r="K25" t="str">
        <f t="array" ref="K25">IFERROR(INDEX(personnel!$B$5:$B$34,SMALL(IF(personnel!G$5:G$34="x",ROW(personnel!$B$5:$B$34),9^9),ROW()-1)),"")</f>
        <v/>
      </c>
      <c r="L25" s="34" t="str">
        <f ca="1">IF(OR(K25="",COUNTIF(equipe!$C$3:$G$6,K25)=1),"",RANDBETWEEN(1,9)+ROW()/100)</f>
        <v/>
      </c>
      <c r="M25" t="str">
        <f t="shared" ca="1" si="2"/>
        <v/>
      </c>
      <c r="N25" t="str">
        <f t="array" ref="N25">IFERROR(INDEX(personnel!$B$5:$B$34,SMALL(IF(personnel!E$5:E$34="x",ROW(personnel!$B$5:$B$34),9^9),ROW()-1)),"")</f>
        <v/>
      </c>
      <c r="O25" s="34" t="str">
        <f ca="1">IF(OR(N25="",COUNTIF(equipe!$C$3:$G$10,N25)=1),"",RANDBETWEEN(1,9)+ROW()/100)</f>
        <v/>
      </c>
      <c r="P25" t="str">
        <f t="shared" ca="1" si="3"/>
        <v/>
      </c>
    </row>
    <row r="26" spans="1:16" x14ac:dyDescent="0.35">
      <c r="A26" t="str">
        <f>personnel!B29</f>
        <v>NOGBOUN</v>
      </c>
      <c r="B26" t="str">
        <f t="array" ref="B26">IFERROR(INDEX(personnel!$B$5:$B$34,SMALL(IF(personnel!D$5:D$34="x",ROW(personnel!$B$5:$B$34),9^9),ROW()-1)),"")</f>
        <v/>
      </c>
      <c r="C26" s="34" t="str">
        <f ca="1">IF(B26="","",RANDBETWEEN(1,9)+ROW()/100)</f>
        <v/>
      </c>
      <c r="D26" t="str">
        <f t="shared" ca="1" si="4"/>
        <v/>
      </c>
      <c r="E26" t="str">
        <f t="array" ref="E26">IFERROR(INDEX(personnel!$B$5:$B$34,SMALL(IF(personnel!C$5:C$34="x",ROW(personnel!$B$5:$B$34),9^9),ROW()-1)),"")</f>
        <v/>
      </c>
      <c r="F26" s="34" t="str">
        <f ca="1">IF(E26="","",RANDBETWEEN(1,9)+ROW()/100)</f>
        <v/>
      </c>
      <c r="G26" t="str">
        <f t="shared" ca="1" si="0"/>
        <v/>
      </c>
      <c r="H26" t="str">
        <f t="array" ref="H26">IFERROR(INDEX(personnel!$B$5:$B$34,SMALL(IF(personnel!F$5:F$34="x",ROW(personnel!$B$5:$B$34),9^9),ROW()-1)),"")</f>
        <v/>
      </c>
      <c r="I26" s="34" t="str">
        <f ca="1">IF(OR(H26="",COUNTIF(equipe!$C$3:$G$3,H26)=1),"",RANDBETWEEN(1,9)+ROW()/100)</f>
        <v/>
      </c>
      <c r="J26" t="str">
        <f t="shared" ca="1" si="1"/>
        <v/>
      </c>
      <c r="K26" t="str">
        <f t="array" ref="K26">IFERROR(INDEX(personnel!$B$5:$B$34,SMALL(IF(personnel!G$5:G$34="x",ROW(personnel!$B$5:$B$34),9^9),ROW()-1)),"")</f>
        <v/>
      </c>
      <c r="L26" s="34" t="str">
        <f ca="1">IF(OR(K26="",COUNTIF(equipe!$C$3:$G$6,K26)=1),"",RANDBETWEEN(1,9)+ROW()/100)</f>
        <v/>
      </c>
      <c r="M26" t="str">
        <f t="shared" ca="1" si="2"/>
        <v/>
      </c>
      <c r="N26" t="str">
        <f t="array" ref="N26">IFERROR(INDEX(personnel!$B$5:$B$34,SMALL(IF(personnel!E$5:E$34="x",ROW(personnel!$B$5:$B$34),9^9),ROW()-1)),"")</f>
        <v/>
      </c>
      <c r="O26" s="34" t="str">
        <f ca="1">IF(OR(N26="",COUNTIF(equipe!$C$3:$G$10,N26)=1),"",RANDBETWEEN(1,9)+ROW()/100)</f>
        <v/>
      </c>
      <c r="P26" t="str">
        <f t="shared" ca="1" si="3"/>
        <v/>
      </c>
    </row>
    <row r="27" spans="1:16" x14ac:dyDescent="0.35">
      <c r="A27" t="str">
        <f>personnel!B30</f>
        <v>NOUVEAU1</v>
      </c>
      <c r="B27" t="str">
        <f t="array" ref="B27">IFERROR(INDEX(personnel!$B$5:$B$34,SMALL(IF(personnel!D$5:D$34="x",ROW(personnel!$B$5:$B$34),9^9),ROW()-1)),"")</f>
        <v/>
      </c>
      <c r="C27" s="34" t="str">
        <f ca="1">IF(B27="","",RANDBETWEEN(1,9)+ROW()/100)</f>
        <v/>
      </c>
      <c r="D27" t="str">
        <f t="shared" ca="1" si="4"/>
        <v/>
      </c>
      <c r="E27" t="str">
        <f t="array" ref="E27">IFERROR(INDEX(personnel!$B$5:$B$34,SMALL(IF(personnel!C$5:C$34="x",ROW(personnel!$B$5:$B$34),9^9),ROW()-1)),"")</f>
        <v/>
      </c>
      <c r="F27" s="34" t="str">
        <f ca="1">IF(E27="","",RANDBETWEEN(1,9)+ROW()/100)</f>
        <v/>
      </c>
      <c r="G27" t="str">
        <f t="shared" ca="1" si="0"/>
        <v/>
      </c>
      <c r="H27" t="str">
        <f t="array" ref="H27">IFERROR(INDEX(personnel!$B$5:$B$34,SMALL(IF(personnel!F$5:F$34="x",ROW(personnel!$B$5:$B$34),9^9),ROW()-1)),"")</f>
        <v/>
      </c>
      <c r="I27" s="34" t="str">
        <f ca="1">IF(OR(H27="",COUNTIF(equipe!$C$3:$G$3,H27)=1),"",RANDBETWEEN(1,9)+ROW()/100)</f>
        <v/>
      </c>
      <c r="J27" t="str">
        <f t="shared" ca="1" si="1"/>
        <v/>
      </c>
      <c r="K27" t="str">
        <f t="array" ref="K27">IFERROR(INDEX(personnel!$B$5:$B$34,SMALL(IF(personnel!G$5:G$34="x",ROW(personnel!$B$5:$B$34),9^9),ROW()-1)),"")</f>
        <v/>
      </c>
      <c r="L27" s="34" t="str">
        <f ca="1">IF(OR(K27="",COUNTIF(equipe!$C$3:$G$6,K27)=1),"",RANDBETWEEN(1,9)+ROW()/100)</f>
        <v/>
      </c>
      <c r="M27" t="str">
        <f t="shared" ca="1" si="2"/>
        <v/>
      </c>
      <c r="N27" t="str">
        <f t="array" ref="N27">IFERROR(INDEX(personnel!$B$5:$B$34,SMALL(IF(personnel!E$5:E$34="x",ROW(personnel!$B$5:$B$34),9^9),ROW()-1)),"")</f>
        <v/>
      </c>
      <c r="O27" s="34" t="str">
        <f ca="1">IF(OR(N27="",COUNTIF(equipe!$C$3:$G$10,N27)=1),"",RANDBETWEEN(1,9)+ROW()/100)</f>
        <v/>
      </c>
      <c r="P27" t="str">
        <f t="shared" ca="1" si="3"/>
        <v/>
      </c>
    </row>
    <row r="28" spans="1:16" x14ac:dyDescent="0.35">
      <c r="A28" t="str">
        <f>personnel!B31</f>
        <v>NOUVEAU2</v>
      </c>
      <c r="B28" t="str">
        <f t="array" ref="B28">IFERROR(INDEX(personnel!$B$5:$B$34,SMALL(IF(personnel!D$5:D$34="x",ROW(personnel!$B$5:$B$34),9^9),ROW()-1)),"")</f>
        <v/>
      </c>
      <c r="C28" s="34" t="str">
        <f ca="1">IF(B28="","",RANDBETWEEN(1,9)+ROW()/100)</f>
        <v/>
      </c>
      <c r="D28" t="str">
        <f t="shared" ca="1" si="4"/>
        <v/>
      </c>
      <c r="E28" t="str">
        <f t="array" ref="E28">IFERROR(INDEX(personnel!$B$5:$B$34,SMALL(IF(personnel!C$5:C$34="x",ROW(personnel!$B$5:$B$34),9^9),ROW()-1)),"")</f>
        <v/>
      </c>
      <c r="F28" s="34" t="str">
        <f ca="1">IF(E28="","",RANDBETWEEN(1,9)+ROW()/100)</f>
        <v/>
      </c>
      <c r="G28" t="str">
        <f t="shared" ca="1" si="0"/>
        <v/>
      </c>
      <c r="H28" t="str">
        <f t="array" ref="H28">IFERROR(INDEX(personnel!$B$5:$B$34,SMALL(IF(personnel!F$5:F$34="x",ROW(personnel!$B$5:$B$34),9^9),ROW()-1)),"")</f>
        <v/>
      </c>
      <c r="I28" s="34" t="str">
        <f ca="1">IF(OR(H28="",COUNTIF(equipe!$C$3:$G$3,H28)=1),"",RANDBETWEEN(1,9)+ROW()/100)</f>
        <v/>
      </c>
      <c r="J28" t="str">
        <f t="shared" ca="1" si="1"/>
        <v/>
      </c>
      <c r="K28" t="str">
        <f t="array" ref="K28">IFERROR(INDEX(personnel!$B$5:$B$34,SMALL(IF(personnel!G$5:G$34="x",ROW(personnel!$B$5:$B$34),9^9),ROW()-1)),"")</f>
        <v/>
      </c>
      <c r="L28" s="34" t="str">
        <f ca="1">IF(OR(K28="",COUNTIF(equipe!$C$3:$G$6,K28)=1),"",RANDBETWEEN(1,9)+ROW()/100)</f>
        <v/>
      </c>
      <c r="M28" t="str">
        <f t="shared" ca="1" si="2"/>
        <v/>
      </c>
      <c r="N28" t="str">
        <f t="array" ref="N28">IFERROR(INDEX(personnel!$B$5:$B$34,SMALL(IF(personnel!E$5:E$34="x",ROW(personnel!$B$5:$B$34),9^9),ROW()-1)),"")</f>
        <v/>
      </c>
      <c r="O28" s="34" t="str">
        <f ca="1">IF(OR(N28="",COUNTIF(equipe!$C$3:$G$10,N28)=1),"",RANDBETWEEN(1,9)+ROW()/100)</f>
        <v/>
      </c>
      <c r="P28" t="str">
        <f t="shared" ca="1" si="3"/>
        <v/>
      </c>
    </row>
    <row r="29" spans="1:16" x14ac:dyDescent="0.35">
      <c r="A29" t="str">
        <f>personnel!B32</f>
        <v>PLUTON</v>
      </c>
      <c r="B29" t="str">
        <f t="array" ref="B29">IFERROR(INDEX(personnel!$B$5:$B$34,SMALL(IF(personnel!D$5:D$34="x",ROW(personnel!$B$5:$B$34),9^9),ROW()-1)),"")</f>
        <v/>
      </c>
      <c r="C29" s="34" t="str">
        <f ca="1">IF(B29="","",RANDBETWEEN(1,9)+ROW()/100)</f>
        <v/>
      </c>
      <c r="D29" t="str">
        <f t="shared" ca="1" si="4"/>
        <v/>
      </c>
      <c r="E29" t="str">
        <f t="array" ref="E29">IFERROR(INDEX(personnel!$B$5:$B$34,SMALL(IF(personnel!C$5:C$34="x",ROW(personnel!$B$5:$B$34),9^9),ROW()-1)),"")</f>
        <v/>
      </c>
      <c r="F29" s="34" t="str">
        <f ca="1">IF(E29="","",RANDBETWEEN(1,9)+ROW()/100)</f>
        <v/>
      </c>
      <c r="G29" t="str">
        <f t="shared" ca="1" si="0"/>
        <v/>
      </c>
      <c r="H29" t="str">
        <f t="array" ref="H29">IFERROR(INDEX(personnel!$B$5:$B$34,SMALL(IF(personnel!F$5:F$34="x",ROW(personnel!$B$5:$B$34),9^9),ROW()-1)),"")</f>
        <v/>
      </c>
      <c r="I29" s="34" t="str">
        <f ca="1">IF(OR(H29="",COUNTIF(equipe!$C$3:$G$3,H29)=1),"",RANDBETWEEN(1,9)+ROW()/100)</f>
        <v/>
      </c>
      <c r="J29" t="str">
        <f t="shared" ca="1" si="1"/>
        <v/>
      </c>
      <c r="K29" t="str">
        <f t="array" ref="K29">IFERROR(INDEX(personnel!$B$5:$B$34,SMALL(IF(personnel!G$5:G$34="x",ROW(personnel!$B$5:$B$34),9^9),ROW()-1)),"")</f>
        <v/>
      </c>
      <c r="L29" s="34" t="str">
        <f ca="1">IF(OR(K29="",COUNTIF(equipe!$C$3:$G$6,K29)=1),"",RANDBETWEEN(1,9)+ROW()/100)</f>
        <v/>
      </c>
      <c r="M29" t="str">
        <f t="shared" ca="1" si="2"/>
        <v/>
      </c>
      <c r="N29" t="str">
        <f t="array" ref="N29">IFERROR(INDEX(personnel!$B$5:$B$34,SMALL(IF(personnel!E$5:E$34="x",ROW(personnel!$B$5:$B$34),9^9),ROW()-1)),"")</f>
        <v/>
      </c>
      <c r="O29" s="34" t="str">
        <f ca="1">IF(OR(N29="",COUNTIF(equipe!$C$3:$G$10,N29)=1),"",RANDBETWEEN(1,9)+ROW()/100)</f>
        <v/>
      </c>
      <c r="P29" t="str">
        <f t="shared" ca="1" si="3"/>
        <v/>
      </c>
    </row>
    <row r="30" spans="1:16" x14ac:dyDescent="0.35">
      <c r="A30" t="str">
        <f>personnel!B33</f>
        <v>SANTUCCI</v>
      </c>
      <c r="B30" t="str">
        <f t="array" ref="B30">IFERROR(INDEX(personnel!$B$5:$B$34,SMALL(IF(personnel!D$5:D$34="x",ROW(personnel!$B$5:$B$34),9^9),ROW()-1)),"")</f>
        <v/>
      </c>
      <c r="C30" s="34" t="str">
        <f ca="1">IF(B30="","",RANDBETWEEN(1,9)+ROW()/100)</f>
        <v/>
      </c>
      <c r="D30" t="str">
        <f t="shared" ca="1" si="4"/>
        <v/>
      </c>
      <c r="E30" t="str">
        <f t="array" ref="E30">IFERROR(INDEX(personnel!$B$5:$B$34,SMALL(IF(personnel!C$5:C$34="x",ROW(personnel!$B$5:$B$34),9^9),ROW()-1)),"")</f>
        <v/>
      </c>
      <c r="F30" s="34" t="str">
        <f ca="1">IF(E30="","",RANDBETWEEN(1,9)+ROW()/100)</f>
        <v/>
      </c>
      <c r="G30" t="str">
        <f t="shared" ca="1" si="0"/>
        <v/>
      </c>
      <c r="H30" t="str">
        <f t="array" ref="H30">IFERROR(INDEX(personnel!$B$5:$B$34,SMALL(IF(personnel!F$5:F$34="x",ROW(personnel!$B$5:$B$34),9^9),ROW()-1)),"")</f>
        <v/>
      </c>
      <c r="I30" s="34" t="str">
        <f ca="1">IF(OR(H30="",COUNTIF(equipe!$C$3:$G$3,H30)=1),"",RANDBETWEEN(1,9)+ROW()/100)</f>
        <v/>
      </c>
      <c r="J30" t="str">
        <f t="shared" ca="1" si="1"/>
        <v/>
      </c>
      <c r="K30" t="str">
        <f t="array" ref="K30">IFERROR(INDEX(personnel!$B$5:$B$34,SMALL(IF(personnel!G$5:G$34="x",ROW(personnel!$B$5:$B$34),9^9),ROW()-1)),"")</f>
        <v/>
      </c>
      <c r="L30" s="34" t="str">
        <f ca="1">IF(OR(K30="",COUNTIF(equipe!$C$3:$G$6,K30)=1),"",RANDBETWEEN(1,9)+ROW()/100)</f>
        <v/>
      </c>
      <c r="M30" t="str">
        <f t="shared" ca="1" si="2"/>
        <v/>
      </c>
      <c r="N30" t="str">
        <f t="array" ref="N30">IFERROR(INDEX(personnel!$B$5:$B$34,SMALL(IF(personnel!E$5:E$34="x",ROW(personnel!$B$5:$B$34),9^9),ROW()-1)),"")</f>
        <v/>
      </c>
      <c r="O30" s="34" t="str">
        <f ca="1">IF(OR(N30="",COUNTIF(equipe!$C$3:$G$10,N30)=1),"",RANDBETWEEN(1,9)+ROW()/100)</f>
        <v/>
      </c>
      <c r="P30" t="str">
        <f t="shared" ca="1" si="3"/>
        <v/>
      </c>
    </row>
    <row r="31" spans="1:16" x14ac:dyDescent="0.35">
      <c r="A31" t="str">
        <f>personnel!B34</f>
        <v>VINCENT</v>
      </c>
      <c r="B31" t="str">
        <f t="array" ref="B31">IFERROR(INDEX(personnel!$B$5:$B$34,SMALL(IF(personnel!D$5:D$34="x",ROW(personnel!$B$5:$B$34),9^9),ROW()-1)),"")</f>
        <v/>
      </c>
      <c r="C31" s="34" t="str">
        <f ca="1">IF(B31="","",RANDBETWEEN(1,9)+ROW()/100)</f>
        <v/>
      </c>
      <c r="D31" t="str">
        <f t="shared" ca="1" si="4"/>
        <v/>
      </c>
      <c r="E31" t="str">
        <f t="array" ref="E31">IFERROR(INDEX(personnel!$B$5:$B$34,SMALL(IF(personnel!C$5:C$34="x",ROW(personnel!$B$5:$B$34),9^9),ROW()-1)),"")</f>
        <v/>
      </c>
      <c r="F31" s="34" t="str">
        <f ca="1">IF(E31="","",RANDBETWEEN(1,9)+ROW()/100)</f>
        <v/>
      </c>
      <c r="G31" t="str">
        <f t="shared" ca="1" si="0"/>
        <v/>
      </c>
      <c r="H31" t="str">
        <f t="array" ref="H31">IFERROR(INDEX(personnel!$B$5:$B$34,SMALL(IF(personnel!F$5:F$34="x",ROW(personnel!$B$5:$B$34),9^9),ROW()-1)),"")</f>
        <v/>
      </c>
      <c r="I31" s="34" t="str">
        <f ca="1">IF(OR(H31="",COUNTIF(equipe!$C$3:$G$3,H31)=1),"",RANDBETWEEN(1,9)+ROW()/100)</f>
        <v/>
      </c>
      <c r="J31" t="str">
        <f t="shared" ca="1" si="1"/>
        <v/>
      </c>
      <c r="K31" t="str">
        <f t="array" ref="K31">IFERROR(INDEX(personnel!$B$5:$B$34,SMALL(IF(personnel!G$5:G$34="x",ROW(personnel!$B$5:$B$34),9^9),ROW()-1)),"")</f>
        <v/>
      </c>
      <c r="L31" s="34" t="str">
        <f ca="1">IF(OR(K31="",COUNTIF(equipe!$C$3:$G$6,K31)=1),"",RANDBETWEEN(1,9)+ROW()/100)</f>
        <v/>
      </c>
      <c r="M31" t="str">
        <f t="shared" ca="1" si="2"/>
        <v/>
      </c>
      <c r="N31" t="str">
        <f t="array" ref="N31">IFERROR(INDEX(personnel!$B$5:$B$34,SMALL(IF(personnel!E$5:E$34="x",ROW(personnel!$B$5:$B$34),9^9),ROW()-1)),"")</f>
        <v/>
      </c>
      <c r="O31" s="34" t="str">
        <f ca="1">IF(OR(N31="",COUNTIF(equipe!$C$3:$G$10,N31)=1),"",RANDBETWEEN(1,9)+ROW()/100)</f>
        <v/>
      </c>
      <c r="P31" t="str">
        <f t="shared" ca="1" si="3"/>
        <v/>
      </c>
    </row>
    <row r="33" spans="2:14" x14ac:dyDescent="0.35">
      <c r="B33">
        <f>COUNTIF(Preventeur,"&gt;&lt;")</f>
        <v>5</v>
      </c>
      <c r="E33">
        <f>COUNTIF(chef,"&gt;&lt;")</f>
        <v>6</v>
      </c>
      <c r="H33">
        <f>COUNTIF(PNR,"&gt;&lt;")</f>
        <v>9</v>
      </c>
      <c r="K33">
        <f>COUNTIF(PL,"&gt;&lt;")</f>
        <v>10</v>
      </c>
      <c r="N33">
        <f>COUNTIF(Equipier,"&gt;&lt;")</f>
        <v>21</v>
      </c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personnel</vt:lpstr>
      <vt:lpstr>equipe</vt:lpstr>
      <vt:lpstr>liste</vt:lpstr>
      <vt:lpstr>agents</vt:lpstr>
      <vt:lpstr>chef</vt:lpstr>
      <vt:lpstr>Equipier</vt:lpstr>
      <vt:lpstr>PL</vt:lpstr>
      <vt:lpstr>PNR</vt:lpstr>
      <vt:lpstr>Preventeur</vt:lpstr>
      <vt:lpstr>tout</vt:lpstr>
      <vt:lpstr>vide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Michel</cp:lastModifiedBy>
  <dcterms:created xsi:type="dcterms:W3CDTF">2018-10-31T09:03:35Z</dcterms:created>
  <dcterms:modified xsi:type="dcterms:W3CDTF">2018-11-14T17:08:24Z</dcterms:modified>
</cp:coreProperties>
</file>