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3" i="1" l="1"/>
  <c r="H82" i="1"/>
  <c r="H81" i="1"/>
  <c r="H80" i="1"/>
  <c r="H76" i="1"/>
  <c r="H75" i="1"/>
  <c r="H74" i="1"/>
  <c r="H73" i="1"/>
  <c r="H69" i="1"/>
  <c r="H68" i="1"/>
  <c r="H67" i="1"/>
  <c r="H66" i="1"/>
  <c r="H63" i="1"/>
  <c r="H62" i="1"/>
  <c r="H61" i="1"/>
  <c r="H60" i="1"/>
  <c r="G82" i="1"/>
  <c r="G81" i="1"/>
  <c r="G80" i="1"/>
  <c r="G75" i="1"/>
  <c r="G74" i="1"/>
  <c r="G73" i="1"/>
  <c r="G68" i="1"/>
  <c r="G67" i="1"/>
  <c r="G66" i="1"/>
  <c r="G63" i="1"/>
  <c r="G62" i="1"/>
  <c r="G61" i="1"/>
  <c r="G60" i="1"/>
  <c r="G83" i="1" l="1"/>
  <c r="G76" i="1"/>
  <c r="G69" i="1"/>
</calcChain>
</file>

<file path=xl/sharedStrings.xml><?xml version="1.0" encoding="utf-8"?>
<sst xmlns="http://schemas.openxmlformats.org/spreadsheetml/2006/main" count="237" uniqueCount="108">
  <si>
    <t>SOLO VENDEUR</t>
  </si>
  <si>
    <t>légumes</t>
  </si>
  <si>
    <t>boissons</t>
  </si>
  <si>
    <t>vetements</t>
  </si>
  <si>
    <t>Légumes</t>
  </si>
  <si>
    <t>vetement</t>
  </si>
  <si>
    <t xml:space="preserve">NOTE </t>
  </si>
  <si>
    <t>Centre</t>
  </si>
  <si>
    <t>Score possible</t>
  </si>
  <si>
    <t>%</t>
  </si>
  <si>
    <t>Section</t>
  </si>
  <si>
    <t>Bareme</t>
  </si>
  <si>
    <t xml:space="preserve">Carottes </t>
  </si>
  <si>
    <t>Poireaux</t>
  </si>
  <si>
    <t>Choux de Bruxelles</t>
  </si>
  <si>
    <t>Pommes de terre</t>
  </si>
  <si>
    <t>TOTAL</t>
  </si>
  <si>
    <t>coca</t>
  </si>
  <si>
    <t>fanta</t>
  </si>
  <si>
    <t>jeans</t>
  </si>
  <si>
    <t>chaussure</t>
  </si>
  <si>
    <t>pull</t>
  </si>
  <si>
    <t>casquette</t>
  </si>
  <si>
    <t>toutes</t>
  </si>
  <si>
    <t>RESULTAT</t>
  </si>
  <si>
    <t>nombre</t>
  </si>
  <si>
    <t>MOYENNE</t>
  </si>
  <si>
    <t>legumes</t>
  </si>
  <si>
    <t>100 A 85</t>
  </si>
  <si>
    <t>84,99 à 60</t>
  </si>
  <si>
    <t>INF à 60</t>
  </si>
  <si>
    <t>Total</t>
  </si>
  <si>
    <t>Prise en charge et accompagnement</t>
  </si>
  <si>
    <t>Pertinence de la réponse</t>
  </si>
  <si>
    <t>Expérience Client</t>
  </si>
  <si>
    <t>Nom Prénom</t>
  </si>
  <si>
    <t>Date</t>
  </si>
  <si>
    <t>Identifiant Appel</t>
  </si>
  <si>
    <t>Nom de l'évaluateur</t>
  </si>
  <si>
    <t>Note</t>
  </si>
  <si>
    <t>Choux Pomme Frisé</t>
  </si>
  <si>
    <t>Potiron</t>
  </si>
  <si>
    <t>Navet</t>
  </si>
  <si>
    <t>Rutabaga</t>
  </si>
  <si>
    <t>Céleri boule</t>
  </si>
  <si>
    <t>Panaïs</t>
  </si>
  <si>
    <t>adrien</t>
  </si>
  <si>
    <t>La Panthère rose</t>
  </si>
  <si>
    <t>USA</t>
  </si>
  <si>
    <t>christian</t>
  </si>
  <si>
    <t>Tarzan</t>
  </si>
  <si>
    <t>adolphe</t>
  </si>
  <si>
    <t>Félix le Chat</t>
  </si>
  <si>
    <t>alphonse</t>
  </si>
  <si>
    <t>Babar</t>
  </si>
  <si>
    <t>antoine</t>
  </si>
  <si>
    <t>tintin</t>
  </si>
  <si>
    <t>boniface</t>
  </si>
  <si>
    <t>France</t>
  </si>
  <si>
    <t>bernard</t>
  </si>
  <si>
    <t>Scooby-Doo</t>
  </si>
  <si>
    <t>bertrand</t>
  </si>
  <si>
    <t>armand</t>
  </si>
  <si>
    <t>ambroise</t>
  </si>
  <si>
    <t>aimé</t>
  </si>
  <si>
    <t>Fred Pierrafeu</t>
  </si>
  <si>
    <t>charlot</t>
  </si>
  <si>
    <t>célestin</t>
  </si>
  <si>
    <t>Le Chat potté</t>
  </si>
  <si>
    <t>aurèle</t>
  </si>
  <si>
    <t>armel</t>
  </si>
  <si>
    <t>christophe</t>
  </si>
  <si>
    <t>auguste</t>
  </si>
  <si>
    <t>brice</t>
  </si>
  <si>
    <t>Angry Kid</t>
  </si>
  <si>
    <t>alexandre</t>
  </si>
  <si>
    <t>bruno</t>
  </si>
  <si>
    <t>alfred</t>
  </si>
  <si>
    <t>charles</t>
  </si>
  <si>
    <t>cesaire</t>
  </si>
  <si>
    <t>absolon</t>
  </si>
  <si>
    <t>achille</t>
  </si>
  <si>
    <t>barnabé</t>
  </si>
  <si>
    <t>arnaud</t>
  </si>
  <si>
    <t>baptiste</t>
  </si>
  <si>
    <t>césar</t>
  </si>
  <si>
    <t>aurelien</t>
  </si>
  <si>
    <t>apollinaire</t>
  </si>
  <si>
    <t>albert</t>
  </si>
  <si>
    <t>anselme</t>
  </si>
  <si>
    <t>aristide</t>
  </si>
  <si>
    <t>amaury</t>
  </si>
  <si>
    <t>anatole</t>
  </si>
  <si>
    <t>andré</t>
  </si>
  <si>
    <t>alexis (1)</t>
  </si>
  <si>
    <t>basile</t>
  </si>
  <si>
    <t>baudouin</t>
  </si>
  <si>
    <t>augustin</t>
  </si>
  <si>
    <t>blaise</t>
  </si>
  <si>
    <t>benjamin</t>
  </si>
  <si>
    <t>abel</t>
  </si>
  <si>
    <t>bastien</t>
  </si>
  <si>
    <t>adam</t>
  </si>
  <si>
    <t>alain</t>
  </si>
  <si>
    <t>benoit</t>
  </si>
  <si>
    <t>barthélémy</t>
  </si>
  <si>
    <t>amédée</t>
  </si>
  <si>
    <t>Canada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</si>
</sst>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Montserrat"/>
    </font>
    <font>
      <sz val="10"/>
      <color theme="1"/>
      <name val="Montserrat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0"/>
      <name val="Nirmala UI"/>
      <family val="2"/>
    </font>
    <font>
      <sz val="9"/>
      <color theme="1"/>
      <name val="Nirmala UI"/>
      <family val="2"/>
    </font>
    <font>
      <b/>
      <sz val="12"/>
      <color rgb="FF555555"/>
      <name val="Arial"/>
      <family val="2"/>
    </font>
    <font>
      <b/>
      <sz val="14"/>
      <name val="Calibri"/>
      <family val="2"/>
      <scheme val="minor"/>
    </font>
    <font>
      <sz val="9"/>
      <name val="Nirmala UI"/>
      <family val="2"/>
    </font>
    <font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rgb="FFD9D9D9"/>
      </patternFill>
    </fill>
    <fill>
      <patternFill patternType="solid">
        <fgColor theme="7" tint="0.59999389629810485"/>
        <bgColor rgb="FFD9D9D9"/>
      </patternFill>
    </fill>
    <fill>
      <patternFill patternType="solid">
        <fgColor theme="9" tint="0.59999389629810485"/>
        <bgColor rgb="FFD9D9D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rgb="FFD9D9D9"/>
      </patternFill>
    </fill>
    <fill>
      <patternFill patternType="solid">
        <fgColor theme="4"/>
        <bgColor rgb="FFFF99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7">
    <xf numFmtId="0" fontId="0" fillId="0" borderId="0" xfId="0"/>
    <xf numFmtId="0" fontId="0" fillId="2" borderId="0" xfId="0" applyFill="1" applyBorder="1"/>
    <xf numFmtId="0" fontId="2" fillId="0" borderId="0" xfId="0" applyFont="1" applyAlignment="1">
      <alignment horizontal="center" vertical="center"/>
    </xf>
    <xf numFmtId="0" fontId="5" fillId="0" borderId="0" xfId="0" applyFont="1"/>
    <xf numFmtId="0" fontId="5" fillId="0" borderId="8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 wrapText="1"/>
    </xf>
    <xf numFmtId="14" fontId="7" fillId="9" borderId="11" xfId="0" applyNumberFormat="1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6" borderId="14" xfId="0" applyNumberFormat="1" applyFont="1" applyFill="1" applyBorder="1" applyAlignment="1">
      <alignment horizontal="center" vertical="center"/>
    </xf>
    <xf numFmtId="0" fontId="5" fillId="10" borderId="15" xfId="0" applyNumberFormat="1" applyFont="1" applyFill="1" applyBorder="1" applyAlignment="1">
      <alignment horizontal="center" vertical="center"/>
    </xf>
    <xf numFmtId="0" fontId="5" fillId="7" borderId="14" xfId="0" applyNumberFormat="1" applyFont="1" applyFill="1" applyBorder="1" applyAlignment="1">
      <alignment horizontal="center" vertical="center"/>
    </xf>
    <xf numFmtId="0" fontId="8" fillId="11" borderId="16" xfId="0" applyNumberFormat="1" applyFont="1" applyFill="1" applyBorder="1" applyAlignment="1">
      <alignment horizontal="center" vertical="center"/>
    </xf>
    <xf numFmtId="0" fontId="5" fillId="8" borderId="17" xfId="0" applyNumberFormat="1" applyFont="1" applyFill="1" applyBorder="1" applyAlignment="1">
      <alignment horizontal="center" vertical="center"/>
    </xf>
    <xf numFmtId="0" fontId="5" fillId="12" borderId="16" xfId="0" applyNumberFormat="1" applyFont="1" applyFill="1" applyBorder="1" applyAlignment="1">
      <alignment horizontal="center" vertical="center"/>
    </xf>
    <xf numFmtId="0" fontId="5" fillId="0" borderId="18" xfId="0" quotePrefix="1" applyFont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13" borderId="19" xfId="0" applyFont="1" applyFill="1" applyBorder="1" applyAlignment="1">
      <alignment horizontal="center" vertical="center"/>
    </xf>
    <xf numFmtId="0" fontId="9" fillId="14" borderId="20" xfId="0" applyFont="1" applyFill="1" applyBorder="1" applyAlignment="1">
      <alignment horizontal="center" vertical="center"/>
    </xf>
    <xf numFmtId="14" fontId="9" fillId="14" borderId="20" xfId="0" applyNumberFormat="1" applyFont="1" applyFill="1" applyBorder="1" applyAlignment="1">
      <alignment horizontal="center" vertical="center"/>
    </xf>
    <xf numFmtId="2" fontId="9" fillId="15" borderId="20" xfId="1" applyNumberFormat="1" applyFont="1" applyFill="1" applyBorder="1" applyAlignment="1">
      <alignment horizontal="center" vertical="center"/>
    </xf>
    <xf numFmtId="0" fontId="8" fillId="10" borderId="19" xfId="0" applyNumberFormat="1" applyFont="1" applyFill="1" applyBorder="1" applyAlignment="1">
      <alignment horizontal="center" vertical="center"/>
    </xf>
    <xf numFmtId="0" fontId="8" fillId="11" borderId="19" xfId="0" applyNumberFormat="1" applyFont="1" applyFill="1" applyBorder="1" applyAlignment="1">
      <alignment horizontal="center" vertical="center"/>
    </xf>
    <xf numFmtId="0" fontId="8" fillId="12" borderId="19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10" borderId="4" xfId="1" applyNumberFormat="1" applyFont="1" applyFill="1" applyBorder="1" applyAlignment="1">
      <alignment horizontal="center" vertical="center"/>
    </xf>
    <xf numFmtId="10" fontId="5" fillId="10" borderId="5" xfId="1" applyNumberFormat="1" applyFont="1" applyFill="1" applyBorder="1" applyAlignment="1">
      <alignment horizontal="center" vertical="center"/>
    </xf>
    <xf numFmtId="0" fontId="5" fillId="11" borderId="4" xfId="1" applyNumberFormat="1" applyFont="1" applyFill="1" applyBorder="1" applyAlignment="1">
      <alignment horizontal="center" vertical="center"/>
    </xf>
    <xf numFmtId="10" fontId="5" fillId="11" borderId="6" xfId="1" applyNumberFormat="1" applyFont="1" applyFill="1" applyBorder="1" applyAlignment="1">
      <alignment horizontal="center" vertical="center"/>
    </xf>
    <xf numFmtId="0" fontId="5" fillId="12" borderId="4" xfId="1" applyNumberFormat="1" applyFont="1" applyFill="1" applyBorder="1" applyAlignment="1">
      <alignment horizontal="center" vertical="center"/>
    </xf>
    <xf numFmtId="10" fontId="5" fillId="12" borderId="6" xfId="1" applyNumberFormat="1" applyFont="1" applyFill="1" applyBorder="1" applyAlignment="1">
      <alignment horizontal="center" vertical="center"/>
    </xf>
    <xf numFmtId="0" fontId="5" fillId="16" borderId="22" xfId="1" applyNumberFormat="1" applyFont="1" applyFill="1" applyBorder="1" applyAlignment="1">
      <alignment horizontal="center" vertical="center"/>
    </xf>
    <xf numFmtId="0" fontId="10" fillId="17" borderId="23" xfId="0" applyFont="1" applyFill="1" applyBorder="1" applyAlignment="1">
      <alignment horizontal="center" vertical="center" wrapText="1"/>
    </xf>
    <xf numFmtId="0" fontId="10" fillId="18" borderId="23" xfId="0" applyFont="1" applyFill="1" applyBorder="1" applyAlignment="1">
      <alignment horizontal="center" vertical="center" wrapText="1"/>
    </xf>
    <xf numFmtId="0" fontId="9" fillId="13" borderId="24" xfId="0" applyFont="1" applyFill="1" applyBorder="1" applyAlignment="1" applyProtection="1">
      <alignment horizontal="center" vertical="center"/>
    </xf>
    <xf numFmtId="0" fontId="9" fillId="14" borderId="25" xfId="0" applyFont="1" applyFill="1" applyBorder="1" applyAlignment="1">
      <alignment horizontal="center" vertical="center"/>
    </xf>
    <xf numFmtId="14" fontId="9" fillId="14" borderId="25" xfId="0" applyNumberFormat="1" applyFont="1" applyFill="1" applyBorder="1" applyAlignment="1">
      <alignment horizontal="center" vertical="center"/>
    </xf>
    <xf numFmtId="2" fontId="9" fillId="15" borderId="25" xfId="1" applyNumberFormat="1" applyFont="1" applyFill="1" applyBorder="1" applyAlignment="1">
      <alignment horizontal="center" vertical="center"/>
    </xf>
    <xf numFmtId="0" fontId="5" fillId="10" borderId="26" xfId="1" applyNumberFormat="1" applyFont="1" applyFill="1" applyBorder="1" applyAlignment="1">
      <alignment horizontal="center" vertical="center"/>
    </xf>
    <xf numFmtId="10" fontId="5" fillId="10" borderId="27" xfId="1" applyNumberFormat="1" applyFont="1" applyFill="1" applyBorder="1" applyAlignment="1">
      <alignment horizontal="center" vertical="center"/>
    </xf>
    <xf numFmtId="0" fontId="5" fillId="11" borderId="26" xfId="1" applyNumberFormat="1" applyFont="1" applyFill="1" applyBorder="1" applyAlignment="1">
      <alignment horizontal="center" vertical="center"/>
    </xf>
    <xf numFmtId="10" fontId="5" fillId="11" borderId="28" xfId="1" applyNumberFormat="1" applyFont="1" applyFill="1" applyBorder="1" applyAlignment="1">
      <alignment horizontal="center" vertical="center"/>
    </xf>
    <xf numFmtId="0" fontId="5" fillId="12" borderId="26" xfId="1" applyNumberFormat="1" applyFont="1" applyFill="1" applyBorder="1" applyAlignment="1">
      <alignment horizontal="center" vertical="center"/>
    </xf>
    <xf numFmtId="10" fontId="5" fillId="12" borderId="28" xfId="1" applyNumberFormat="1" applyFont="1" applyFill="1" applyBorder="1" applyAlignment="1">
      <alignment horizontal="center" vertical="center"/>
    </xf>
    <xf numFmtId="0" fontId="5" fillId="16" borderId="29" xfId="1" applyNumberFormat="1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19" borderId="23" xfId="0" applyFont="1" applyFill="1" applyBorder="1" applyAlignment="1">
      <alignment horizontal="center" vertical="center"/>
    </xf>
    <xf numFmtId="0" fontId="9" fillId="20" borderId="24" xfId="0" applyFont="1" applyFill="1" applyBorder="1" applyAlignment="1" applyProtection="1">
      <alignment horizontal="center" vertical="center"/>
    </xf>
    <xf numFmtId="2" fontId="9" fillId="21" borderId="25" xfId="1" applyNumberFormat="1" applyFont="1" applyFill="1" applyBorder="1" applyAlignment="1">
      <alignment horizontal="center" vertical="center"/>
    </xf>
    <xf numFmtId="0" fontId="9" fillId="22" borderId="24" xfId="0" applyFont="1" applyFill="1" applyBorder="1" applyAlignment="1">
      <alignment horizontal="center" vertical="center"/>
    </xf>
    <xf numFmtId="0" fontId="9" fillId="14" borderId="25" xfId="0" applyFont="1" applyFill="1" applyBorder="1" applyAlignment="1" applyProtection="1">
      <alignment horizontal="center" vertical="center"/>
    </xf>
    <xf numFmtId="2" fontId="9" fillId="23" borderId="25" xfId="1" applyNumberFormat="1" applyFont="1" applyFill="1" applyBorder="1" applyAlignment="1">
      <alignment horizontal="center" vertical="center"/>
    </xf>
    <xf numFmtId="0" fontId="9" fillId="22" borderId="24" xfId="0" applyFont="1" applyFill="1" applyBorder="1" applyAlignment="1" applyProtection="1">
      <alignment horizontal="center" vertical="center"/>
    </xf>
    <xf numFmtId="14" fontId="9" fillId="14" borderId="25" xfId="0" applyNumberFormat="1" applyFont="1" applyFill="1" applyBorder="1" applyAlignment="1" applyProtection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 wrapText="1"/>
    </xf>
    <xf numFmtId="0" fontId="5" fillId="11" borderId="23" xfId="0" applyFont="1" applyFill="1" applyBorder="1" applyAlignment="1">
      <alignment horizontal="center" vertical="center"/>
    </xf>
    <xf numFmtId="0" fontId="9" fillId="13" borderId="24" xfId="0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 wrapText="1"/>
    </xf>
    <xf numFmtId="0" fontId="5" fillId="12" borderId="23" xfId="0" applyFont="1" applyFill="1" applyBorder="1" applyAlignment="1">
      <alignment horizontal="center" vertical="center"/>
    </xf>
    <xf numFmtId="0" fontId="9" fillId="13" borderId="3" xfId="0" applyFont="1" applyFill="1" applyBorder="1" applyAlignment="1">
      <alignment horizontal="center" vertical="center"/>
    </xf>
    <xf numFmtId="0" fontId="9" fillId="14" borderId="30" xfId="0" applyFont="1" applyFill="1" applyBorder="1" applyAlignment="1" applyProtection="1">
      <alignment horizontal="center" vertical="center"/>
    </xf>
    <xf numFmtId="14" fontId="9" fillId="14" borderId="30" xfId="0" applyNumberFormat="1" applyFont="1" applyFill="1" applyBorder="1" applyAlignment="1">
      <alignment horizontal="center" vertical="center"/>
    </xf>
    <xf numFmtId="0" fontId="9" fillId="14" borderId="30" xfId="0" applyFont="1" applyFill="1" applyBorder="1" applyAlignment="1">
      <alignment horizontal="center" vertical="center"/>
    </xf>
    <xf numFmtId="2" fontId="9" fillId="15" borderId="30" xfId="1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5" fillId="10" borderId="14" xfId="1" applyNumberFormat="1" applyFont="1" applyFill="1" applyBorder="1" applyAlignment="1">
      <alignment horizontal="center" vertical="center"/>
    </xf>
    <xf numFmtId="10" fontId="5" fillId="10" borderId="15" xfId="1" applyNumberFormat="1" applyFont="1" applyFill="1" applyBorder="1" applyAlignment="1">
      <alignment horizontal="center" vertical="center"/>
    </xf>
    <xf numFmtId="0" fontId="5" fillId="11" borderId="14" xfId="1" applyNumberFormat="1" applyFont="1" applyFill="1" applyBorder="1" applyAlignment="1">
      <alignment horizontal="center" vertical="center"/>
    </xf>
    <xf numFmtId="10" fontId="5" fillId="11" borderId="16" xfId="1" applyNumberFormat="1" applyFont="1" applyFill="1" applyBorder="1" applyAlignment="1">
      <alignment horizontal="center" vertical="center"/>
    </xf>
    <xf numFmtId="0" fontId="5" fillId="12" borderId="14" xfId="1" applyNumberFormat="1" applyFont="1" applyFill="1" applyBorder="1" applyAlignment="1">
      <alignment horizontal="center" vertical="center"/>
    </xf>
    <xf numFmtId="10" fontId="5" fillId="12" borderId="16" xfId="1" applyNumberFormat="1" applyFont="1" applyFill="1" applyBorder="1" applyAlignment="1">
      <alignment horizontal="center" vertical="center"/>
    </xf>
    <xf numFmtId="0" fontId="5" fillId="16" borderId="18" xfId="1" applyNumberFormat="1" applyFont="1" applyFill="1" applyBorder="1" applyAlignment="1">
      <alignment horizontal="center" vertical="center"/>
    </xf>
    <xf numFmtId="0" fontId="11" fillId="24" borderId="23" xfId="0" applyFont="1" applyFill="1" applyBorder="1" applyAlignment="1">
      <alignment horizontal="center" vertical="center"/>
    </xf>
    <xf numFmtId="0" fontId="9" fillId="22" borderId="3" xfId="0" applyFont="1" applyFill="1" applyBorder="1" applyAlignment="1">
      <alignment horizontal="center" vertical="center"/>
    </xf>
    <xf numFmtId="2" fontId="9" fillId="23" borderId="30" xfId="1" applyNumberFormat="1" applyFont="1" applyFill="1" applyBorder="1" applyAlignment="1">
      <alignment horizontal="center" vertical="center"/>
    </xf>
    <xf numFmtId="0" fontId="9" fillId="22" borderId="19" xfId="0" applyFont="1" applyFill="1" applyBorder="1" applyAlignment="1">
      <alignment horizontal="center" vertical="center"/>
    </xf>
    <xf numFmtId="2" fontId="9" fillId="23" borderId="20" xfId="1" applyNumberFormat="1" applyFont="1" applyFill="1" applyBorder="1" applyAlignment="1">
      <alignment horizontal="center" vertical="center"/>
    </xf>
    <xf numFmtId="0" fontId="9" fillId="20" borderId="24" xfId="0" applyFont="1" applyFill="1" applyBorder="1" applyAlignment="1">
      <alignment horizontal="center" vertical="center"/>
    </xf>
    <xf numFmtId="0" fontId="0" fillId="0" borderId="0" xfId="0" applyBorder="1"/>
    <xf numFmtId="0" fontId="9" fillId="13" borderId="3" xfId="0" applyFont="1" applyFill="1" applyBorder="1" applyAlignment="1" applyProtection="1">
      <alignment horizontal="center" vertical="center"/>
    </xf>
    <xf numFmtId="0" fontId="5" fillId="2" borderId="0" xfId="0" applyFont="1" applyFill="1" applyBorder="1"/>
    <xf numFmtId="0" fontId="0" fillId="0" borderId="0" xfId="0" applyAlignment="1">
      <alignment horizontal="center" vertical="center"/>
    </xf>
    <xf numFmtId="0" fontId="5" fillId="0" borderId="0" xfId="0" applyNumberFormat="1" applyFont="1" applyAlignment="1">
      <alignment horizontal="centerContinuous" vertical="top"/>
    </xf>
    <xf numFmtId="0" fontId="5" fillId="0" borderId="0" xfId="0" applyNumberFormat="1" applyFont="1"/>
    <xf numFmtId="0" fontId="0" fillId="0" borderId="0" xfId="0" applyAlignment="1">
      <alignment horizontal="centerContinuous" vertical="top"/>
    </xf>
    <xf numFmtId="0" fontId="12" fillId="25" borderId="3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0" fontId="0" fillId="0" borderId="0" xfId="2" applyNumberFormat="1" applyFont="1" applyFill="1" applyAlignment="1">
      <alignment horizontal="center" vertical="center"/>
    </xf>
    <xf numFmtId="0" fontId="14" fillId="0" borderId="0" xfId="0" applyFont="1"/>
    <xf numFmtId="10" fontId="0" fillId="0" borderId="0" xfId="0" applyNumberFormat="1" applyFill="1" applyAlignment="1">
      <alignment horizontal="center" vertical="center"/>
    </xf>
    <xf numFmtId="0" fontId="15" fillId="26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/>
    <xf numFmtId="0" fontId="17" fillId="0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4" fillId="4" borderId="3" xfId="0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4" fillId="5" borderId="2" xfId="0" applyFont="1" applyFill="1" applyBorder="1" applyAlignment="1">
      <alignment horizontal="center" vertical="center" shrinkToFit="1"/>
    </xf>
    <xf numFmtId="0" fontId="4" fillId="5" borderId="3" xfId="0" applyFont="1" applyFill="1" applyBorder="1" applyAlignment="1">
      <alignment horizontal="center" vertical="center" shrinkToFit="1"/>
    </xf>
    <xf numFmtId="0" fontId="5" fillId="6" borderId="4" xfId="0" applyNumberFormat="1" applyFont="1" applyFill="1" applyBorder="1" applyAlignment="1">
      <alignment vertical="center" wrapText="1" shrinkToFit="1"/>
    </xf>
    <xf numFmtId="0" fontId="5" fillId="6" borderId="5" xfId="0" applyNumberFormat="1" applyFont="1" applyFill="1" applyBorder="1" applyAlignment="1">
      <alignment vertical="center" wrapText="1" shrinkToFit="1"/>
    </xf>
    <xf numFmtId="0" fontId="5" fillId="7" borderId="4" xfId="0" applyNumberFormat="1" applyFont="1" applyFill="1" applyBorder="1" applyAlignment="1">
      <alignment vertical="center" wrapText="1" shrinkToFit="1"/>
    </xf>
    <xf numFmtId="0" fontId="5" fillId="7" borderId="6" xfId="0" applyNumberFormat="1" applyFont="1" applyFill="1" applyBorder="1" applyAlignment="1">
      <alignment vertical="center" wrapText="1" shrinkToFit="1"/>
    </xf>
    <xf numFmtId="0" fontId="5" fillId="8" borderId="7" xfId="0" applyNumberFormat="1" applyFont="1" applyFill="1" applyBorder="1" applyAlignment="1">
      <alignment vertical="center" wrapText="1" shrinkToFit="1"/>
    </xf>
    <xf numFmtId="0" fontId="5" fillId="8" borderId="6" xfId="0" applyNumberFormat="1" applyFont="1" applyFill="1" applyBorder="1" applyAlignment="1">
      <alignment vertical="center" wrapText="1" shrinkToFit="1"/>
    </xf>
    <xf numFmtId="0" fontId="0" fillId="0" borderId="0" xfId="0" applyFill="1"/>
    <xf numFmtId="10" fontId="17" fillId="0" borderId="0" xfId="2" applyNumberFormat="1" applyFont="1" applyFill="1" applyAlignment="1">
      <alignment horizontal="center" vertical="center"/>
    </xf>
    <xf numFmtId="0" fontId="17" fillId="0" borderId="0" xfId="0" applyFont="1" applyFill="1"/>
    <xf numFmtId="2" fontId="0" fillId="0" borderId="0" xfId="0" applyNumberFormat="1"/>
    <xf numFmtId="2" fontId="7" fillId="9" borderId="13" xfId="1" applyNumberFormat="1" applyFont="1" applyFill="1" applyBorder="1" applyAlignment="1">
      <alignment horizontal="center" vertical="center" wrapText="1"/>
    </xf>
    <xf numFmtId="2" fontId="5" fillId="0" borderId="0" xfId="0" applyNumberFormat="1" applyFont="1"/>
    <xf numFmtId="2" fontId="13" fillId="0" borderId="0" xfId="0" applyNumberFormat="1" applyFont="1" applyFill="1" applyAlignment="1">
      <alignment horizontal="center" vertical="center" wrapText="1"/>
    </xf>
    <xf numFmtId="2" fontId="0" fillId="0" borderId="0" xfId="0" applyNumberFormat="1" applyFill="1" applyAlignment="1">
      <alignment horizontal="center" vertical="center"/>
    </xf>
    <xf numFmtId="2" fontId="0" fillId="0" borderId="0" xfId="2" applyNumberFormat="1" applyFont="1" applyFill="1" applyAlignment="1">
      <alignment horizontal="center" vertical="center"/>
    </xf>
    <xf numFmtId="2" fontId="0" fillId="0" borderId="0" xfId="0" applyNumberFormat="1" applyFill="1"/>
    <xf numFmtId="2" fontId="16" fillId="0" borderId="0" xfId="0" applyNumberFormat="1" applyFont="1" applyFill="1" applyAlignment="1">
      <alignment horizontal="center" vertical="center" wrapText="1"/>
    </xf>
    <xf numFmtId="2" fontId="17" fillId="0" borderId="0" xfId="0" applyNumberFormat="1" applyFont="1" applyFill="1"/>
  </cellXfs>
  <cellStyles count="3">
    <cellStyle name="Milliers" xfId="1" builtinId="3"/>
    <cellStyle name="Normal" xfId="0" builtinId="0"/>
    <cellStyle name="Pourcentage" xfId="2" builtinId="5"/>
  </cellStyles>
  <dxfs count="6"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3"/>
  <sheetViews>
    <sheetView tabSelected="1" topLeftCell="E59" workbookViewId="0">
      <selection activeCell="H84" sqref="H84"/>
    </sheetView>
  </sheetViews>
  <sheetFormatPr baseColWidth="10" defaultRowHeight="14.5"/>
  <cols>
    <col min="1" max="1" width="10.90625" style="1"/>
    <col min="2" max="2" width="4.6328125" style="1" customWidth="1"/>
    <col min="3" max="3" width="15.6328125" customWidth="1"/>
    <col min="4" max="4" width="32" bestFit="1" customWidth="1"/>
    <col min="5" max="5" width="12" bestFit="1" customWidth="1"/>
    <col min="6" max="6" width="11.6328125" customWidth="1"/>
    <col min="7" max="7" width="27.6328125" bestFit="1" customWidth="1"/>
    <col min="8" max="8" width="10.90625" style="118"/>
    <col min="9" max="9" width="23.6328125" customWidth="1"/>
    <col min="10" max="10" width="17.36328125" customWidth="1"/>
    <col min="11" max="11" width="13.36328125" customWidth="1"/>
    <col min="19" max="19" width="9.453125" style="87" customWidth="1"/>
    <col min="28" max="28" width="25" customWidth="1"/>
  </cols>
  <sheetData>
    <row r="1" spans="1:29" ht="50.15" customHeight="1" thickBot="1">
      <c r="D1" s="2" t="s">
        <v>0</v>
      </c>
      <c r="I1" s="101" t="s">
        <v>1</v>
      </c>
      <c r="J1" s="102"/>
      <c r="K1" s="102"/>
      <c r="L1" s="103"/>
      <c r="M1" s="104" t="s">
        <v>2</v>
      </c>
      <c r="N1" s="105"/>
      <c r="O1" s="106"/>
      <c r="P1" s="107" t="s">
        <v>3</v>
      </c>
      <c r="Q1" s="107"/>
      <c r="R1" s="108"/>
      <c r="S1" s="3"/>
      <c r="T1" s="109" t="s">
        <v>4</v>
      </c>
      <c r="U1" s="110"/>
      <c r="V1" s="111" t="s">
        <v>2</v>
      </c>
      <c r="W1" s="112"/>
      <c r="X1" s="113" t="s">
        <v>5</v>
      </c>
      <c r="Y1" s="114"/>
      <c r="Z1" s="4" t="s">
        <v>6</v>
      </c>
    </row>
    <row r="2" spans="1:29" ht="35.25" customHeight="1" thickBot="1">
      <c r="A2" s="5"/>
      <c r="C2" s="6" t="s">
        <v>7</v>
      </c>
      <c r="D2" s="7" t="s">
        <v>35</v>
      </c>
      <c r="E2" s="8" t="s">
        <v>36</v>
      </c>
      <c r="F2" s="9" t="s">
        <v>37</v>
      </c>
      <c r="G2" s="10" t="s">
        <v>38</v>
      </c>
      <c r="H2" s="119" t="s">
        <v>39</v>
      </c>
      <c r="I2" s="7" t="s">
        <v>12</v>
      </c>
      <c r="J2" s="9" t="s">
        <v>13</v>
      </c>
      <c r="K2" s="9" t="s">
        <v>14</v>
      </c>
      <c r="L2" s="9" t="s">
        <v>15</v>
      </c>
      <c r="M2" s="9" t="s">
        <v>40</v>
      </c>
      <c r="N2" s="9" t="s">
        <v>41</v>
      </c>
      <c r="O2" s="9" t="s">
        <v>42</v>
      </c>
      <c r="P2" s="9" t="s">
        <v>43</v>
      </c>
      <c r="Q2" s="9" t="s">
        <v>44</v>
      </c>
      <c r="R2" s="10" t="s">
        <v>45</v>
      </c>
      <c r="S2" s="11"/>
      <c r="T2" s="12" t="s">
        <v>8</v>
      </c>
      <c r="U2" s="13">
        <v>29</v>
      </c>
      <c r="V2" s="14" t="s">
        <v>8</v>
      </c>
      <c r="W2" s="15">
        <v>25</v>
      </c>
      <c r="X2" s="16" t="s">
        <v>8</v>
      </c>
      <c r="Y2" s="17">
        <v>46</v>
      </c>
      <c r="Z2" s="18" t="s">
        <v>9</v>
      </c>
    </row>
    <row r="3" spans="1:29" ht="15" customHeight="1" thickBot="1">
      <c r="A3" s="19"/>
      <c r="C3" s="20" t="s">
        <v>107</v>
      </c>
      <c r="D3" s="21" t="s">
        <v>46</v>
      </c>
      <c r="E3" s="22">
        <v>43955</v>
      </c>
      <c r="F3" s="21">
        <v>9510442</v>
      </c>
      <c r="G3" s="21" t="s">
        <v>47</v>
      </c>
      <c r="H3" s="23">
        <v>100</v>
      </c>
      <c r="I3" s="24">
        <v>1</v>
      </c>
      <c r="J3" s="24">
        <v>1</v>
      </c>
      <c r="K3" s="24">
        <v>1</v>
      </c>
      <c r="L3" s="24">
        <v>1</v>
      </c>
      <c r="M3" s="25">
        <v>1</v>
      </c>
      <c r="N3" s="25">
        <v>1</v>
      </c>
      <c r="O3" s="26">
        <v>1</v>
      </c>
      <c r="P3" s="26">
        <v>1</v>
      </c>
      <c r="Q3" s="26">
        <v>1</v>
      </c>
      <c r="R3" s="26">
        <v>1</v>
      </c>
      <c r="S3" s="27">
        <v>85</v>
      </c>
      <c r="T3" s="28">
        <v>29</v>
      </c>
      <c r="U3" s="29">
        <v>1</v>
      </c>
      <c r="V3" s="30">
        <v>25</v>
      </c>
      <c r="W3" s="31">
        <v>1</v>
      </c>
      <c r="X3" s="32">
        <v>46</v>
      </c>
      <c r="Y3" s="33">
        <v>1</v>
      </c>
      <c r="Z3" s="34">
        <v>100</v>
      </c>
      <c r="AB3" s="35" t="s">
        <v>10</v>
      </c>
      <c r="AC3" s="36" t="s">
        <v>11</v>
      </c>
    </row>
    <row r="4" spans="1:29" ht="15" customHeight="1" thickBot="1">
      <c r="A4" s="19"/>
      <c r="C4" s="37" t="s">
        <v>48</v>
      </c>
      <c r="D4" s="38" t="s">
        <v>49</v>
      </c>
      <c r="E4" s="39">
        <v>43970</v>
      </c>
      <c r="F4" s="38">
        <v>9756697</v>
      </c>
      <c r="G4" s="38" t="s">
        <v>50</v>
      </c>
      <c r="H4" s="40">
        <v>100</v>
      </c>
      <c r="I4" s="24">
        <v>1</v>
      </c>
      <c r="J4" s="24">
        <v>1</v>
      </c>
      <c r="K4" s="24">
        <v>1</v>
      </c>
      <c r="L4" s="24">
        <v>1</v>
      </c>
      <c r="M4" s="25">
        <v>1</v>
      </c>
      <c r="N4" s="25">
        <v>1</v>
      </c>
      <c r="O4" s="26">
        <v>1</v>
      </c>
      <c r="P4" s="26">
        <v>1</v>
      </c>
      <c r="Q4" s="26">
        <v>1</v>
      </c>
      <c r="R4" s="26">
        <v>1</v>
      </c>
      <c r="S4" s="11">
        <v>85</v>
      </c>
      <c r="T4" s="41">
        <v>29</v>
      </c>
      <c r="U4" s="42">
        <v>1</v>
      </c>
      <c r="V4" s="43">
        <v>25</v>
      </c>
      <c r="W4" s="44">
        <v>1</v>
      </c>
      <c r="X4" s="45">
        <v>46</v>
      </c>
      <c r="Y4" s="46">
        <v>1</v>
      </c>
      <c r="Z4" s="47">
        <v>100</v>
      </c>
      <c r="AB4" s="48" t="s">
        <v>12</v>
      </c>
      <c r="AC4" s="49">
        <v>5</v>
      </c>
    </row>
    <row r="5" spans="1:29" ht="15" customHeight="1" thickBot="1">
      <c r="A5" s="19"/>
      <c r="C5" s="50" t="s">
        <v>48</v>
      </c>
      <c r="D5" s="38" t="s">
        <v>51</v>
      </c>
      <c r="E5" s="39">
        <v>43955</v>
      </c>
      <c r="F5" s="38">
        <v>9499239</v>
      </c>
      <c r="G5" s="38" t="s">
        <v>52</v>
      </c>
      <c r="H5" s="51">
        <v>100</v>
      </c>
      <c r="I5" s="24">
        <v>1</v>
      </c>
      <c r="J5" s="24">
        <v>1</v>
      </c>
      <c r="K5" s="24">
        <v>1</v>
      </c>
      <c r="L5" s="24">
        <v>1</v>
      </c>
      <c r="M5" s="25">
        <v>1</v>
      </c>
      <c r="N5" s="25">
        <v>1</v>
      </c>
      <c r="O5" s="26">
        <v>1</v>
      </c>
      <c r="P5" s="26">
        <v>1</v>
      </c>
      <c r="Q5" s="26">
        <v>1</v>
      </c>
      <c r="R5" s="26">
        <v>1</v>
      </c>
      <c r="S5" s="11">
        <v>85</v>
      </c>
      <c r="T5" s="41">
        <v>29</v>
      </c>
      <c r="U5" s="42">
        <v>1</v>
      </c>
      <c r="V5" s="43">
        <v>25</v>
      </c>
      <c r="W5" s="44">
        <v>1</v>
      </c>
      <c r="X5" s="45">
        <v>46</v>
      </c>
      <c r="Y5" s="46">
        <v>1</v>
      </c>
      <c r="Z5" s="47">
        <v>100</v>
      </c>
      <c r="AB5" s="48" t="s">
        <v>13</v>
      </c>
      <c r="AC5" s="49">
        <v>12</v>
      </c>
    </row>
    <row r="6" spans="1:29" ht="15" customHeight="1" thickBot="1">
      <c r="A6" s="19"/>
      <c r="C6" s="52" t="s">
        <v>107</v>
      </c>
      <c r="D6" s="53" t="s">
        <v>53</v>
      </c>
      <c r="E6" s="39">
        <v>43956</v>
      </c>
      <c r="F6" s="38">
        <v>9529019</v>
      </c>
      <c r="G6" s="38" t="s">
        <v>54</v>
      </c>
      <c r="H6" s="54">
        <v>97.5</v>
      </c>
      <c r="I6" s="24">
        <v>1</v>
      </c>
      <c r="J6" s="24">
        <v>1</v>
      </c>
      <c r="K6" s="24">
        <v>1</v>
      </c>
      <c r="L6" s="24">
        <v>1</v>
      </c>
      <c r="M6" s="25">
        <v>1</v>
      </c>
      <c r="N6" s="25">
        <v>0.5</v>
      </c>
      <c r="O6" s="26">
        <v>1</v>
      </c>
      <c r="P6" s="26">
        <v>1</v>
      </c>
      <c r="Q6" s="26">
        <v>1</v>
      </c>
      <c r="R6" s="26">
        <v>1</v>
      </c>
      <c r="S6" s="11">
        <v>85</v>
      </c>
      <c r="T6" s="41">
        <v>29</v>
      </c>
      <c r="U6" s="42">
        <v>1</v>
      </c>
      <c r="V6" s="43">
        <v>22.5</v>
      </c>
      <c r="W6" s="44">
        <v>0.9</v>
      </c>
      <c r="X6" s="45">
        <v>46</v>
      </c>
      <c r="Y6" s="46">
        <v>1</v>
      </c>
      <c r="Z6" s="47">
        <v>97.5</v>
      </c>
      <c r="AB6" s="48" t="s">
        <v>14</v>
      </c>
      <c r="AC6" s="49">
        <v>7</v>
      </c>
    </row>
    <row r="7" spans="1:29" ht="15" customHeight="1" thickBot="1">
      <c r="A7" s="19"/>
      <c r="C7" s="55" t="s">
        <v>107</v>
      </c>
      <c r="D7" s="53" t="s">
        <v>55</v>
      </c>
      <c r="E7" s="56">
        <v>43960</v>
      </c>
      <c r="F7" s="53">
        <v>9593705</v>
      </c>
      <c r="G7" s="38" t="s">
        <v>56</v>
      </c>
      <c r="H7" s="54">
        <v>97.5</v>
      </c>
      <c r="I7" s="24">
        <v>1</v>
      </c>
      <c r="J7" s="24">
        <v>1</v>
      </c>
      <c r="K7" s="24">
        <v>1</v>
      </c>
      <c r="L7" s="24">
        <v>0.5</v>
      </c>
      <c r="M7" s="25">
        <v>1</v>
      </c>
      <c r="N7" s="25">
        <v>1</v>
      </c>
      <c r="O7" s="26">
        <v>1</v>
      </c>
      <c r="P7" s="26">
        <v>1</v>
      </c>
      <c r="Q7" s="26">
        <v>1</v>
      </c>
      <c r="R7" s="26">
        <v>1</v>
      </c>
      <c r="S7" s="11">
        <v>85</v>
      </c>
      <c r="T7" s="41">
        <v>26.5</v>
      </c>
      <c r="U7" s="42">
        <v>0.91379310344827591</v>
      </c>
      <c r="V7" s="43">
        <v>25</v>
      </c>
      <c r="W7" s="44">
        <v>1</v>
      </c>
      <c r="X7" s="45">
        <v>46</v>
      </c>
      <c r="Y7" s="46">
        <v>1</v>
      </c>
      <c r="Z7" s="47">
        <v>97.5</v>
      </c>
      <c r="AB7" s="48" t="s">
        <v>15</v>
      </c>
      <c r="AC7" s="49">
        <v>5</v>
      </c>
    </row>
    <row r="8" spans="1:29" ht="15" customHeight="1" thickBot="1">
      <c r="A8" s="19"/>
      <c r="C8" s="52" t="s">
        <v>48</v>
      </c>
      <c r="D8" s="38" t="s">
        <v>57</v>
      </c>
      <c r="E8" s="39">
        <v>43970</v>
      </c>
      <c r="F8" s="38">
        <v>9758010</v>
      </c>
      <c r="G8" s="38" t="s">
        <v>47</v>
      </c>
      <c r="H8" s="54">
        <v>97.5</v>
      </c>
      <c r="I8" s="24">
        <v>1</v>
      </c>
      <c r="J8" s="24">
        <v>1</v>
      </c>
      <c r="K8" s="24">
        <v>1</v>
      </c>
      <c r="L8" s="24">
        <v>1</v>
      </c>
      <c r="M8" s="25">
        <v>1</v>
      </c>
      <c r="N8" s="25">
        <v>0.5</v>
      </c>
      <c r="O8" s="26">
        <v>1</v>
      </c>
      <c r="P8" s="26">
        <v>1</v>
      </c>
      <c r="Q8" s="26">
        <v>1</v>
      </c>
      <c r="R8" s="26">
        <v>1</v>
      </c>
      <c r="S8" s="11">
        <v>85</v>
      </c>
      <c r="T8" s="41">
        <v>29</v>
      </c>
      <c r="U8" s="42">
        <v>1</v>
      </c>
      <c r="V8" s="43">
        <v>22.5</v>
      </c>
      <c r="W8" s="44">
        <v>0.9</v>
      </c>
      <c r="X8" s="45">
        <v>46</v>
      </c>
      <c r="Y8" s="46">
        <v>1</v>
      </c>
      <c r="Z8" s="47">
        <v>97.5</v>
      </c>
      <c r="AB8" s="57" t="s">
        <v>16</v>
      </c>
      <c r="AC8" s="58">
        <v>29</v>
      </c>
    </row>
    <row r="9" spans="1:29" ht="15" customHeight="1" thickBot="1">
      <c r="A9" s="19"/>
      <c r="C9" s="37" t="s">
        <v>58</v>
      </c>
      <c r="D9" s="38" t="s">
        <v>59</v>
      </c>
      <c r="E9" s="39">
        <v>43970</v>
      </c>
      <c r="F9" s="38">
        <v>9758483</v>
      </c>
      <c r="G9" s="38" t="s">
        <v>60</v>
      </c>
      <c r="H9" s="40">
        <v>97.5</v>
      </c>
      <c r="I9" s="24">
        <v>1</v>
      </c>
      <c r="J9" s="24">
        <v>1</v>
      </c>
      <c r="K9" s="24">
        <v>1</v>
      </c>
      <c r="L9" s="24">
        <v>0.5</v>
      </c>
      <c r="M9" s="25">
        <v>1</v>
      </c>
      <c r="N9" s="25">
        <v>1</v>
      </c>
      <c r="O9" s="26">
        <v>1</v>
      </c>
      <c r="P9" s="26">
        <v>1</v>
      </c>
      <c r="Q9" s="26">
        <v>1</v>
      </c>
      <c r="R9" s="26">
        <v>1</v>
      </c>
      <c r="S9" s="11">
        <v>85</v>
      </c>
      <c r="T9" s="41">
        <v>26.5</v>
      </c>
      <c r="U9" s="42">
        <v>0.91379310344827591</v>
      </c>
      <c r="V9" s="43">
        <v>25</v>
      </c>
      <c r="W9" s="44">
        <v>1</v>
      </c>
      <c r="X9" s="45">
        <v>46</v>
      </c>
      <c r="Y9" s="46">
        <v>1</v>
      </c>
      <c r="Z9" s="47">
        <v>97.5</v>
      </c>
      <c r="AB9" s="59" t="s">
        <v>17</v>
      </c>
      <c r="AC9" s="60">
        <v>20</v>
      </c>
    </row>
    <row r="10" spans="1:29" ht="15" customHeight="1" thickBot="1">
      <c r="A10" s="19"/>
      <c r="C10" s="61" t="s">
        <v>107</v>
      </c>
      <c r="D10" s="38" t="s">
        <v>61</v>
      </c>
      <c r="E10" s="39">
        <v>43969</v>
      </c>
      <c r="F10" s="38">
        <v>9744398</v>
      </c>
      <c r="G10" s="38" t="s">
        <v>50</v>
      </c>
      <c r="H10" s="40">
        <v>97.5</v>
      </c>
      <c r="I10" s="24">
        <v>1</v>
      </c>
      <c r="J10" s="24">
        <v>1</v>
      </c>
      <c r="K10" s="24">
        <v>1</v>
      </c>
      <c r="L10" s="24">
        <v>1</v>
      </c>
      <c r="M10" s="25">
        <v>1</v>
      </c>
      <c r="N10" s="25">
        <v>0.5</v>
      </c>
      <c r="O10" s="26">
        <v>1</v>
      </c>
      <c r="P10" s="26">
        <v>1</v>
      </c>
      <c r="Q10" s="26">
        <v>1</v>
      </c>
      <c r="R10" s="26">
        <v>1</v>
      </c>
      <c r="S10" s="11">
        <v>85</v>
      </c>
      <c r="T10" s="41">
        <v>29</v>
      </c>
      <c r="U10" s="42">
        <v>1</v>
      </c>
      <c r="V10" s="43">
        <v>22.5</v>
      </c>
      <c r="W10" s="44">
        <v>0.9</v>
      </c>
      <c r="X10" s="45">
        <v>46</v>
      </c>
      <c r="Y10" s="46">
        <v>1</v>
      </c>
      <c r="Z10" s="47">
        <v>97.5</v>
      </c>
      <c r="AB10" s="59" t="s">
        <v>18</v>
      </c>
      <c r="AC10" s="60">
        <v>5</v>
      </c>
    </row>
    <row r="11" spans="1:29" ht="15" customHeight="1" thickBot="1">
      <c r="A11" s="19"/>
      <c r="C11" s="52" t="s">
        <v>48</v>
      </c>
      <c r="D11" s="38" t="s">
        <v>62</v>
      </c>
      <c r="E11" s="39">
        <v>43962</v>
      </c>
      <c r="F11" s="38">
        <v>9614011</v>
      </c>
      <c r="G11" s="38" t="s">
        <v>54</v>
      </c>
      <c r="H11" s="54">
        <v>96.5</v>
      </c>
      <c r="I11" s="24">
        <v>1</v>
      </c>
      <c r="J11" s="24">
        <v>1</v>
      </c>
      <c r="K11" s="24">
        <v>0.5</v>
      </c>
      <c r="L11" s="24">
        <v>1</v>
      </c>
      <c r="M11" s="25">
        <v>1</v>
      </c>
      <c r="N11" s="25">
        <v>1</v>
      </c>
      <c r="O11" s="26">
        <v>1</v>
      </c>
      <c r="P11" s="26">
        <v>1</v>
      </c>
      <c r="Q11" s="26">
        <v>1</v>
      </c>
      <c r="R11" s="26">
        <v>1</v>
      </c>
      <c r="S11" s="11">
        <v>85</v>
      </c>
      <c r="T11" s="41">
        <v>25.5</v>
      </c>
      <c r="U11" s="42">
        <v>0.87931034482758619</v>
      </c>
      <c r="V11" s="43">
        <v>25</v>
      </c>
      <c r="W11" s="44">
        <v>1</v>
      </c>
      <c r="X11" s="45">
        <v>46</v>
      </c>
      <c r="Y11" s="46">
        <v>1</v>
      </c>
      <c r="Z11" s="47">
        <v>96.5</v>
      </c>
      <c r="AB11" s="57" t="s">
        <v>16</v>
      </c>
      <c r="AC11" s="62">
        <v>25</v>
      </c>
    </row>
    <row r="12" spans="1:29" ht="15" customHeight="1" thickBot="1">
      <c r="A12" s="19"/>
      <c r="C12" s="55" t="s">
        <v>48</v>
      </c>
      <c r="D12" s="38" t="s">
        <v>63</v>
      </c>
      <c r="E12" s="39">
        <v>43956</v>
      </c>
      <c r="F12" s="38">
        <v>9539054</v>
      </c>
      <c r="G12" s="38" t="s">
        <v>52</v>
      </c>
      <c r="H12" s="54">
        <v>96.5</v>
      </c>
      <c r="I12" s="24">
        <v>1</v>
      </c>
      <c r="J12" s="24">
        <v>1</v>
      </c>
      <c r="K12" s="24">
        <v>0.5</v>
      </c>
      <c r="L12" s="24">
        <v>1</v>
      </c>
      <c r="M12" s="25">
        <v>1</v>
      </c>
      <c r="N12" s="25">
        <v>1</v>
      </c>
      <c r="O12" s="26">
        <v>1</v>
      </c>
      <c r="P12" s="26">
        <v>1</v>
      </c>
      <c r="Q12" s="26">
        <v>1</v>
      </c>
      <c r="R12" s="26">
        <v>1</v>
      </c>
      <c r="S12" s="11">
        <v>85</v>
      </c>
      <c r="T12" s="41">
        <v>25.5</v>
      </c>
      <c r="U12" s="42">
        <v>0.87931034482758619</v>
      </c>
      <c r="V12" s="43">
        <v>25</v>
      </c>
      <c r="W12" s="44">
        <v>1</v>
      </c>
      <c r="X12" s="45">
        <v>46</v>
      </c>
      <c r="Y12" s="46">
        <v>1</v>
      </c>
      <c r="Z12" s="47">
        <v>96.5</v>
      </c>
      <c r="AB12" s="63" t="s">
        <v>19</v>
      </c>
      <c r="AC12" s="64">
        <v>11</v>
      </c>
    </row>
    <row r="13" spans="1:29" ht="15" customHeight="1" thickBot="1">
      <c r="A13" s="19"/>
      <c r="C13" s="52" t="s">
        <v>107</v>
      </c>
      <c r="D13" s="38" t="s">
        <v>64</v>
      </c>
      <c r="E13" s="39">
        <v>43956</v>
      </c>
      <c r="F13" s="38">
        <v>9531190</v>
      </c>
      <c r="G13" s="38" t="s">
        <v>65</v>
      </c>
      <c r="H13" s="54">
        <v>96.5</v>
      </c>
      <c r="I13" s="24">
        <v>1</v>
      </c>
      <c r="J13" s="24">
        <v>1</v>
      </c>
      <c r="K13" s="24">
        <v>0.5</v>
      </c>
      <c r="L13" s="24">
        <v>1</v>
      </c>
      <c r="M13" s="25">
        <v>1</v>
      </c>
      <c r="N13" s="25">
        <v>1</v>
      </c>
      <c r="O13" s="26">
        <v>1</v>
      </c>
      <c r="P13" s="26">
        <v>1</v>
      </c>
      <c r="Q13" s="26">
        <v>1</v>
      </c>
      <c r="R13" s="26">
        <v>1</v>
      </c>
      <c r="S13" s="11">
        <v>85</v>
      </c>
      <c r="T13" s="41">
        <v>25.5</v>
      </c>
      <c r="U13" s="42">
        <v>0.87931034482758619</v>
      </c>
      <c r="V13" s="43">
        <v>25</v>
      </c>
      <c r="W13" s="44">
        <v>1</v>
      </c>
      <c r="X13" s="45">
        <v>46</v>
      </c>
      <c r="Y13" s="46">
        <v>1</v>
      </c>
      <c r="Z13" s="47">
        <v>96.5</v>
      </c>
      <c r="AB13" s="63" t="s">
        <v>20</v>
      </c>
      <c r="AC13" s="64">
        <v>20</v>
      </c>
    </row>
    <row r="14" spans="1:29" ht="15" customHeight="1" thickBot="1">
      <c r="A14" s="19"/>
      <c r="C14" s="37" t="s">
        <v>58</v>
      </c>
      <c r="D14" s="38" t="s">
        <v>66</v>
      </c>
      <c r="E14" s="39">
        <v>43970</v>
      </c>
      <c r="F14" s="38">
        <v>9760207</v>
      </c>
      <c r="G14" s="38" t="s">
        <v>60</v>
      </c>
      <c r="H14" s="40">
        <v>96.5</v>
      </c>
      <c r="I14" s="24">
        <v>1</v>
      </c>
      <c r="J14" s="24">
        <v>1</v>
      </c>
      <c r="K14" s="24">
        <v>0.5</v>
      </c>
      <c r="L14" s="24">
        <v>1</v>
      </c>
      <c r="M14" s="25">
        <v>1</v>
      </c>
      <c r="N14" s="25">
        <v>1</v>
      </c>
      <c r="O14" s="26">
        <v>1</v>
      </c>
      <c r="P14" s="26">
        <v>1</v>
      </c>
      <c r="Q14" s="26">
        <v>1</v>
      </c>
      <c r="R14" s="26">
        <v>1</v>
      </c>
      <c r="S14" s="11">
        <v>85</v>
      </c>
      <c r="T14" s="41">
        <v>25.5</v>
      </c>
      <c r="U14" s="42">
        <v>0.87931034482758619</v>
      </c>
      <c r="V14" s="43">
        <v>25</v>
      </c>
      <c r="W14" s="44">
        <v>1</v>
      </c>
      <c r="X14" s="45">
        <v>46</v>
      </c>
      <c r="Y14" s="46">
        <v>1</v>
      </c>
      <c r="Z14" s="47">
        <v>96.5</v>
      </c>
      <c r="AB14" s="63" t="s">
        <v>21</v>
      </c>
      <c r="AC14" s="64">
        <v>12</v>
      </c>
    </row>
    <row r="15" spans="1:29" ht="15" customHeight="1" thickBot="1">
      <c r="A15" s="19"/>
      <c r="C15" s="65" t="s">
        <v>48</v>
      </c>
      <c r="D15" s="66" t="s">
        <v>67</v>
      </c>
      <c r="E15" s="67">
        <v>43969</v>
      </c>
      <c r="F15" s="68">
        <v>9732093</v>
      </c>
      <c r="G15" s="68" t="s">
        <v>68</v>
      </c>
      <c r="H15" s="69">
        <v>96.5</v>
      </c>
      <c r="I15" s="24">
        <v>1</v>
      </c>
      <c r="J15" s="24">
        <v>1</v>
      </c>
      <c r="K15" s="24">
        <v>0.5</v>
      </c>
      <c r="L15" s="24">
        <v>1</v>
      </c>
      <c r="M15" s="25">
        <v>1</v>
      </c>
      <c r="N15" s="25">
        <v>1</v>
      </c>
      <c r="O15" s="26">
        <v>1</v>
      </c>
      <c r="P15" s="26">
        <v>1</v>
      </c>
      <c r="Q15" s="26">
        <v>1</v>
      </c>
      <c r="R15" s="26">
        <v>1</v>
      </c>
      <c r="S15" s="70">
        <v>85</v>
      </c>
      <c r="T15" s="71">
        <v>25.5</v>
      </c>
      <c r="U15" s="72">
        <v>0.87931034482758619</v>
      </c>
      <c r="V15" s="73">
        <v>25</v>
      </c>
      <c r="W15" s="74">
        <v>1</v>
      </c>
      <c r="X15" s="75">
        <v>46</v>
      </c>
      <c r="Y15" s="76">
        <v>1</v>
      </c>
      <c r="Z15" s="77">
        <v>96.5</v>
      </c>
      <c r="AB15" s="63" t="s">
        <v>22</v>
      </c>
      <c r="AC15" s="64">
        <v>3</v>
      </c>
    </row>
    <row r="16" spans="1:29" ht="15" customHeight="1" thickBot="1">
      <c r="A16" s="19"/>
      <c r="C16" s="20" t="s">
        <v>48</v>
      </c>
      <c r="D16" s="21" t="s">
        <v>69</v>
      </c>
      <c r="E16" s="22">
        <v>43962</v>
      </c>
      <c r="F16" s="21">
        <v>9611780</v>
      </c>
      <c r="G16" s="21" t="s">
        <v>60</v>
      </c>
      <c r="H16" s="23">
        <v>96.5</v>
      </c>
      <c r="I16" s="24">
        <v>1</v>
      </c>
      <c r="J16" s="24">
        <v>1</v>
      </c>
      <c r="K16" s="24">
        <v>0.5</v>
      </c>
      <c r="L16" s="24">
        <v>1</v>
      </c>
      <c r="M16" s="25">
        <v>1</v>
      </c>
      <c r="N16" s="25">
        <v>1</v>
      </c>
      <c r="O16" s="26">
        <v>1</v>
      </c>
      <c r="P16" s="26">
        <v>1</v>
      </c>
      <c r="Q16" s="26">
        <v>1</v>
      </c>
      <c r="R16" s="26">
        <v>1</v>
      </c>
      <c r="S16" s="27">
        <v>85</v>
      </c>
      <c r="T16" s="28">
        <v>25.5</v>
      </c>
      <c r="U16" s="29">
        <v>0.87931034482758619</v>
      </c>
      <c r="V16" s="30">
        <v>25</v>
      </c>
      <c r="W16" s="31">
        <v>1</v>
      </c>
      <c r="X16" s="32">
        <v>46</v>
      </c>
      <c r="Y16" s="33">
        <v>1</v>
      </c>
      <c r="Z16" s="34">
        <v>96.5</v>
      </c>
      <c r="AB16" s="57" t="s">
        <v>16</v>
      </c>
      <c r="AC16" s="78">
        <v>46</v>
      </c>
    </row>
    <row r="17" spans="1:26" ht="15" customHeight="1" thickBot="1">
      <c r="A17" s="19"/>
      <c r="C17" s="37" t="s">
        <v>48</v>
      </c>
      <c r="D17" s="38" t="s">
        <v>70</v>
      </c>
      <c r="E17" s="39">
        <v>43958</v>
      </c>
      <c r="F17" s="38">
        <v>9565887</v>
      </c>
      <c r="G17" s="38" t="s">
        <v>68</v>
      </c>
      <c r="H17" s="40">
        <v>94</v>
      </c>
      <c r="I17" s="24">
        <v>1</v>
      </c>
      <c r="J17" s="24">
        <v>1</v>
      </c>
      <c r="K17" s="24">
        <v>0.5</v>
      </c>
      <c r="L17" s="24">
        <v>0.5</v>
      </c>
      <c r="M17" s="25">
        <v>1</v>
      </c>
      <c r="N17" s="25">
        <v>1</v>
      </c>
      <c r="O17" s="26">
        <v>1</v>
      </c>
      <c r="P17" s="26">
        <v>1</v>
      </c>
      <c r="Q17" s="26">
        <v>1</v>
      </c>
      <c r="R17" s="26">
        <v>1</v>
      </c>
      <c r="S17" s="11">
        <v>85</v>
      </c>
      <c r="T17" s="41">
        <v>23</v>
      </c>
      <c r="U17" s="42">
        <v>0.7931034482758621</v>
      </c>
      <c r="V17" s="43">
        <v>25</v>
      </c>
      <c r="W17" s="44">
        <v>1</v>
      </c>
      <c r="X17" s="45">
        <v>46</v>
      </c>
      <c r="Y17" s="46">
        <v>1</v>
      </c>
      <c r="Z17" s="47">
        <v>94</v>
      </c>
    </row>
    <row r="18" spans="1:26" ht="15" customHeight="1" thickBot="1">
      <c r="A18" s="19"/>
      <c r="C18" s="61" t="s">
        <v>48</v>
      </c>
      <c r="D18" s="38" t="s">
        <v>71</v>
      </c>
      <c r="E18" s="39">
        <v>43970</v>
      </c>
      <c r="F18" s="38">
        <v>9750628</v>
      </c>
      <c r="G18" s="38" t="s">
        <v>56</v>
      </c>
      <c r="H18" s="40">
        <v>94</v>
      </c>
      <c r="I18" s="24">
        <v>1</v>
      </c>
      <c r="J18" s="24">
        <v>1</v>
      </c>
      <c r="K18" s="24">
        <v>0.5</v>
      </c>
      <c r="L18" s="24">
        <v>1</v>
      </c>
      <c r="M18" s="25">
        <v>1</v>
      </c>
      <c r="N18" s="25">
        <v>0.5</v>
      </c>
      <c r="O18" s="26">
        <v>1</v>
      </c>
      <c r="P18" s="26">
        <v>1</v>
      </c>
      <c r="Q18" s="26">
        <v>1</v>
      </c>
      <c r="R18" s="26">
        <v>1</v>
      </c>
      <c r="S18" s="11">
        <v>85</v>
      </c>
      <c r="T18" s="41">
        <v>25.5</v>
      </c>
      <c r="U18" s="42">
        <v>0.87931034482758619</v>
      </c>
      <c r="V18" s="43">
        <v>22.5</v>
      </c>
      <c r="W18" s="44">
        <v>0.9</v>
      </c>
      <c r="X18" s="45">
        <v>46</v>
      </c>
      <c r="Y18" s="46">
        <v>1</v>
      </c>
      <c r="Z18" s="47">
        <v>94</v>
      </c>
    </row>
    <row r="19" spans="1:26" ht="15" customHeight="1" thickBot="1">
      <c r="A19" s="19"/>
      <c r="C19" s="61" t="s">
        <v>107</v>
      </c>
      <c r="D19" s="38" t="s">
        <v>72</v>
      </c>
      <c r="E19" s="39">
        <v>43963</v>
      </c>
      <c r="F19" s="38">
        <v>9643089</v>
      </c>
      <c r="G19" s="38" t="s">
        <v>47</v>
      </c>
      <c r="H19" s="40">
        <v>94</v>
      </c>
      <c r="I19" s="24">
        <v>1</v>
      </c>
      <c r="J19" s="24">
        <v>1</v>
      </c>
      <c r="K19" s="24">
        <v>0.5</v>
      </c>
      <c r="L19" s="24">
        <v>0.5</v>
      </c>
      <c r="M19" s="25">
        <v>1</v>
      </c>
      <c r="N19" s="25">
        <v>1</v>
      </c>
      <c r="O19" s="26">
        <v>1</v>
      </c>
      <c r="P19" s="26">
        <v>1</v>
      </c>
      <c r="Q19" s="26">
        <v>1</v>
      </c>
      <c r="R19" s="26">
        <v>1</v>
      </c>
      <c r="S19" s="11">
        <v>85</v>
      </c>
      <c r="T19" s="41">
        <v>23</v>
      </c>
      <c r="U19" s="42">
        <v>0.7931034482758621</v>
      </c>
      <c r="V19" s="43">
        <v>25</v>
      </c>
      <c r="W19" s="44">
        <v>1</v>
      </c>
      <c r="X19" s="45">
        <v>46</v>
      </c>
      <c r="Y19" s="46">
        <v>1</v>
      </c>
      <c r="Z19" s="47">
        <v>94</v>
      </c>
    </row>
    <row r="20" spans="1:26" ht="15" customHeight="1" thickBot="1">
      <c r="A20" s="19"/>
      <c r="C20" s="55" t="s">
        <v>107</v>
      </c>
      <c r="D20" s="53" t="s">
        <v>73</v>
      </c>
      <c r="E20" s="39">
        <v>43970</v>
      </c>
      <c r="F20" s="38">
        <v>9760577</v>
      </c>
      <c r="G20" s="38" t="s">
        <v>74</v>
      </c>
      <c r="H20" s="54">
        <v>93</v>
      </c>
      <c r="I20" s="24">
        <v>1</v>
      </c>
      <c r="J20" s="24">
        <v>1</v>
      </c>
      <c r="K20" s="24">
        <v>0</v>
      </c>
      <c r="L20" s="24">
        <v>1</v>
      </c>
      <c r="M20" s="25">
        <v>1</v>
      </c>
      <c r="N20" s="25">
        <v>1</v>
      </c>
      <c r="O20" s="26">
        <v>1</v>
      </c>
      <c r="P20" s="26">
        <v>1</v>
      </c>
      <c r="Q20" s="26">
        <v>1</v>
      </c>
      <c r="R20" s="26">
        <v>1</v>
      </c>
      <c r="S20" s="11">
        <v>85</v>
      </c>
      <c r="T20" s="41">
        <v>22</v>
      </c>
      <c r="U20" s="42">
        <v>0.75862068965517238</v>
      </c>
      <c r="V20" s="43">
        <v>25</v>
      </c>
      <c r="W20" s="44">
        <v>1</v>
      </c>
      <c r="X20" s="45">
        <v>46</v>
      </c>
      <c r="Y20" s="46">
        <v>1</v>
      </c>
      <c r="Z20" s="47">
        <v>93</v>
      </c>
    </row>
    <row r="21" spans="1:26" ht="15" customHeight="1" thickBot="1">
      <c r="A21" s="19"/>
      <c r="C21" s="61" t="s">
        <v>48</v>
      </c>
      <c r="D21" s="38" t="s">
        <v>75</v>
      </c>
      <c r="E21" s="39">
        <v>43953</v>
      </c>
      <c r="F21" s="38">
        <v>9488610</v>
      </c>
      <c r="G21" s="38" t="s">
        <v>56</v>
      </c>
      <c r="H21" s="40">
        <v>92</v>
      </c>
      <c r="I21" s="24">
        <v>1</v>
      </c>
      <c r="J21" s="24">
        <v>1</v>
      </c>
      <c r="K21" s="24">
        <v>1</v>
      </c>
      <c r="L21" s="24">
        <v>1</v>
      </c>
      <c r="M21" s="25">
        <v>1</v>
      </c>
      <c r="N21" s="25">
        <v>0.5</v>
      </c>
      <c r="O21" s="26">
        <v>0.5</v>
      </c>
      <c r="P21" s="26">
        <v>1</v>
      </c>
      <c r="Q21" s="26">
        <v>1</v>
      </c>
      <c r="R21" s="26">
        <v>1</v>
      </c>
      <c r="S21" s="11">
        <v>85</v>
      </c>
      <c r="T21" s="41">
        <v>29</v>
      </c>
      <c r="U21" s="42">
        <v>1</v>
      </c>
      <c r="V21" s="43">
        <v>22.5</v>
      </c>
      <c r="W21" s="44">
        <v>0.9</v>
      </c>
      <c r="X21" s="45">
        <v>40.5</v>
      </c>
      <c r="Y21" s="46">
        <v>0.88043478260869568</v>
      </c>
      <c r="Z21" s="47">
        <v>92</v>
      </c>
    </row>
    <row r="22" spans="1:26" ht="15" customHeight="1" thickBot="1">
      <c r="A22" s="19"/>
      <c r="C22" s="52" t="s">
        <v>58</v>
      </c>
      <c r="D22" s="53" t="s">
        <v>76</v>
      </c>
      <c r="E22" s="39">
        <v>43970</v>
      </c>
      <c r="F22" s="38">
        <v>9759233</v>
      </c>
      <c r="G22" s="38" t="s">
        <v>54</v>
      </c>
      <c r="H22" s="54">
        <v>90.5</v>
      </c>
      <c r="I22" s="24">
        <v>1</v>
      </c>
      <c r="J22" s="24">
        <v>0.5</v>
      </c>
      <c r="K22" s="24">
        <v>0.5</v>
      </c>
      <c r="L22" s="24">
        <v>1</v>
      </c>
      <c r="M22" s="25">
        <v>1</v>
      </c>
      <c r="N22" s="25">
        <v>1</v>
      </c>
      <c r="O22" s="26">
        <v>1</v>
      </c>
      <c r="P22" s="26">
        <v>1</v>
      </c>
      <c r="Q22" s="26">
        <v>1</v>
      </c>
      <c r="R22" s="26">
        <v>1</v>
      </c>
      <c r="S22" s="11">
        <v>85</v>
      </c>
      <c r="T22" s="41">
        <v>19.5</v>
      </c>
      <c r="U22" s="42">
        <v>0.67241379310344829</v>
      </c>
      <c r="V22" s="43">
        <v>25</v>
      </c>
      <c r="W22" s="44">
        <v>1</v>
      </c>
      <c r="X22" s="45">
        <v>46</v>
      </c>
      <c r="Y22" s="46">
        <v>1</v>
      </c>
      <c r="Z22" s="47">
        <v>90.5</v>
      </c>
    </row>
    <row r="23" spans="1:26" ht="15" customHeight="1" thickBot="1">
      <c r="A23" s="19"/>
      <c r="C23" s="61" t="s">
        <v>58</v>
      </c>
      <c r="D23" s="38" t="s">
        <v>77</v>
      </c>
      <c r="E23" s="39">
        <v>43955</v>
      </c>
      <c r="F23" s="38">
        <v>9494981</v>
      </c>
      <c r="G23" s="38" t="s">
        <v>74</v>
      </c>
      <c r="H23" s="40">
        <v>89</v>
      </c>
      <c r="I23" s="24">
        <v>1</v>
      </c>
      <c r="J23" s="24">
        <v>1</v>
      </c>
      <c r="K23" s="24">
        <v>1</v>
      </c>
      <c r="L23" s="24">
        <v>1</v>
      </c>
      <c r="M23" s="25">
        <v>1</v>
      </c>
      <c r="N23" s="25">
        <v>1</v>
      </c>
      <c r="O23" s="26">
        <v>0</v>
      </c>
      <c r="P23" s="26">
        <v>1</v>
      </c>
      <c r="Q23" s="26">
        <v>1</v>
      </c>
      <c r="R23" s="26">
        <v>1</v>
      </c>
      <c r="S23" s="11">
        <v>85</v>
      </c>
      <c r="T23" s="41">
        <v>29</v>
      </c>
      <c r="U23" s="42">
        <v>1</v>
      </c>
      <c r="V23" s="43">
        <v>25</v>
      </c>
      <c r="W23" s="44">
        <v>1</v>
      </c>
      <c r="X23" s="45">
        <v>35</v>
      </c>
      <c r="Y23" s="46">
        <v>0.76086956521739135</v>
      </c>
      <c r="Z23" s="47">
        <v>89</v>
      </c>
    </row>
    <row r="24" spans="1:26" ht="15" customHeight="1" thickBot="1">
      <c r="A24" s="19"/>
      <c r="C24" s="52" t="s">
        <v>58</v>
      </c>
      <c r="D24" s="53" t="s">
        <v>78</v>
      </c>
      <c r="E24" s="39">
        <v>43969</v>
      </c>
      <c r="F24" s="38">
        <v>9742068</v>
      </c>
      <c r="G24" s="38" t="s">
        <v>65</v>
      </c>
      <c r="H24" s="54">
        <v>88</v>
      </c>
      <c r="I24" s="24">
        <v>1</v>
      </c>
      <c r="J24" s="24">
        <v>1</v>
      </c>
      <c r="K24" s="24">
        <v>0.5</v>
      </c>
      <c r="L24" s="24">
        <v>1</v>
      </c>
      <c r="M24" s="25">
        <v>1</v>
      </c>
      <c r="N24" s="25">
        <v>0.5</v>
      </c>
      <c r="O24" s="26">
        <v>1</v>
      </c>
      <c r="P24" s="26">
        <v>1</v>
      </c>
      <c r="Q24" s="26">
        <v>0.5</v>
      </c>
      <c r="R24" s="26">
        <v>1</v>
      </c>
      <c r="S24" s="11">
        <v>85</v>
      </c>
      <c r="T24" s="41">
        <v>25.5</v>
      </c>
      <c r="U24" s="42">
        <v>0.87931034482758619</v>
      </c>
      <c r="V24" s="43">
        <v>22.5</v>
      </c>
      <c r="W24" s="44">
        <v>0.9</v>
      </c>
      <c r="X24" s="45">
        <v>40</v>
      </c>
      <c r="Y24" s="46">
        <v>0.86956521739130432</v>
      </c>
      <c r="Z24" s="47">
        <v>88</v>
      </c>
    </row>
    <row r="25" spans="1:26" ht="15" customHeight="1" thickBot="1">
      <c r="A25" s="19"/>
      <c r="C25" s="37" t="s">
        <v>107</v>
      </c>
      <c r="D25" s="38" t="s">
        <v>79</v>
      </c>
      <c r="E25" s="39">
        <v>43969</v>
      </c>
      <c r="F25" s="38">
        <v>9727830</v>
      </c>
      <c r="G25" s="38" t="s">
        <v>52</v>
      </c>
      <c r="H25" s="40">
        <v>85.5</v>
      </c>
      <c r="I25" s="24">
        <v>1</v>
      </c>
      <c r="J25" s="24">
        <v>1</v>
      </c>
      <c r="K25" s="24">
        <v>0.5</v>
      </c>
      <c r="L25" s="24">
        <v>1</v>
      </c>
      <c r="M25" s="25">
        <v>1</v>
      </c>
      <c r="N25" s="25">
        <v>1</v>
      </c>
      <c r="O25" s="26">
        <v>0</v>
      </c>
      <c r="P25" s="26">
        <v>1</v>
      </c>
      <c r="Q25" s="26">
        <v>1</v>
      </c>
      <c r="R25" s="26">
        <v>1</v>
      </c>
      <c r="S25" s="11">
        <v>85</v>
      </c>
      <c r="T25" s="41">
        <v>25.5</v>
      </c>
      <c r="U25" s="42">
        <v>0.87931034482758619</v>
      </c>
      <c r="V25" s="43">
        <v>25</v>
      </c>
      <c r="W25" s="44">
        <v>1</v>
      </c>
      <c r="X25" s="45">
        <v>35</v>
      </c>
      <c r="Y25" s="46">
        <v>0.76086956521739135</v>
      </c>
      <c r="Z25" s="47">
        <v>85.5</v>
      </c>
    </row>
    <row r="26" spans="1:26" ht="15" customHeight="1" thickBot="1">
      <c r="A26" s="19"/>
      <c r="C26" s="55" t="s">
        <v>48</v>
      </c>
      <c r="D26" s="38" t="s">
        <v>80</v>
      </c>
      <c r="E26" s="39">
        <v>43953</v>
      </c>
      <c r="F26" s="38">
        <v>9488507</v>
      </c>
      <c r="G26" s="38" t="s">
        <v>74</v>
      </c>
      <c r="H26" s="54">
        <v>85</v>
      </c>
      <c r="I26" s="24">
        <v>1</v>
      </c>
      <c r="J26" s="24">
        <v>1</v>
      </c>
      <c r="K26" s="24">
        <v>0</v>
      </c>
      <c r="L26" s="24">
        <v>1</v>
      </c>
      <c r="M26" s="25">
        <v>1</v>
      </c>
      <c r="N26" s="25">
        <v>0.5</v>
      </c>
      <c r="O26" s="26">
        <v>0.5</v>
      </c>
      <c r="P26" s="26">
        <v>1</v>
      </c>
      <c r="Q26" s="26">
        <v>1</v>
      </c>
      <c r="R26" s="26">
        <v>1</v>
      </c>
      <c r="S26" s="11">
        <v>85</v>
      </c>
      <c r="T26" s="41">
        <v>22</v>
      </c>
      <c r="U26" s="42">
        <v>0.75862068965517238</v>
      </c>
      <c r="V26" s="43">
        <v>22.5</v>
      </c>
      <c r="W26" s="44">
        <v>0.9</v>
      </c>
      <c r="X26" s="45">
        <v>40.5</v>
      </c>
      <c r="Y26" s="46">
        <v>0.88043478260869568</v>
      </c>
      <c r="Z26" s="47">
        <v>85</v>
      </c>
    </row>
    <row r="27" spans="1:26" ht="15" customHeight="1" thickBot="1">
      <c r="A27" s="19"/>
      <c r="C27" s="52" t="s">
        <v>107</v>
      </c>
      <c r="D27" s="53" t="s">
        <v>81</v>
      </c>
      <c r="E27" s="39">
        <v>43953</v>
      </c>
      <c r="F27" s="38">
        <v>9487479</v>
      </c>
      <c r="G27" s="38" t="s">
        <v>54</v>
      </c>
      <c r="H27" s="54">
        <v>85</v>
      </c>
      <c r="I27" s="24">
        <v>1</v>
      </c>
      <c r="J27" s="24">
        <v>1</v>
      </c>
      <c r="K27" s="24">
        <v>0</v>
      </c>
      <c r="L27" s="24">
        <v>1</v>
      </c>
      <c r="M27" s="25">
        <v>1</v>
      </c>
      <c r="N27" s="25">
        <v>0.5</v>
      </c>
      <c r="O27" s="26">
        <v>0.5</v>
      </c>
      <c r="P27" s="26">
        <v>1</v>
      </c>
      <c r="Q27" s="26">
        <v>1</v>
      </c>
      <c r="R27" s="26">
        <v>1</v>
      </c>
      <c r="S27" s="11">
        <v>85</v>
      </c>
      <c r="T27" s="41">
        <v>22</v>
      </c>
      <c r="U27" s="42">
        <v>0.75862068965517238</v>
      </c>
      <c r="V27" s="43">
        <v>22.5</v>
      </c>
      <c r="W27" s="44">
        <v>0.9</v>
      </c>
      <c r="X27" s="45">
        <v>40.5</v>
      </c>
      <c r="Y27" s="46">
        <v>0.88043478260869568</v>
      </c>
      <c r="Z27" s="47">
        <v>85</v>
      </c>
    </row>
    <row r="28" spans="1:26" ht="15" customHeight="1" thickBot="1">
      <c r="A28" s="19"/>
      <c r="C28" s="79" t="s">
        <v>48</v>
      </c>
      <c r="D28" s="68" t="s">
        <v>82</v>
      </c>
      <c r="E28" s="67">
        <v>43963</v>
      </c>
      <c r="F28" s="68">
        <v>9624192</v>
      </c>
      <c r="G28" s="68" t="s">
        <v>47</v>
      </c>
      <c r="H28" s="80">
        <v>85</v>
      </c>
      <c r="I28" s="24">
        <v>0.5</v>
      </c>
      <c r="J28" s="24">
        <v>1</v>
      </c>
      <c r="K28" s="24">
        <v>1</v>
      </c>
      <c r="L28" s="24">
        <v>1</v>
      </c>
      <c r="M28" s="25">
        <v>1</v>
      </c>
      <c r="N28" s="25">
        <v>0.5</v>
      </c>
      <c r="O28" s="26">
        <v>1</v>
      </c>
      <c r="P28" s="26">
        <v>0.5</v>
      </c>
      <c r="Q28" s="26">
        <v>1</v>
      </c>
      <c r="R28" s="26">
        <v>1</v>
      </c>
      <c r="S28" s="70">
        <v>85</v>
      </c>
      <c r="T28" s="71">
        <v>26.5</v>
      </c>
      <c r="U28" s="72">
        <v>0.91379310344827591</v>
      </c>
      <c r="V28" s="73">
        <v>22.5</v>
      </c>
      <c r="W28" s="74">
        <v>0.9</v>
      </c>
      <c r="X28" s="75">
        <v>36</v>
      </c>
      <c r="Y28" s="76">
        <v>0.78260869565217395</v>
      </c>
      <c r="Z28" s="77">
        <v>85</v>
      </c>
    </row>
    <row r="29" spans="1:26" ht="15" customHeight="1" thickBot="1">
      <c r="A29" s="19"/>
      <c r="C29" s="81" t="s">
        <v>58</v>
      </c>
      <c r="D29" s="21" t="s">
        <v>83</v>
      </c>
      <c r="E29" s="22">
        <v>43958</v>
      </c>
      <c r="F29" s="21">
        <v>9565312</v>
      </c>
      <c r="G29" s="21" t="s">
        <v>52</v>
      </c>
      <c r="H29" s="82">
        <v>84</v>
      </c>
      <c r="I29" s="24">
        <v>1</v>
      </c>
      <c r="J29" s="24">
        <v>1</v>
      </c>
      <c r="K29" s="24">
        <v>0.5</v>
      </c>
      <c r="L29" s="24">
        <v>1</v>
      </c>
      <c r="M29" s="25">
        <v>0.5</v>
      </c>
      <c r="N29" s="25">
        <v>0.5</v>
      </c>
      <c r="O29" s="26">
        <v>1</v>
      </c>
      <c r="P29" s="26">
        <v>1</v>
      </c>
      <c r="Q29" s="26">
        <v>1</v>
      </c>
      <c r="R29" s="26">
        <v>1</v>
      </c>
      <c r="S29" s="27">
        <v>60</v>
      </c>
      <c r="T29" s="28">
        <v>25.5</v>
      </c>
      <c r="U29" s="29">
        <v>0.87931034482758619</v>
      </c>
      <c r="V29" s="30">
        <v>12.5</v>
      </c>
      <c r="W29" s="31">
        <v>0.5</v>
      </c>
      <c r="X29" s="32">
        <v>46</v>
      </c>
      <c r="Y29" s="33">
        <v>1</v>
      </c>
      <c r="Z29" s="34">
        <v>84</v>
      </c>
    </row>
    <row r="30" spans="1:26" ht="15" customHeight="1" thickBot="1">
      <c r="A30" s="19"/>
      <c r="C30" s="83" t="s">
        <v>58</v>
      </c>
      <c r="D30" s="53" t="s">
        <v>84</v>
      </c>
      <c r="E30" s="39">
        <v>43960</v>
      </c>
      <c r="F30" s="38">
        <v>9599419</v>
      </c>
      <c r="G30" s="38" t="s">
        <v>56</v>
      </c>
      <c r="H30" s="51">
        <v>84</v>
      </c>
      <c r="I30" s="24">
        <v>1</v>
      </c>
      <c r="J30" s="24">
        <v>1</v>
      </c>
      <c r="K30" s="24">
        <v>0.5</v>
      </c>
      <c r="L30" s="24">
        <v>0.5</v>
      </c>
      <c r="M30" s="25">
        <v>0.5</v>
      </c>
      <c r="N30" s="25">
        <v>1</v>
      </c>
      <c r="O30" s="26">
        <v>1</v>
      </c>
      <c r="P30" s="26">
        <v>1</v>
      </c>
      <c r="Q30" s="26">
        <v>1</v>
      </c>
      <c r="R30" s="26">
        <v>1</v>
      </c>
      <c r="S30" s="11">
        <v>60</v>
      </c>
      <c r="T30" s="41">
        <v>23</v>
      </c>
      <c r="U30" s="42">
        <v>0.7931034482758621</v>
      </c>
      <c r="V30" s="43">
        <v>15</v>
      </c>
      <c r="W30" s="44">
        <v>0.6</v>
      </c>
      <c r="X30" s="45">
        <v>46</v>
      </c>
      <c r="Y30" s="46">
        <v>1</v>
      </c>
      <c r="Z30" s="47">
        <v>84</v>
      </c>
    </row>
    <row r="31" spans="1:26" ht="15" customHeight="1" thickBot="1">
      <c r="A31" s="19"/>
      <c r="C31" s="52" t="s">
        <v>107</v>
      </c>
      <c r="D31" s="53" t="s">
        <v>85</v>
      </c>
      <c r="E31" s="39">
        <v>43969</v>
      </c>
      <c r="F31" s="38">
        <v>9736953</v>
      </c>
      <c r="G31" s="38" t="s">
        <v>47</v>
      </c>
      <c r="H31" s="54">
        <v>83</v>
      </c>
      <c r="I31" s="24">
        <v>1</v>
      </c>
      <c r="J31" s="24">
        <v>1</v>
      </c>
      <c r="K31" s="24">
        <v>0.5</v>
      </c>
      <c r="L31" s="24">
        <v>1</v>
      </c>
      <c r="M31" s="25">
        <v>1</v>
      </c>
      <c r="N31" s="25">
        <v>0.5</v>
      </c>
      <c r="O31" s="26">
        <v>0</v>
      </c>
      <c r="P31" s="26">
        <v>1</v>
      </c>
      <c r="Q31" s="26">
        <v>1</v>
      </c>
      <c r="R31" s="26">
        <v>1</v>
      </c>
      <c r="S31" s="11">
        <v>60</v>
      </c>
      <c r="T31" s="41">
        <v>25.5</v>
      </c>
      <c r="U31" s="42">
        <v>0.87931034482758619</v>
      </c>
      <c r="V31" s="43">
        <v>22.5</v>
      </c>
      <c r="W31" s="44">
        <v>0.9</v>
      </c>
      <c r="X31" s="45">
        <v>35</v>
      </c>
      <c r="Y31" s="46">
        <v>0.76086956521739135</v>
      </c>
      <c r="Z31" s="47">
        <v>83</v>
      </c>
    </row>
    <row r="32" spans="1:26" ht="15" customHeight="1" thickBot="1">
      <c r="A32" s="19"/>
      <c r="C32" s="61" t="s">
        <v>107</v>
      </c>
      <c r="D32" s="38" t="s">
        <v>86</v>
      </c>
      <c r="E32" s="39">
        <v>43960</v>
      </c>
      <c r="F32" s="38">
        <v>9598539</v>
      </c>
      <c r="G32" s="38" t="s">
        <v>50</v>
      </c>
      <c r="H32" s="40">
        <v>82.5</v>
      </c>
      <c r="I32" s="24">
        <v>1</v>
      </c>
      <c r="J32" s="24">
        <v>1</v>
      </c>
      <c r="K32" s="24">
        <v>1</v>
      </c>
      <c r="L32" s="24">
        <v>1</v>
      </c>
      <c r="M32" s="25">
        <v>1</v>
      </c>
      <c r="N32" s="25">
        <v>1</v>
      </c>
      <c r="O32" s="26">
        <v>0.5</v>
      </c>
      <c r="P32" s="26">
        <v>1</v>
      </c>
      <c r="Q32" s="26">
        <v>0</v>
      </c>
      <c r="R32" s="26">
        <v>1</v>
      </c>
      <c r="S32" s="11">
        <v>60</v>
      </c>
      <c r="T32" s="41">
        <v>29</v>
      </c>
      <c r="U32" s="42">
        <v>1</v>
      </c>
      <c r="V32" s="43">
        <v>25</v>
      </c>
      <c r="W32" s="44">
        <v>1</v>
      </c>
      <c r="X32" s="45">
        <v>28.5</v>
      </c>
      <c r="Y32" s="46">
        <v>0.61956521739130432</v>
      </c>
      <c r="Z32" s="47">
        <v>82.5</v>
      </c>
    </row>
    <row r="33" spans="1:29" ht="15" customHeight="1" thickBot="1">
      <c r="A33" s="19"/>
      <c r="C33" s="61" t="s">
        <v>58</v>
      </c>
      <c r="D33" s="38" t="s">
        <v>87</v>
      </c>
      <c r="E33" s="39">
        <v>43962</v>
      </c>
      <c r="F33" s="38">
        <v>9606582</v>
      </c>
      <c r="G33" s="38" t="s">
        <v>47</v>
      </c>
      <c r="H33" s="40">
        <v>82</v>
      </c>
      <c r="I33" s="24">
        <v>1</v>
      </c>
      <c r="J33" s="24">
        <v>1</v>
      </c>
      <c r="K33" s="24">
        <v>0</v>
      </c>
      <c r="L33" s="24">
        <v>1</v>
      </c>
      <c r="M33" s="25">
        <v>1</v>
      </c>
      <c r="N33" s="25">
        <v>1</v>
      </c>
      <c r="O33" s="26">
        <v>0</v>
      </c>
      <c r="P33" s="26">
        <v>1</v>
      </c>
      <c r="Q33" s="26">
        <v>1</v>
      </c>
      <c r="R33" s="26">
        <v>1</v>
      </c>
      <c r="S33" s="11">
        <v>60</v>
      </c>
      <c r="T33" s="41">
        <v>22</v>
      </c>
      <c r="U33" s="42">
        <v>0.75862068965517238</v>
      </c>
      <c r="V33" s="43">
        <v>25</v>
      </c>
      <c r="W33" s="44">
        <v>1</v>
      </c>
      <c r="X33" s="45">
        <v>35</v>
      </c>
      <c r="Y33" s="46">
        <v>0.76086956521739135</v>
      </c>
      <c r="Z33" s="47">
        <v>82</v>
      </c>
    </row>
    <row r="34" spans="1:29" ht="15" customHeight="1" thickBot="1">
      <c r="A34" s="19"/>
      <c r="C34" s="83" t="s">
        <v>58</v>
      </c>
      <c r="D34" s="38" t="s">
        <v>88</v>
      </c>
      <c r="E34" s="39">
        <v>43956</v>
      </c>
      <c r="F34" s="38">
        <v>9519137</v>
      </c>
      <c r="G34" s="38" t="s">
        <v>50</v>
      </c>
      <c r="H34" s="51">
        <v>82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  <c r="N34" s="25">
        <v>0</v>
      </c>
      <c r="O34" s="26">
        <v>0</v>
      </c>
      <c r="P34" s="26">
        <v>0</v>
      </c>
      <c r="Q34" s="26">
        <v>0</v>
      </c>
      <c r="R34" s="26">
        <v>0</v>
      </c>
      <c r="S34" s="11">
        <v>60</v>
      </c>
      <c r="T34" s="41">
        <v>0</v>
      </c>
      <c r="U34" s="42">
        <v>0</v>
      </c>
      <c r="V34" s="43">
        <v>0</v>
      </c>
      <c r="W34" s="44">
        <v>0</v>
      </c>
      <c r="X34" s="45">
        <v>0</v>
      </c>
      <c r="Y34" s="46">
        <v>0</v>
      </c>
      <c r="Z34" s="47">
        <v>0</v>
      </c>
    </row>
    <row r="35" spans="1:29" ht="15" customHeight="1" thickBot="1">
      <c r="A35" s="19"/>
      <c r="C35" s="61" t="s">
        <v>107</v>
      </c>
      <c r="D35" s="38" t="s">
        <v>89</v>
      </c>
      <c r="E35" s="39">
        <v>43958</v>
      </c>
      <c r="F35" s="38">
        <v>9564356</v>
      </c>
      <c r="G35" s="38" t="s">
        <v>50</v>
      </c>
      <c r="H35" s="40">
        <v>80.5</v>
      </c>
      <c r="I35" s="24">
        <v>1</v>
      </c>
      <c r="J35" s="24">
        <v>1</v>
      </c>
      <c r="K35" s="24">
        <v>0</v>
      </c>
      <c r="L35" s="24">
        <v>1</v>
      </c>
      <c r="M35" s="25">
        <v>1</v>
      </c>
      <c r="N35" s="25">
        <v>0.5</v>
      </c>
      <c r="O35" s="26">
        <v>1</v>
      </c>
      <c r="P35" s="26">
        <v>0.5</v>
      </c>
      <c r="Q35" s="26">
        <v>1</v>
      </c>
      <c r="R35" s="26">
        <v>1</v>
      </c>
      <c r="S35" s="11">
        <v>60</v>
      </c>
      <c r="T35" s="41">
        <v>22</v>
      </c>
      <c r="U35" s="42">
        <v>0.75862068965517238</v>
      </c>
      <c r="V35" s="43">
        <v>22.5</v>
      </c>
      <c r="W35" s="44">
        <v>0.9</v>
      </c>
      <c r="X35" s="45">
        <v>36</v>
      </c>
      <c r="Y35" s="46">
        <v>0.78260869565217395</v>
      </c>
      <c r="Z35" s="47">
        <v>80.5</v>
      </c>
    </row>
    <row r="36" spans="1:29" ht="15" customHeight="1" thickBot="1">
      <c r="A36" s="19"/>
      <c r="C36" s="55" t="s">
        <v>58</v>
      </c>
      <c r="D36" s="38" t="s">
        <v>90</v>
      </c>
      <c r="E36" s="39">
        <v>43960</v>
      </c>
      <c r="F36" s="38">
        <v>9590994</v>
      </c>
      <c r="G36" s="38" t="s">
        <v>74</v>
      </c>
      <c r="H36" s="54">
        <v>79.5</v>
      </c>
      <c r="I36" s="24">
        <v>0.5</v>
      </c>
      <c r="J36" s="24">
        <v>1</v>
      </c>
      <c r="K36" s="24">
        <v>0</v>
      </c>
      <c r="L36" s="24">
        <v>1</v>
      </c>
      <c r="M36" s="25">
        <v>1</v>
      </c>
      <c r="N36" s="25">
        <v>1</v>
      </c>
      <c r="O36" s="26">
        <v>0</v>
      </c>
      <c r="P36" s="26">
        <v>1</v>
      </c>
      <c r="Q36" s="26">
        <v>1</v>
      </c>
      <c r="R36" s="26">
        <v>1</v>
      </c>
      <c r="S36" s="11">
        <v>60</v>
      </c>
      <c r="T36" s="41">
        <v>19.5</v>
      </c>
      <c r="U36" s="42">
        <v>0.67241379310344829</v>
      </c>
      <c r="V36" s="43">
        <v>25</v>
      </c>
      <c r="W36" s="44">
        <v>1</v>
      </c>
      <c r="X36" s="45">
        <v>35</v>
      </c>
      <c r="Y36" s="46">
        <v>0.76086956521739135</v>
      </c>
      <c r="Z36" s="47">
        <v>79.5</v>
      </c>
    </row>
    <row r="37" spans="1:29" ht="15" customHeight="1" thickBot="1">
      <c r="A37" s="19"/>
      <c r="C37" s="55" t="s">
        <v>58</v>
      </c>
      <c r="D37" s="38" t="s">
        <v>91</v>
      </c>
      <c r="E37" s="39">
        <v>43953</v>
      </c>
      <c r="F37" s="38">
        <v>9491019</v>
      </c>
      <c r="G37" s="38" t="s">
        <v>68</v>
      </c>
      <c r="H37" s="54">
        <v>79</v>
      </c>
      <c r="I37" s="24">
        <v>1</v>
      </c>
      <c r="J37" s="24">
        <v>1</v>
      </c>
      <c r="K37" s="24">
        <v>1</v>
      </c>
      <c r="L37" s="24">
        <v>1</v>
      </c>
      <c r="M37" s="25">
        <v>0.5</v>
      </c>
      <c r="N37" s="25">
        <v>1</v>
      </c>
      <c r="O37" s="26">
        <v>0</v>
      </c>
      <c r="P37" s="26">
        <v>1</v>
      </c>
      <c r="Q37" s="26">
        <v>1</v>
      </c>
      <c r="R37" s="26">
        <v>1</v>
      </c>
      <c r="S37" s="11">
        <v>60</v>
      </c>
      <c r="T37" s="41">
        <v>29</v>
      </c>
      <c r="U37" s="42">
        <v>1</v>
      </c>
      <c r="V37" s="43">
        <v>15</v>
      </c>
      <c r="W37" s="44">
        <v>0.6</v>
      </c>
      <c r="X37" s="45">
        <v>35</v>
      </c>
      <c r="Y37" s="46">
        <v>0.76086956521739135</v>
      </c>
      <c r="Z37" s="47">
        <v>79</v>
      </c>
    </row>
    <row r="38" spans="1:29" ht="15" customHeight="1" thickBot="1">
      <c r="A38" s="19"/>
      <c r="C38" s="61" t="s">
        <v>58</v>
      </c>
      <c r="D38" s="53" t="s">
        <v>92</v>
      </c>
      <c r="E38" s="56">
        <v>43955</v>
      </c>
      <c r="F38" s="53">
        <v>9507843</v>
      </c>
      <c r="G38" s="53" t="s">
        <v>65</v>
      </c>
      <c r="H38" s="40">
        <v>79</v>
      </c>
      <c r="I38" s="24">
        <v>1</v>
      </c>
      <c r="J38" s="24">
        <v>1</v>
      </c>
      <c r="K38" s="24">
        <v>1</v>
      </c>
      <c r="L38" s="24">
        <v>1</v>
      </c>
      <c r="M38" s="25">
        <v>0.5</v>
      </c>
      <c r="N38" s="25">
        <v>1</v>
      </c>
      <c r="O38" s="26">
        <v>0</v>
      </c>
      <c r="P38" s="26">
        <v>1</v>
      </c>
      <c r="Q38" s="26">
        <v>1</v>
      </c>
      <c r="R38" s="26">
        <v>1</v>
      </c>
      <c r="S38" s="11">
        <v>60</v>
      </c>
      <c r="T38" s="41">
        <v>29</v>
      </c>
      <c r="U38" s="42">
        <v>1</v>
      </c>
      <c r="V38" s="43">
        <v>15</v>
      </c>
      <c r="W38" s="44">
        <v>0.6</v>
      </c>
      <c r="X38" s="45">
        <v>35</v>
      </c>
      <c r="Y38" s="46">
        <v>0.76086956521739135</v>
      </c>
      <c r="Z38" s="47">
        <v>79</v>
      </c>
    </row>
    <row r="39" spans="1:29" ht="15" customHeight="1" thickBot="1">
      <c r="A39" s="19"/>
      <c r="C39" s="52" t="s">
        <v>48</v>
      </c>
      <c r="D39" s="53" t="s">
        <v>93</v>
      </c>
      <c r="E39" s="39">
        <v>43962</v>
      </c>
      <c r="F39" s="38">
        <v>9615280</v>
      </c>
      <c r="G39" s="38" t="s">
        <v>60</v>
      </c>
      <c r="H39" s="54">
        <v>78</v>
      </c>
      <c r="I39" s="24">
        <v>1</v>
      </c>
      <c r="J39" s="24">
        <v>0.5</v>
      </c>
      <c r="K39" s="24">
        <v>0.5</v>
      </c>
      <c r="L39" s="24">
        <v>1</v>
      </c>
      <c r="M39" s="25">
        <v>0.5</v>
      </c>
      <c r="N39" s="25">
        <v>0.5</v>
      </c>
      <c r="O39" s="26">
        <v>1</v>
      </c>
      <c r="P39" s="26">
        <v>1</v>
      </c>
      <c r="Q39" s="26">
        <v>1</v>
      </c>
      <c r="R39" s="26">
        <v>1</v>
      </c>
      <c r="S39" s="11">
        <v>60</v>
      </c>
      <c r="T39" s="41">
        <v>19.5</v>
      </c>
      <c r="U39" s="42">
        <v>0.67241379310344829</v>
      </c>
      <c r="V39" s="43">
        <v>12.5</v>
      </c>
      <c r="W39" s="44">
        <v>0.5</v>
      </c>
      <c r="X39" s="45">
        <v>46</v>
      </c>
      <c r="Y39" s="46">
        <v>1</v>
      </c>
      <c r="Z39" s="47">
        <v>78</v>
      </c>
      <c r="AB39" s="84"/>
      <c r="AC39" s="84"/>
    </row>
    <row r="40" spans="1:29" ht="15" customHeight="1" thickBot="1">
      <c r="A40" s="19"/>
      <c r="C40" s="52" t="s">
        <v>48</v>
      </c>
      <c r="D40" s="38" t="s">
        <v>94</v>
      </c>
      <c r="E40" s="39">
        <v>43956</v>
      </c>
      <c r="F40" s="38">
        <v>9518383</v>
      </c>
      <c r="G40" s="38" t="s">
        <v>47</v>
      </c>
      <c r="H40" s="54">
        <v>75.5</v>
      </c>
      <c r="I40" s="24">
        <v>1</v>
      </c>
      <c r="J40" s="24">
        <v>1</v>
      </c>
      <c r="K40" s="24">
        <v>0.5</v>
      </c>
      <c r="L40" s="24">
        <v>1</v>
      </c>
      <c r="M40" s="25">
        <v>0.5</v>
      </c>
      <c r="N40" s="25">
        <v>1</v>
      </c>
      <c r="O40" s="26">
        <v>0</v>
      </c>
      <c r="P40" s="26">
        <v>1</v>
      </c>
      <c r="Q40" s="26">
        <v>1</v>
      </c>
      <c r="R40" s="26">
        <v>1</v>
      </c>
      <c r="S40" s="11">
        <v>60</v>
      </c>
      <c r="T40" s="41">
        <v>25.5</v>
      </c>
      <c r="U40" s="42">
        <v>0.87931034482758619</v>
      </c>
      <c r="V40" s="43">
        <v>15</v>
      </c>
      <c r="W40" s="44">
        <v>0.6</v>
      </c>
      <c r="X40" s="45">
        <v>35</v>
      </c>
      <c r="Y40" s="46">
        <v>0.76086956521739135</v>
      </c>
      <c r="Z40" s="47">
        <v>75.5</v>
      </c>
      <c r="AB40" s="84"/>
      <c r="AC40" s="84"/>
    </row>
    <row r="41" spans="1:29" ht="15" customHeight="1" thickBot="1">
      <c r="A41" s="19"/>
      <c r="C41" s="85" t="s">
        <v>107</v>
      </c>
      <c r="D41" s="66" t="s">
        <v>95</v>
      </c>
      <c r="E41" s="67">
        <v>43960</v>
      </c>
      <c r="F41" s="68">
        <v>9600198</v>
      </c>
      <c r="G41" s="68" t="s">
        <v>54</v>
      </c>
      <c r="H41" s="69">
        <v>75.5</v>
      </c>
      <c r="I41" s="24">
        <v>1</v>
      </c>
      <c r="J41" s="24">
        <v>1</v>
      </c>
      <c r="K41" s="24">
        <v>0.5</v>
      </c>
      <c r="L41" s="24">
        <v>1</v>
      </c>
      <c r="M41" s="25">
        <v>0.5</v>
      </c>
      <c r="N41" s="25">
        <v>1</v>
      </c>
      <c r="O41" s="26">
        <v>0</v>
      </c>
      <c r="P41" s="26">
        <v>1</v>
      </c>
      <c r="Q41" s="26">
        <v>1</v>
      </c>
      <c r="R41" s="26">
        <v>1</v>
      </c>
      <c r="S41" s="70">
        <v>60</v>
      </c>
      <c r="T41" s="71">
        <v>25.5</v>
      </c>
      <c r="U41" s="72">
        <v>0.87931034482758619</v>
      </c>
      <c r="V41" s="73">
        <v>15</v>
      </c>
      <c r="W41" s="74">
        <v>0.6</v>
      </c>
      <c r="X41" s="75">
        <v>35</v>
      </c>
      <c r="Y41" s="76">
        <v>0.76086956521739135</v>
      </c>
      <c r="Z41" s="77">
        <v>75.5</v>
      </c>
      <c r="AB41" s="84"/>
      <c r="AC41" s="84"/>
    </row>
    <row r="42" spans="1:29" ht="15" customHeight="1" thickBot="1">
      <c r="A42" s="19"/>
      <c r="C42" s="81" t="s">
        <v>58</v>
      </c>
      <c r="D42" s="21" t="s">
        <v>96</v>
      </c>
      <c r="E42" s="22">
        <v>43970</v>
      </c>
      <c r="F42" s="21">
        <v>9749042</v>
      </c>
      <c r="G42" s="21" t="s">
        <v>52</v>
      </c>
      <c r="H42" s="82">
        <v>74.5</v>
      </c>
      <c r="I42" s="24">
        <v>1</v>
      </c>
      <c r="J42" s="24">
        <v>0</v>
      </c>
      <c r="K42" s="24">
        <v>0.5</v>
      </c>
      <c r="L42" s="24">
        <v>1</v>
      </c>
      <c r="M42" s="25">
        <v>0.5</v>
      </c>
      <c r="N42" s="25">
        <v>1</v>
      </c>
      <c r="O42" s="26">
        <v>1</v>
      </c>
      <c r="P42" s="26">
        <v>1</v>
      </c>
      <c r="Q42" s="26">
        <v>1</v>
      </c>
      <c r="R42" s="26">
        <v>1</v>
      </c>
      <c r="S42" s="27">
        <v>60</v>
      </c>
      <c r="T42" s="28">
        <v>13.5</v>
      </c>
      <c r="U42" s="29">
        <v>0.46551724137931033</v>
      </c>
      <c r="V42" s="30">
        <v>15</v>
      </c>
      <c r="W42" s="31">
        <v>0.6</v>
      </c>
      <c r="X42" s="32">
        <v>46</v>
      </c>
      <c r="Y42" s="33">
        <v>1</v>
      </c>
      <c r="Z42" s="34">
        <v>74.5</v>
      </c>
      <c r="AB42" s="84"/>
      <c r="AC42" s="84"/>
    </row>
    <row r="43" spans="1:29" ht="15" customHeight="1" thickBot="1">
      <c r="A43" s="19"/>
      <c r="C43" s="52" t="s">
        <v>58</v>
      </c>
      <c r="D43" s="53" t="s">
        <v>97</v>
      </c>
      <c r="E43" s="39">
        <v>43962</v>
      </c>
      <c r="F43" s="38">
        <v>9605314</v>
      </c>
      <c r="G43" s="38" t="s">
        <v>65</v>
      </c>
      <c r="H43" s="54">
        <v>73.5</v>
      </c>
      <c r="I43" s="24">
        <v>1</v>
      </c>
      <c r="J43" s="24">
        <v>1</v>
      </c>
      <c r="K43" s="24">
        <v>0.5</v>
      </c>
      <c r="L43" s="24">
        <v>1</v>
      </c>
      <c r="M43" s="25">
        <v>1</v>
      </c>
      <c r="N43" s="25">
        <v>1</v>
      </c>
      <c r="O43" s="26">
        <v>1</v>
      </c>
      <c r="P43" s="26">
        <v>0</v>
      </c>
      <c r="Q43" s="26">
        <v>1</v>
      </c>
      <c r="R43" s="26">
        <v>0</v>
      </c>
      <c r="S43" s="11">
        <v>60</v>
      </c>
      <c r="T43" s="41">
        <v>25.5</v>
      </c>
      <c r="U43" s="42">
        <v>0.87931034482758619</v>
      </c>
      <c r="V43" s="43">
        <v>25</v>
      </c>
      <c r="W43" s="44">
        <v>1</v>
      </c>
      <c r="X43" s="45">
        <v>23</v>
      </c>
      <c r="Y43" s="46">
        <v>0.5</v>
      </c>
      <c r="Z43" s="47">
        <v>73.5</v>
      </c>
      <c r="AB43" s="84"/>
      <c r="AC43" s="84"/>
    </row>
    <row r="44" spans="1:29" ht="15" customHeight="1" thickBot="1">
      <c r="A44" s="19"/>
      <c r="C44" s="52" t="s">
        <v>58</v>
      </c>
      <c r="D44" s="38" t="s">
        <v>98</v>
      </c>
      <c r="E44" s="39">
        <v>43970</v>
      </c>
      <c r="F44" s="38">
        <v>9760330</v>
      </c>
      <c r="G44" s="38" t="s">
        <v>56</v>
      </c>
      <c r="H44" s="54">
        <v>69.5</v>
      </c>
      <c r="I44" s="24">
        <v>1</v>
      </c>
      <c r="J44" s="24">
        <v>1</v>
      </c>
      <c r="K44" s="24">
        <v>0.5</v>
      </c>
      <c r="L44" s="24">
        <v>1</v>
      </c>
      <c r="M44" s="25">
        <v>0.5</v>
      </c>
      <c r="N44" s="25">
        <v>1</v>
      </c>
      <c r="O44" s="26">
        <v>0</v>
      </c>
      <c r="P44" s="26">
        <v>1</v>
      </c>
      <c r="Q44" s="26">
        <v>0.5</v>
      </c>
      <c r="R44" s="26">
        <v>1</v>
      </c>
      <c r="S44" s="11">
        <v>60</v>
      </c>
      <c r="T44" s="41">
        <v>25.5</v>
      </c>
      <c r="U44" s="42">
        <v>0.87931034482758619</v>
      </c>
      <c r="V44" s="43">
        <v>15</v>
      </c>
      <c r="W44" s="44">
        <v>0.6</v>
      </c>
      <c r="X44" s="45">
        <v>29</v>
      </c>
      <c r="Y44" s="46">
        <v>0.63043478260869568</v>
      </c>
      <c r="Z44" s="47">
        <v>69.5</v>
      </c>
      <c r="AB44" s="84"/>
      <c r="AC44" s="84"/>
    </row>
    <row r="45" spans="1:29" ht="15" customHeight="1" thickBot="1">
      <c r="A45" s="19"/>
      <c r="C45" s="55" t="s">
        <v>48</v>
      </c>
      <c r="D45" s="38" t="s">
        <v>99</v>
      </c>
      <c r="E45" s="39">
        <v>43969</v>
      </c>
      <c r="F45" s="38">
        <v>9732251</v>
      </c>
      <c r="G45" s="38" t="s">
        <v>47</v>
      </c>
      <c r="H45" s="54">
        <v>68.5</v>
      </c>
      <c r="I45" s="24">
        <v>0.5</v>
      </c>
      <c r="J45" s="24">
        <v>0.5</v>
      </c>
      <c r="K45" s="24">
        <v>0</v>
      </c>
      <c r="L45" s="24">
        <v>1</v>
      </c>
      <c r="M45" s="25">
        <v>1</v>
      </c>
      <c r="N45" s="25">
        <v>0</v>
      </c>
      <c r="O45" s="26">
        <v>0</v>
      </c>
      <c r="P45" s="26">
        <v>1</v>
      </c>
      <c r="Q45" s="26">
        <v>1</v>
      </c>
      <c r="R45" s="26">
        <v>1</v>
      </c>
      <c r="S45" s="11">
        <v>60</v>
      </c>
      <c r="T45" s="41">
        <v>13.5</v>
      </c>
      <c r="U45" s="42">
        <v>0.46551724137931033</v>
      </c>
      <c r="V45" s="43">
        <v>20</v>
      </c>
      <c r="W45" s="44">
        <v>0.8</v>
      </c>
      <c r="X45" s="45">
        <v>35</v>
      </c>
      <c r="Y45" s="46">
        <v>0.76086956521739135</v>
      </c>
      <c r="Z45" s="47">
        <v>68.5</v>
      </c>
      <c r="AB45" s="84"/>
      <c r="AC45" s="84"/>
    </row>
    <row r="46" spans="1:29" ht="15" customHeight="1" thickBot="1">
      <c r="A46" s="19"/>
      <c r="C46" s="37" t="s">
        <v>58</v>
      </c>
      <c r="D46" s="53" t="s">
        <v>100</v>
      </c>
      <c r="E46" s="39">
        <v>43955</v>
      </c>
      <c r="F46" s="38">
        <v>9502776</v>
      </c>
      <c r="G46" s="38" t="s">
        <v>47</v>
      </c>
      <c r="H46" s="40">
        <v>67</v>
      </c>
      <c r="I46" s="24">
        <v>1</v>
      </c>
      <c r="J46" s="24">
        <v>0.5</v>
      </c>
      <c r="K46" s="24">
        <v>1</v>
      </c>
      <c r="L46" s="24">
        <v>1</v>
      </c>
      <c r="M46" s="25">
        <v>1</v>
      </c>
      <c r="N46" s="25">
        <v>0</v>
      </c>
      <c r="O46" s="26">
        <v>1</v>
      </c>
      <c r="P46" s="26">
        <v>0.5</v>
      </c>
      <c r="Q46" s="26">
        <v>0</v>
      </c>
      <c r="R46" s="26">
        <v>1</v>
      </c>
      <c r="S46" s="11">
        <v>60</v>
      </c>
      <c r="T46" s="41">
        <v>23</v>
      </c>
      <c r="U46" s="42">
        <v>0.7931034482758621</v>
      </c>
      <c r="V46" s="43">
        <v>20</v>
      </c>
      <c r="W46" s="44">
        <v>0.8</v>
      </c>
      <c r="X46" s="45">
        <v>24</v>
      </c>
      <c r="Y46" s="46">
        <v>0.52173913043478259</v>
      </c>
      <c r="Z46" s="47">
        <v>67</v>
      </c>
      <c r="AB46" s="84"/>
      <c r="AC46" s="84"/>
    </row>
    <row r="47" spans="1:29" ht="15" customHeight="1" thickBot="1">
      <c r="A47" s="19"/>
      <c r="C47" s="37" t="s">
        <v>58</v>
      </c>
      <c r="D47" s="38" t="s">
        <v>101</v>
      </c>
      <c r="E47" s="39">
        <v>43962</v>
      </c>
      <c r="F47" s="38">
        <v>9604049</v>
      </c>
      <c r="G47" s="38" t="s">
        <v>68</v>
      </c>
      <c r="H47" s="40">
        <v>64.5</v>
      </c>
      <c r="I47" s="24">
        <v>1</v>
      </c>
      <c r="J47" s="24">
        <v>0.5</v>
      </c>
      <c r="K47" s="24">
        <v>0.5</v>
      </c>
      <c r="L47" s="24">
        <v>1</v>
      </c>
      <c r="M47" s="25">
        <v>0.5</v>
      </c>
      <c r="N47" s="25">
        <v>1</v>
      </c>
      <c r="O47" s="26">
        <v>0</v>
      </c>
      <c r="P47" s="26">
        <v>1</v>
      </c>
      <c r="Q47" s="26">
        <v>0.5</v>
      </c>
      <c r="R47" s="26">
        <v>1</v>
      </c>
      <c r="S47" s="11">
        <v>60</v>
      </c>
      <c r="T47" s="41">
        <v>19.5</v>
      </c>
      <c r="U47" s="42">
        <v>0.67241379310344829</v>
      </c>
      <c r="V47" s="43">
        <v>15</v>
      </c>
      <c r="W47" s="44">
        <v>0.6</v>
      </c>
      <c r="X47" s="45">
        <v>29</v>
      </c>
      <c r="Y47" s="46">
        <v>0.63043478260869568</v>
      </c>
      <c r="Z47" s="47">
        <v>63.5</v>
      </c>
      <c r="AB47" s="84"/>
      <c r="AC47" s="84"/>
    </row>
    <row r="48" spans="1:29" ht="15" customHeight="1" thickBot="1">
      <c r="A48" s="19"/>
      <c r="C48" s="61" t="s">
        <v>58</v>
      </c>
      <c r="D48" s="38" t="s">
        <v>102</v>
      </c>
      <c r="E48" s="39">
        <v>43955</v>
      </c>
      <c r="F48" s="38">
        <v>9505726</v>
      </c>
      <c r="G48" s="38" t="s">
        <v>68</v>
      </c>
      <c r="H48" s="40">
        <v>61</v>
      </c>
      <c r="I48" s="24">
        <v>1</v>
      </c>
      <c r="J48" s="24">
        <v>1</v>
      </c>
      <c r="K48" s="24">
        <v>1</v>
      </c>
      <c r="L48" s="24">
        <v>1</v>
      </c>
      <c r="M48" s="25">
        <v>0.5</v>
      </c>
      <c r="N48" s="25">
        <v>1</v>
      </c>
      <c r="O48" s="26">
        <v>1</v>
      </c>
      <c r="P48" s="26">
        <v>0</v>
      </c>
      <c r="Q48" s="26">
        <v>0.5</v>
      </c>
      <c r="R48" s="26">
        <v>0</v>
      </c>
      <c r="S48" s="11">
        <v>60</v>
      </c>
      <c r="T48" s="41">
        <v>29</v>
      </c>
      <c r="U48" s="42">
        <v>1</v>
      </c>
      <c r="V48" s="43">
        <v>15</v>
      </c>
      <c r="W48" s="44">
        <v>0.6</v>
      </c>
      <c r="X48" s="45">
        <v>17</v>
      </c>
      <c r="Y48" s="46">
        <v>0.36956521739130432</v>
      </c>
      <c r="Z48" s="47">
        <v>61</v>
      </c>
      <c r="AB48" s="84"/>
      <c r="AC48" s="84"/>
    </row>
    <row r="49" spans="1:29" ht="15" customHeight="1" thickBot="1">
      <c r="A49" s="19"/>
      <c r="C49" s="55" t="s">
        <v>58</v>
      </c>
      <c r="D49" s="53" t="s">
        <v>103</v>
      </c>
      <c r="E49" s="39">
        <v>43956</v>
      </c>
      <c r="F49" s="38">
        <v>9526155</v>
      </c>
      <c r="G49" s="38" t="s">
        <v>60</v>
      </c>
      <c r="H49" s="54">
        <v>51</v>
      </c>
      <c r="I49" s="24">
        <v>0.5</v>
      </c>
      <c r="J49" s="24">
        <v>0.5</v>
      </c>
      <c r="K49" s="24">
        <v>0</v>
      </c>
      <c r="L49" s="24">
        <v>1</v>
      </c>
      <c r="M49" s="25">
        <v>0</v>
      </c>
      <c r="N49" s="25">
        <v>0.5</v>
      </c>
      <c r="O49" s="26">
        <v>0</v>
      </c>
      <c r="P49" s="26">
        <v>1</v>
      </c>
      <c r="Q49" s="26">
        <v>1</v>
      </c>
      <c r="R49" s="26">
        <v>1</v>
      </c>
      <c r="S49" s="11">
        <v>0</v>
      </c>
      <c r="T49" s="41">
        <v>13.5</v>
      </c>
      <c r="U49" s="42">
        <v>0.46551724137931033</v>
      </c>
      <c r="V49" s="43">
        <v>2.5</v>
      </c>
      <c r="W49" s="44">
        <v>0.1</v>
      </c>
      <c r="X49" s="45">
        <v>35</v>
      </c>
      <c r="Y49" s="46">
        <v>0.76086956521739135</v>
      </c>
      <c r="Z49" s="47">
        <v>51</v>
      </c>
      <c r="AB49" s="84"/>
      <c r="AC49" s="84"/>
    </row>
    <row r="50" spans="1:29" ht="15" customHeight="1" thickBot="1">
      <c r="A50" s="19"/>
      <c r="C50" s="52" t="s">
        <v>48</v>
      </c>
      <c r="D50" s="53" t="s">
        <v>104</v>
      </c>
      <c r="E50" s="39">
        <v>43969</v>
      </c>
      <c r="F50" s="38">
        <v>9728598</v>
      </c>
      <c r="G50" s="38" t="s">
        <v>65</v>
      </c>
      <c r="H50" s="54">
        <v>50</v>
      </c>
      <c r="I50" s="24">
        <v>1</v>
      </c>
      <c r="J50" s="24">
        <v>1</v>
      </c>
      <c r="K50" s="24">
        <v>0.5</v>
      </c>
      <c r="L50" s="24">
        <v>0.5</v>
      </c>
      <c r="M50" s="25">
        <v>0.5</v>
      </c>
      <c r="N50" s="25">
        <v>1</v>
      </c>
      <c r="O50" s="26">
        <v>0</v>
      </c>
      <c r="P50" s="26">
        <v>0</v>
      </c>
      <c r="Q50" s="26">
        <v>1</v>
      </c>
      <c r="R50" s="26">
        <v>0</v>
      </c>
      <c r="S50" s="11">
        <v>0</v>
      </c>
      <c r="T50" s="41">
        <v>23</v>
      </c>
      <c r="U50" s="42">
        <v>0.7931034482758621</v>
      </c>
      <c r="V50" s="43">
        <v>15</v>
      </c>
      <c r="W50" s="44">
        <v>0.6</v>
      </c>
      <c r="X50" s="45">
        <v>12</v>
      </c>
      <c r="Y50" s="46">
        <v>0.2608695652173913</v>
      </c>
      <c r="Z50" s="47">
        <v>50</v>
      </c>
      <c r="AB50" s="84"/>
      <c r="AC50" s="84"/>
    </row>
    <row r="51" spans="1:29" ht="15" customHeight="1" thickBot="1">
      <c r="A51" s="19"/>
      <c r="C51" s="37" t="s">
        <v>107</v>
      </c>
      <c r="D51" s="53" t="s">
        <v>105</v>
      </c>
      <c r="E51" s="56">
        <v>43962</v>
      </c>
      <c r="F51" s="53">
        <v>9604895</v>
      </c>
      <c r="G51" s="38" t="s">
        <v>74</v>
      </c>
      <c r="H51" s="40">
        <v>32</v>
      </c>
      <c r="I51" s="24">
        <v>1</v>
      </c>
      <c r="J51" s="24">
        <v>0</v>
      </c>
      <c r="K51" s="24">
        <v>0.5</v>
      </c>
      <c r="L51" s="24">
        <v>1</v>
      </c>
      <c r="M51" s="25">
        <v>0</v>
      </c>
      <c r="N51" s="25">
        <v>0.5</v>
      </c>
      <c r="O51" s="26">
        <v>0</v>
      </c>
      <c r="P51" s="26">
        <v>0.5</v>
      </c>
      <c r="Q51" s="26">
        <v>0.5</v>
      </c>
      <c r="R51" s="26">
        <v>0</v>
      </c>
      <c r="S51" s="11">
        <v>0</v>
      </c>
      <c r="T51" s="41">
        <v>13.5</v>
      </c>
      <c r="U51" s="42">
        <v>0.46551724137931033</v>
      </c>
      <c r="V51" s="43">
        <v>2.5</v>
      </c>
      <c r="W51" s="44">
        <v>0.1</v>
      </c>
      <c r="X51" s="45">
        <v>16</v>
      </c>
      <c r="Y51" s="46">
        <v>0.34782608695652173</v>
      </c>
      <c r="Z51" s="47">
        <v>32</v>
      </c>
      <c r="AB51" s="84"/>
      <c r="AC51" s="84"/>
    </row>
    <row r="52" spans="1:29" ht="15" customHeight="1" thickBot="1">
      <c r="A52" s="19"/>
      <c r="C52" s="79" t="s">
        <v>107</v>
      </c>
      <c r="D52" s="66" t="s">
        <v>106</v>
      </c>
      <c r="E52" s="67">
        <v>43955</v>
      </c>
      <c r="F52" s="68">
        <v>9514854</v>
      </c>
      <c r="G52" s="68" t="s">
        <v>47</v>
      </c>
      <c r="H52" s="80">
        <v>0</v>
      </c>
      <c r="I52" s="24">
        <v>1</v>
      </c>
      <c r="J52" s="24">
        <v>1</v>
      </c>
      <c r="K52" s="24">
        <v>0</v>
      </c>
      <c r="L52" s="24">
        <v>0.5</v>
      </c>
      <c r="M52" s="25">
        <v>0</v>
      </c>
      <c r="N52" s="25">
        <v>1</v>
      </c>
      <c r="O52" s="26">
        <v>0</v>
      </c>
      <c r="P52" s="26">
        <v>1</v>
      </c>
      <c r="Q52" s="26">
        <v>1</v>
      </c>
      <c r="R52" s="26">
        <v>1</v>
      </c>
      <c r="S52" s="70">
        <v>0</v>
      </c>
      <c r="T52" s="71">
        <v>19.5</v>
      </c>
      <c r="U52" s="72">
        <v>0.67241379310344829</v>
      </c>
      <c r="V52" s="73">
        <v>5</v>
      </c>
      <c r="W52" s="74">
        <v>0.2</v>
      </c>
      <c r="X52" s="75">
        <v>35</v>
      </c>
      <c r="Y52" s="76">
        <v>0.76086956521739135</v>
      </c>
      <c r="Z52" s="77">
        <v>59.5</v>
      </c>
      <c r="AB52" s="84"/>
      <c r="AC52" s="84"/>
    </row>
    <row r="53" spans="1:29">
      <c r="A53" s="86"/>
      <c r="D53" s="3"/>
      <c r="E53" s="3"/>
      <c r="F53" s="3"/>
      <c r="G53" s="3"/>
      <c r="H53" s="120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9">
      <c r="A54" s="86"/>
      <c r="D54" s="3"/>
      <c r="E54" s="3"/>
      <c r="F54" s="3"/>
      <c r="G54" s="3"/>
      <c r="H54" s="120"/>
      <c r="I54" s="88"/>
      <c r="J54" s="89"/>
      <c r="K54" s="89"/>
      <c r="L54" s="89"/>
      <c r="M54" s="89"/>
      <c r="N54" s="89"/>
      <c r="O54" s="89"/>
      <c r="P54" s="89"/>
      <c r="Q54" s="89"/>
      <c r="R54" s="89"/>
    </row>
    <row r="55" spans="1:29">
      <c r="A55" s="86"/>
      <c r="D55" s="3"/>
      <c r="E55" s="3"/>
      <c r="F55" s="3"/>
      <c r="G55" s="3"/>
      <c r="H55" s="120"/>
      <c r="I55" s="88"/>
      <c r="J55" s="89"/>
      <c r="K55" s="89"/>
      <c r="L55" s="89"/>
      <c r="M55" s="89"/>
      <c r="N55" s="89"/>
      <c r="O55" s="89"/>
      <c r="P55" s="89"/>
      <c r="Q55" s="89"/>
      <c r="R55" s="89"/>
    </row>
    <row r="56" spans="1:29">
      <c r="I56" s="90"/>
      <c r="M56" s="89"/>
      <c r="N56" s="89"/>
      <c r="O56" s="89"/>
      <c r="P56" s="89"/>
      <c r="Q56" s="89"/>
      <c r="R56" s="89"/>
    </row>
    <row r="57" spans="1:29">
      <c r="I57" s="90"/>
      <c r="M57" s="89"/>
      <c r="N57" s="89"/>
      <c r="O57" s="89"/>
      <c r="P57" s="89"/>
      <c r="Q57" s="89"/>
      <c r="R57" s="89"/>
    </row>
    <row r="58" spans="1:29">
      <c r="I58" s="90"/>
      <c r="M58" s="89"/>
      <c r="N58" s="89"/>
      <c r="O58" s="89"/>
      <c r="P58" s="89"/>
      <c r="Q58" s="89"/>
      <c r="R58" s="89"/>
    </row>
    <row r="59" spans="1:29">
      <c r="E59" s="91" t="s">
        <v>23</v>
      </c>
      <c r="F59" s="92" t="s">
        <v>24</v>
      </c>
      <c r="G59" s="92" t="s">
        <v>25</v>
      </c>
      <c r="H59" s="121" t="s">
        <v>26</v>
      </c>
      <c r="I59" s="92" t="s">
        <v>27</v>
      </c>
      <c r="J59" s="92" t="s">
        <v>2</v>
      </c>
      <c r="K59" s="92" t="s">
        <v>5</v>
      </c>
      <c r="M59" s="89"/>
      <c r="O59" s="89"/>
      <c r="P59" s="89"/>
      <c r="Q59" s="89"/>
      <c r="R59" s="89"/>
    </row>
    <row r="60" spans="1:29" ht="15.5">
      <c r="F60" s="93" t="s">
        <v>28</v>
      </c>
      <c r="G60" s="93">
        <f>SUMPRODUCT(($H$3:$H$52&lt;=100)*($H$3:$H$52&gt;=85))</f>
        <v>26</v>
      </c>
      <c r="H60" s="122">
        <f>SUMPRODUCT(($H$3:$H$52)*($H$3:$H$52&lt;=100)*($H$3:$H$52&gt;=85))/G60</f>
        <v>93.90384615384616</v>
      </c>
      <c r="I60" s="94"/>
      <c r="J60" s="94"/>
      <c r="K60" s="94"/>
      <c r="N60" s="95"/>
      <c r="O60" s="89"/>
      <c r="P60" s="89"/>
      <c r="Q60" s="89"/>
      <c r="R60" s="89"/>
    </row>
    <row r="61" spans="1:29">
      <c r="F61" s="93" t="s">
        <v>29</v>
      </c>
      <c r="G61" s="93">
        <f>SUMPRODUCT(($H$3:$H$52&lt;85)*($H$3:$H$52&gt;=60))</f>
        <v>20</v>
      </c>
      <c r="H61" s="122">
        <f>SUMPRODUCT(($H$3:$H$52)*($H$3:$H$52&lt;85)*($H$3:$H$52&gt;=60))/G61</f>
        <v>76.150000000000006</v>
      </c>
      <c r="I61" s="94"/>
      <c r="J61" s="94"/>
      <c r="K61" s="94"/>
      <c r="M61" s="89"/>
      <c r="N61" s="89"/>
      <c r="O61" s="89"/>
      <c r="P61" s="89"/>
      <c r="Q61" s="89"/>
      <c r="R61" s="89"/>
    </row>
    <row r="62" spans="1:29">
      <c r="F62" s="93" t="s">
        <v>30</v>
      </c>
      <c r="G62" s="93">
        <f>SUMPRODUCT(--($H$3:$H$52&lt;60))</f>
        <v>4</v>
      </c>
      <c r="H62" s="122">
        <f>SUMPRODUCT(($H$3:$H$52)*($H$3:$H$52&lt;60))/G62</f>
        <v>33.25</v>
      </c>
      <c r="I62" s="94"/>
      <c r="J62" s="94"/>
      <c r="K62" s="94"/>
      <c r="M62" s="89"/>
      <c r="N62" s="89"/>
      <c r="O62" s="89"/>
      <c r="P62" s="89"/>
      <c r="Q62" s="89"/>
      <c r="R62" s="89"/>
    </row>
    <row r="63" spans="1:29">
      <c r="F63" s="93" t="s">
        <v>31</v>
      </c>
      <c r="G63" s="93">
        <f>SUM(G60:G62)</f>
        <v>50</v>
      </c>
      <c r="H63" s="123">
        <f>SUM($H$3:$H$52)/G63</f>
        <v>81.95</v>
      </c>
      <c r="I63" s="96"/>
      <c r="J63" s="96"/>
      <c r="K63" s="96"/>
      <c r="M63" s="89"/>
      <c r="N63" s="89"/>
      <c r="O63" s="89"/>
      <c r="P63" s="89"/>
      <c r="Q63" s="89"/>
      <c r="R63" s="89"/>
    </row>
    <row r="64" spans="1:29">
      <c r="G64" s="115"/>
      <c r="H64" s="124"/>
      <c r="I64" s="115"/>
      <c r="J64" s="115"/>
      <c r="K64" s="115"/>
      <c r="M64" s="89"/>
      <c r="N64" s="89"/>
      <c r="O64" s="89"/>
      <c r="P64" s="89"/>
      <c r="Q64" s="89"/>
      <c r="R64" s="89"/>
    </row>
    <row r="65" spans="5:18" ht="18.5">
      <c r="E65" s="97" t="s">
        <v>58</v>
      </c>
      <c r="F65" s="98" t="s">
        <v>24</v>
      </c>
      <c r="G65" s="98" t="s">
        <v>25</v>
      </c>
      <c r="H65" s="125" t="s">
        <v>26</v>
      </c>
      <c r="I65" s="98" t="s">
        <v>27</v>
      </c>
      <c r="J65" s="98" t="s">
        <v>2</v>
      </c>
      <c r="K65" s="98" t="s">
        <v>5</v>
      </c>
      <c r="M65" s="89"/>
      <c r="N65" s="89"/>
      <c r="O65" s="89"/>
      <c r="P65" s="89"/>
      <c r="Q65" s="89"/>
      <c r="R65" s="89"/>
    </row>
    <row r="66" spans="5:18">
      <c r="E66" s="99"/>
      <c r="F66" s="100" t="s">
        <v>28</v>
      </c>
      <c r="G66" s="93">
        <f>SUMPRODUCT(($H$3:$H$52&lt;=100)*($H$3:$H$52&gt;=85)*($C$3:$C$52=$E$65))</f>
        <v>5</v>
      </c>
      <c r="H66" s="122">
        <f>SUMPRODUCT(($H$3:$H$52)*($H$3:$H$52&lt;=100)*($H$3:$H$52&gt;=85)*($C$3:$C$52=$E$65))/G66</f>
        <v>92.3</v>
      </c>
      <c r="I66" s="116"/>
      <c r="J66" s="116"/>
      <c r="K66" s="116"/>
    </row>
    <row r="67" spans="5:18">
      <c r="E67" s="99"/>
      <c r="F67" s="100" t="s">
        <v>29</v>
      </c>
      <c r="G67" s="93">
        <f>SUMPRODUCT(($H$3:$H$52&lt;85)*($H$3:$H$52&gt;=60)*($C$3:$C$52=$E$65))</f>
        <v>13</v>
      </c>
      <c r="H67" s="122">
        <f>SUMPRODUCT(($H$3:$H$52)*($H$3:$H$52&lt;85)*($H$3:$H$52&gt;=60)*($C$3:$C$52=$E$65))/G67</f>
        <v>75.34615384615384</v>
      </c>
      <c r="I67" s="116"/>
      <c r="J67" s="116"/>
      <c r="K67" s="116"/>
    </row>
    <row r="68" spans="5:18">
      <c r="E68" s="99"/>
      <c r="F68" s="100" t="s">
        <v>30</v>
      </c>
      <c r="G68" s="93">
        <f>SUMPRODUCT(($H$3:$H$52&lt;60)*($C$3:$C$52=$E$65))</f>
        <v>1</v>
      </c>
      <c r="H68" s="122">
        <f>SUMPRODUCT(($H$3:$H$52)*($H$3:$H$52&lt;60)*($C$3:$C$52=$E$65))/G68</f>
        <v>51</v>
      </c>
      <c r="I68" s="116"/>
      <c r="J68" s="116"/>
      <c r="K68" s="116"/>
    </row>
    <row r="69" spans="5:18">
      <c r="E69" s="99"/>
      <c r="F69" s="100" t="s">
        <v>31</v>
      </c>
      <c r="G69" s="93">
        <f>SUM(G66:G68)</f>
        <v>19</v>
      </c>
      <c r="H69" s="122">
        <f>SUMPRODUCT(($H$3:$H$52)*($C$3:$C$52=$E$65))/G69</f>
        <v>78.526315789473685</v>
      </c>
      <c r="I69" s="100"/>
      <c r="J69" s="100"/>
      <c r="K69" s="100"/>
    </row>
    <row r="70" spans="5:18">
      <c r="E70" s="99"/>
      <c r="F70" s="99"/>
      <c r="G70" s="117"/>
      <c r="H70" s="126"/>
      <c r="I70" s="117"/>
      <c r="J70" s="117"/>
      <c r="K70" s="117"/>
    </row>
    <row r="71" spans="5:18">
      <c r="E71" s="99"/>
      <c r="F71" s="99"/>
      <c r="G71" s="117"/>
      <c r="H71" s="126"/>
      <c r="I71" s="117"/>
      <c r="J71" s="117"/>
      <c r="K71" s="117"/>
    </row>
    <row r="72" spans="5:18" ht="18.5">
      <c r="E72" s="97" t="s">
        <v>107</v>
      </c>
      <c r="F72" s="98" t="s">
        <v>24</v>
      </c>
      <c r="G72" s="98" t="s">
        <v>25</v>
      </c>
      <c r="H72" s="125" t="s">
        <v>26</v>
      </c>
      <c r="I72" s="98" t="s">
        <v>27</v>
      </c>
      <c r="J72" s="98" t="s">
        <v>2</v>
      </c>
      <c r="K72" s="98" t="s">
        <v>5</v>
      </c>
    </row>
    <row r="73" spans="5:18">
      <c r="E73" s="99"/>
      <c r="F73" s="100" t="s">
        <v>28</v>
      </c>
      <c r="G73" s="93">
        <f>SUMPRODUCT(($H$3:$H$52&lt;=100)*($H$3:$H$52&gt;=85)*($C$3:$C$52=$E$72))</f>
        <v>9</v>
      </c>
      <c r="H73" s="122">
        <f>SUMPRODUCT(($H$3:$H$52)*($H$3:$H$52&lt;=100)*($H$3:$H$52&gt;=85)*($C$3:$C$52=$E$72))/G73</f>
        <v>94.055555555555557</v>
      </c>
      <c r="I73" s="116"/>
      <c r="J73" s="116"/>
      <c r="K73" s="116"/>
    </row>
    <row r="74" spans="5:18">
      <c r="E74" s="99"/>
      <c r="F74" s="100" t="s">
        <v>29</v>
      </c>
      <c r="G74" s="93">
        <f>SUMPRODUCT(($H$3:$H$52&lt;85)*($H$3:$H$52&gt;=60)*($C$3:$C$52=$E$72))</f>
        <v>4</v>
      </c>
      <c r="H74" s="122">
        <f>SUMPRODUCT(($H$3:$H$52)*($H$3:$H$52&lt;85)*($H$3:$H$52&gt;=60)*($C$3:$C$52=$E$72))/G74</f>
        <v>80.375</v>
      </c>
      <c r="I74" s="116"/>
      <c r="J74" s="116"/>
      <c r="K74" s="116"/>
    </row>
    <row r="75" spans="5:18">
      <c r="E75" s="99"/>
      <c r="F75" s="100" t="s">
        <v>30</v>
      </c>
      <c r="G75" s="93">
        <f>SUMPRODUCT(($H$3:$H$52&lt;60)*($C$3:$C$52=$E$72))</f>
        <v>2</v>
      </c>
      <c r="H75" s="122">
        <f>SUMPRODUCT(($H$3:$H$52)*($H$3:$H$52&lt;60)*($C$3:$C$52=$E$72))/G75</f>
        <v>16</v>
      </c>
      <c r="I75" s="116"/>
      <c r="J75" s="116"/>
      <c r="K75" s="116"/>
    </row>
    <row r="76" spans="5:18">
      <c r="E76" s="99"/>
      <c r="F76" s="100" t="s">
        <v>31</v>
      </c>
      <c r="G76" s="93">
        <f>SUM(G73:G75)</f>
        <v>15</v>
      </c>
      <c r="H76" s="122">
        <f>SUMPRODUCT(($H$3:$H$52)*($C$3:$C$52=$E$72))/G76</f>
        <v>80</v>
      </c>
      <c r="I76" s="100"/>
      <c r="J76" s="100"/>
      <c r="K76" s="100"/>
    </row>
    <row r="77" spans="5:18">
      <c r="E77" s="99"/>
      <c r="F77" s="99"/>
      <c r="G77" s="117"/>
      <c r="H77" s="126"/>
      <c r="I77" s="117"/>
      <c r="J77" s="117"/>
      <c r="K77" s="117"/>
    </row>
    <row r="78" spans="5:18">
      <c r="E78" s="99"/>
      <c r="F78" s="99"/>
      <c r="G78" s="117"/>
      <c r="H78" s="126"/>
      <c r="I78" s="117"/>
      <c r="J78" s="117"/>
      <c r="K78" s="117"/>
    </row>
    <row r="79" spans="5:18" ht="28">
      <c r="E79" s="97" t="s">
        <v>48</v>
      </c>
      <c r="F79" s="98" t="s">
        <v>24</v>
      </c>
      <c r="G79" s="98" t="s">
        <v>25</v>
      </c>
      <c r="H79" s="125" t="s">
        <v>26</v>
      </c>
      <c r="I79" s="98" t="s">
        <v>32</v>
      </c>
      <c r="J79" s="98" t="s">
        <v>33</v>
      </c>
      <c r="K79" s="98" t="s">
        <v>34</v>
      </c>
    </row>
    <row r="80" spans="5:18">
      <c r="E80" s="99"/>
      <c r="F80" s="100" t="s">
        <v>28</v>
      </c>
      <c r="G80" s="93">
        <f>SUMPRODUCT(($H$3:$H$52&lt;=100)*($H$3:$H$52&gt;=85)*($C$3:$C$52=$E$79))</f>
        <v>12</v>
      </c>
      <c r="H80" s="122">
        <f>SUMPRODUCT(($H$3:$H$52)*($H$3:$H$52&lt;=100)*($H$3:$H$52&gt;=85)*($C$3:$C$52=$E$79))/G80</f>
        <v>94.458333333333329</v>
      </c>
      <c r="I80" s="116"/>
      <c r="J80" s="116"/>
      <c r="K80" s="116"/>
    </row>
    <row r="81" spans="5:11">
      <c r="E81" s="99"/>
      <c r="F81" s="100" t="s">
        <v>29</v>
      </c>
      <c r="G81" s="93">
        <f>SUMPRODUCT(($H$3:$H$52&lt;85)*($H$3:$H$52&gt;=60)*($C$3:$C$52=$E$79))</f>
        <v>3</v>
      </c>
      <c r="H81" s="122">
        <f>SUMPRODUCT(($H$3:$H$52)*($H$3:$H$52&lt;85)*($H$3:$H$52&gt;=60)*($C$3:$C$52=$E$79))/G81</f>
        <v>74</v>
      </c>
      <c r="I81" s="116"/>
      <c r="J81" s="116"/>
      <c r="K81" s="116"/>
    </row>
    <row r="82" spans="5:11">
      <c r="E82" s="99"/>
      <c r="F82" s="100" t="s">
        <v>30</v>
      </c>
      <c r="G82" s="93">
        <f>SUMPRODUCT(($H$3:$H$52&lt;60)*($C$3:$C$52=$E$79))</f>
        <v>1</v>
      </c>
      <c r="H82" s="122">
        <f>SUMPRODUCT(($H$3:$H$52)*($H$3:$H$52&lt;60)*($C$3:$C$52=$E$79))/G82</f>
        <v>50</v>
      </c>
      <c r="I82" s="116"/>
      <c r="J82" s="116"/>
      <c r="K82" s="116"/>
    </row>
    <row r="83" spans="5:11">
      <c r="E83" s="99"/>
      <c r="F83" s="100" t="s">
        <v>31</v>
      </c>
      <c r="G83" s="93">
        <f>SUM(G80:G82)</f>
        <v>16</v>
      </c>
      <c r="H83" s="122">
        <f>SUMPRODUCT(($H$3:$H$52)*($C$3:$C$52=$E$79))/G83</f>
        <v>87.84375</v>
      </c>
      <c r="I83" s="100"/>
      <c r="J83" s="100"/>
      <c r="K83" s="10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2020-06-13T10:47:33Z</dcterms:created>
  <dcterms:modified xsi:type="dcterms:W3CDTF">2020-06-13T11:06:35Z</dcterms:modified>
</cp:coreProperties>
</file>