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240" yWindow="30" windowWidth="18800" windowHeight="8190" tabRatio="824"/>
  </bookViews>
  <sheets>
    <sheet name="Calendrier" sheetId="4" r:id="rId1"/>
    <sheet name="JFP" sheetId="3" r:id="rId2"/>
  </sheets>
  <definedNames>
    <definedName name="Fermeture">JFP!#REF!</definedName>
    <definedName name="JFP">JFP!$D$2:$E$28</definedName>
    <definedName name="Pont">JFP!$E$1</definedName>
    <definedName name="_xlnm.Print_Area" localSheetId="0">Calendrier!$B$1:$S$145</definedName>
  </definedNames>
  <calcPr calcId="152511" concurrentCalc="0"/>
</workbook>
</file>

<file path=xl/calcChain.xml><?xml version="1.0" encoding="utf-8"?>
<calcChain xmlns="http://schemas.openxmlformats.org/spreadsheetml/2006/main">
  <c r="Q113" i="4" l="1"/>
  <c r="N113" i="4"/>
  <c r="K113" i="4"/>
  <c r="H113" i="4"/>
  <c r="E113" i="4"/>
  <c r="B113" i="4"/>
  <c r="Q77" i="4"/>
  <c r="N77" i="4"/>
  <c r="K77" i="4"/>
  <c r="H77" i="4"/>
  <c r="E77" i="4"/>
  <c r="B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32" i="4"/>
  <c r="A15" i="3"/>
  <c r="A1" i="4"/>
  <c r="Q39" i="4"/>
  <c r="Q40" i="4"/>
  <c r="N39" i="4"/>
  <c r="N40" i="4"/>
  <c r="K39" i="4"/>
  <c r="K40" i="4"/>
  <c r="H39" i="4"/>
  <c r="H40" i="4"/>
  <c r="E39" i="4"/>
  <c r="E40" i="4"/>
  <c r="B39" i="4"/>
  <c r="B40" i="4"/>
  <c r="Q3" i="4"/>
  <c r="Q4" i="4"/>
  <c r="N3" i="4"/>
  <c r="N4" i="4"/>
  <c r="K3" i="4"/>
  <c r="K4" i="4"/>
  <c r="H3" i="4"/>
  <c r="H4" i="4"/>
  <c r="E3" i="4"/>
  <c r="E4" i="4"/>
  <c r="B3" i="4"/>
  <c r="B4" i="4"/>
  <c r="O143" i="4"/>
  <c r="I143" i="4"/>
  <c r="R107" i="4"/>
  <c r="L107" i="4"/>
  <c r="F107" i="4"/>
  <c r="F106" i="4"/>
  <c r="A74" i="4"/>
  <c r="H76" i="4"/>
  <c r="O70" i="4"/>
  <c r="I70" i="4"/>
  <c r="R34" i="4"/>
  <c r="L34" i="4"/>
  <c r="F34" i="4"/>
  <c r="F33" i="4"/>
  <c r="B5" i="4"/>
  <c r="B41" i="4"/>
  <c r="B76" i="4"/>
  <c r="N76" i="4"/>
  <c r="N78" i="4"/>
  <c r="Q5" i="4"/>
  <c r="K112" i="4"/>
  <c r="E5" i="4"/>
  <c r="N41" i="4"/>
  <c r="N5" i="4"/>
  <c r="K41" i="4"/>
  <c r="B78" i="4"/>
  <c r="K114" i="4"/>
  <c r="H78" i="4"/>
  <c r="E76" i="4"/>
  <c r="Q76" i="4"/>
  <c r="Q112" i="4"/>
  <c r="E112" i="4"/>
  <c r="N112" i="4"/>
  <c r="B112" i="4"/>
  <c r="K76" i="4"/>
  <c r="H112" i="4"/>
  <c r="E41" i="4"/>
  <c r="K42" i="4"/>
  <c r="B6" i="4"/>
  <c r="B114" i="4"/>
  <c r="H79" i="4"/>
  <c r="H41" i="4"/>
  <c r="N79" i="4"/>
  <c r="H5" i="4"/>
  <c r="E6" i="4"/>
  <c r="N114" i="4"/>
  <c r="K5" i="4"/>
  <c r="N6" i="4"/>
  <c r="N42" i="4"/>
  <c r="B42" i="4"/>
  <c r="K78" i="4"/>
  <c r="Q114" i="4"/>
  <c r="H114" i="4"/>
  <c r="E114" i="4"/>
  <c r="Q78" i="4"/>
  <c r="K115" i="4"/>
  <c r="B79" i="4"/>
  <c r="Q41" i="4"/>
  <c r="Q6" i="4"/>
  <c r="N80" i="4"/>
  <c r="H80" i="4"/>
  <c r="B7" i="4"/>
  <c r="E42" i="4"/>
  <c r="B80" i="4"/>
  <c r="Q79" i="4"/>
  <c r="E115" i="4"/>
  <c r="K79" i="4"/>
  <c r="N43" i="4"/>
  <c r="Q7" i="4"/>
  <c r="K6" i="4"/>
  <c r="E7" i="4"/>
  <c r="K116" i="4"/>
  <c r="Q115" i="4"/>
  <c r="B43" i="4"/>
  <c r="N7" i="4"/>
  <c r="H6" i="4"/>
  <c r="H42" i="4"/>
  <c r="K43" i="4"/>
  <c r="Q42" i="4"/>
  <c r="H115" i="4"/>
  <c r="N115" i="4"/>
  <c r="B115" i="4"/>
  <c r="B27" i="3"/>
  <c r="E27" i="3"/>
  <c r="B26" i="3"/>
  <c r="D26" i="3"/>
  <c r="B25" i="3"/>
  <c r="E25" i="3"/>
  <c r="B24" i="3"/>
  <c r="E24" i="3"/>
  <c r="B23" i="3"/>
  <c r="E23" i="3"/>
  <c r="B20" i="3"/>
  <c r="E20" i="3"/>
  <c r="B19" i="3"/>
  <c r="E19" i="3"/>
  <c r="B16" i="3"/>
  <c r="E16" i="3"/>
  <c r="B17" i="3"/>
  <c r="B21" i="3"/>
  <c r="D16" i="3"/>
  <c r="D25" i="3"/>
  <c r="K44" i="4"/>
  <c r="E43" i="4"/>
  <c r="H7" i="4"/>
  <c r="B44" i="4"/>
  <c r="Q116" i="4"/>
  <c r="Q80" i="4"/>
  <c r="B8" i="4"/>
  <c r="N81" i="4"/>
  <c r="B116" i="4"/>
  <c r="N116" i="4"/>
  <c r="H116" i="4"/>
  <c r="E8" i="4"/>
  <c r="Q8" i="4"/>
  <c r="H43" i="4"/>
  <c r="N8" i="4"/>
  <c r="K117" i="4"/>
  <c r="N44" i="4"/>
  <c r="K80" i="4"/>
  <c r="E116" i="4"/>
  <c r="B81" i="4"/>
  <c r="H81" i="4"/>
  <c r="Q43" i="4"/>
  <c r="K7" i="4"/>
  <c r="E26" i="3"/>
  <c r="E21" i="3"/>
  <c r="D21" i="3"/>
  <c r="D20" i="3"/>
  <c r="D24" i="3"/>
  <c r="B18" i="3"/>
  <c r="D19" i="3"/>
  <c r="B22" i="3"/>
  <c r="D23" i="3"/>
  <c r="D27" i="3"/>
  <c r="B3" i="3"/>
  <c r="N9" i="4"/>
  <c r="H44" i="4"/>
  <c r="K45" i="4"/>
  <c r="Q44" i="4"/>
  <c r="Q9" i="4"/>
  <c r="H117" i="4"/>
  <c r="B117" i="4"/>
  <c r="K8" i="4"/>
  <c r="H82" i="4"/>
  <c r="E117" i="4"/>
  <c r="K81" i="4"/>
  <c r="B9" i="4"/>
  <c r="B45" i="4"/>
  <c r="H8" i="4"/>
  <c r="B82" i="4"/>
  <c r="N45" i="4"/>
  <c r="K118" i="4"/>
  <c r="N82" i="4"/>
  <c r="Q81" i="4"/>
  <c r="Q117" i="4"/>
  <c r="E44" i="4"/>
  <c r="E9" i="4"/>
  <c r="N117" i="4"/>
  <c r="D18" i="3"/>
  <c r="E18" i="3"/>
  <c r="D22" i="3"/>
  <c r="E22" i="3"/>
  <c r="B5" i="3"/>
  <c r="B9" i="3"/>
  <c r="B11" i="3"/>
  <c r="B13" i="3"/>
  <c r="B2" i="3"/>
  <c r="B6" i="3"/>
  <c r="B10" i="3"/>
  <c r="B12" i="3"/>
  <c r="E2" i="3"/>
  <c r="H118" i="4"/>
  <c r="Q45" i="4"/>
  <c r="Q82" i="4"/>
  <c r="K119" i="4"/>
  <c r="H9" i="4"/>
  <c r="K82" i="4"/>
  <c r="N10" i="4"/>
  <c r="E10" i="4"/>
  <c r="E45" i="4"/>
  <c r="Q118" i="4"/>
  <c r="N83" i="4"/>
  <c r="N46" i="4"/>
  <c r="B83" i="4"/>
  <c r="B46" i="4"/>
  <c r="B10" i="4"/>
  <c r="E118" i="4"/>
  <c r="H83" i="4"/>
  <c r="K46" i="4"/>
  <c r="H45" i="4"/>
  <c r="N118" i="4"/>
  <c r="K9" i="4"/>
  <c r="B118" i="4"/>
  <c r="Q10" i="4"/>
  <c r="E12" i="3"/>
  <c r="D12" i="3"/>
  <c r="E6" i="3"/>
  <c r="D6" i="3"/>
  <c r="E13" i="3"/>
  <c r="D13" i="3"/>
  <c r="E9" i="3"/>
  <c r="D9" i="3"/>
  <c r="B8" i="3"/>
  <c r="B4" i="3"/>
  <c r="B7" i="3"/>
  <c r="E10" i="3"/>
  <c r="D10" i="3"/>
  <c r="D2" i="3"/>
  <c r="E11" i="3"/>
  <c r="D11" i="3"/>
  <c r="E5" i="3"/>
  <c r="D5" i="3"/>
  <c r="E4" i="3"/>
  <c r="E7" i="3"/>
  <c r="E8" i="3"/>
  <c r="E119" i="4"/>
  <c r="N47" i="4"/>
  <c r="H10" i="4"/>
  <c r="Q83" i="4"/>
  <c r="K47" i="4"/>
  <c r="E46" i="4"/>
  <c r="Q11" i="4"/>
  <c r="K10" i="4"/>
  <c r="H46" i="4"/>
  <c r="H84" i="4"/>
  <c r="B11" i="4"/>
  <c r="B47" i="4"/>
  <c r="B84" i="4"/>
  <c r="N84" i="4"/>
  <c r="Q119" i="4"/>
  <c r="N11" i="4"/>
  <c r="K83" i="4"/>
  <c r="K120" i="4"/>
  <c r="B119" i="4"/>
  <c r="N119" i="4"/>
  <c r="E11" i="4"/>
  <c r="Q46" i="4"/>
  <c r="H119" i="4"/>
  <c r="D7" i="3"/>
  <c r="D8" i="3"/>
  <c r="D4" i="3"/>
  <c r="R115" i="4"/>
  <c r="L40" i="4"/>
  <c r="O8" i="4"/>
  <c r="R41" i="4"/>
  <c r="I41" i="4"/>
  <c r="C118" i="4"/>
  <c r="C44" i="4"/>
  <c r="O81" i="4"/>
  <c r="R10" i="4"/>
  <c r="I4" i="4"/>
  <c r="C5" i="4"/>
  <c r="I118" i="4"/>
  <c r="L46" i="4"/>
  <c r="L77" i="4"/>
  <c r="R6" i="4"/>
  <c r="L118" i="4"/>
  <c r="F114" i="4"/>
  <c r="L113" i="4"/>
  <c r="F6" i="4"/>
  <c r="O44" i="4"/>
  <c r="R43" i="4"/>
  <c r="R4" i="4"/>
  <c r="F82" i="4"/>
  <c r="F45" i="4"/>
  <c r="R113" i="4"/>
  <c r="R79" i="4"/>
  <c r="R117" i="4"/>
  <c r="F41" i="4"/>
  <c r="R114" i="4"/>
  <c r="R44" i="4"/>
  <c r="L80" i="4"/>
  <c r="I40" i="4"/>
  <c r="L79" i="4"/>
  <c r="L8" i="4"/>
  <c r="F10" i="4"/>
  <c r="I79" i="4"/>
  <c r="C43" i="4"/>
  <c r="C45" i="4"/>
  <c r="F7" i="4"/>
  <c r="O5" i="4"/>
  <c r="O117" i="4"/>
  <c r="F80" i="4"/>
  <c r="I78" i="4"/>
  <c r="O115" i="4"/>
  <c r="F117" i="4"/>
  <c r="F116" i="4"/>
  <c r="C10" i="4"/>
  <c r="R82" i="4"/>
  <c r="F118" i="4"/>
  <c r="C113" i="4"/>
  <c r="I115" i="4"/>
  <c r="I81" i="4"/>
  <c r="C9" i="4"/>
  <c r="O40" i="4"/>
  <c r="L42" i="4"/>
  <c r="O80" i="4"/>
  <c r="C117" i="4"/>
  <c r="L45" i="4"/>
  <c r="R80" i="4"/>
  <c r="L117" i="4"/>
  <c r="F4" i="4"/>
  <c r="O78" i="4"/>
  <c r="C41" i="4"/>
  <c r="R77" i="4"/>
  <c r="O114" i="4"/>
  <c r="L43" i="4"/>
  <c r="C81" i="4"/>
  <c r="R81" i="4"/>
  <c r="O45" i="4"/>
  <c r="L41" i="4"/>
  <c r="C80" i="4"/>
  <c r="F44" i="4"/>
  <c r="L82" i="4"/>
  <c r="C83" i="4"/>
  <c r="L4" i="4"/>
  <c r="O7" i="4"/>
  <c r="O82" i="4"/>
  <c r="C7" i="4"/>
  <c r="F113" i="4"/>
  <c r="O118" i="4"/>
  <c r="L9" i="4"/>
  <c r="R8" i="4"/>
  <c r="O4" i="4"/>
  <c r="I114" i="4"/>
  <c r="I42" i="4"/>
  <c r="O9" i="4"/>
  <c r="I82" i="4"/>
  <c r="L5" i="4"/>
  <c r="R9" i="4"/>
  <c r="R5" i="4"/>
  <c r="O113" i="4"/>
  <c r="O42" i="4"/>
  <c r="C42" i="4"/>
  <c r="R7" i="4"/>
  <c r="L116" i="4"/>
  <c r="F115" i="4"/>
  <c r="L44" i="4"/>
  <c r="F5" i="4"/>
  <c r="F43" i="4"/>
  <c r="I7" i="4"/>
  <c r="F8" i="4"/>
  <c r="F40" i="4"/>
  <c r="C78" i="4"/>
  <c r="L114" i="4"/>
  <c r="C79" i="4"/>
  <c r="C114" i="4"/>
  <c r="F79" i="4"/>
  <c r="C8" i="4"/>
  <c r="I8" i="4"/>
  <c r="C116" i="4"/>
  <c r="O77" i="4"/>
  <c r="C6" i="4"/>
  <c r="I6" i="4"/>
  <c r="O83" i="4"/>
  <c r="I45" i="4"/>
  <c r="O46" i="4"/>
  <c r="I77" i="4"/>
  <c r="L78" i="4"/>
  <c r="L81" i="4"/>
  <c r="C4" i="4"/>
  <c r="R45" i="4"/>
  <c r="L119" i="4"/>
  <c r="O10" i="4"/>
  <c r="R118" i="4"/>
  <c r="C46" i="4"/>
  <c r="I83" i="4"/>
  <c r="I9" i="4"/>
  <c r="C40" i="4"/>
  <c r="F78" i="4"/>
  <c r="R78" i="4"/>
  <c r="F42" i="4"/>
  <c r="L6" i="4"/>
  <c r="F81" i="4"/>
  <c r="C82" i="4"/>
  <c r="I44" i="4"/>
  <c r="O116" i="4"/>
  <c r="R40" i="4"/>
  <c r="O6" i="4"/>
  <c r="O79" i="4"/>
  <c r="R116" i="4"/>
  <c r="I117" i="4"/>
  <c r="F9" i="4"/>
  <c r="O41" i="4"/>
  <c r="I116" i="4"/>
  <c r="F77" i="4"/>
  <c r="I113" i="4"/>
  <c r="L115" i="4"/>
  <c r="I5" i="4"/>
  <c r="R42" i="4"/>
  <c r="O43" i="4"/>
  <c r="I80" i="4"/>
  <c r="I43" i="4"/>
  <c r="C77" i="4"/>
  <c r="C115" i="4"/>
  <c r="L7" i="4"/>
  <c r="L120" i="4"/>
  <c r="K121" i="4"/>
  <c r="O11" i="4"/>
  <c r="N12" i="4"/>
  <c r="R119" i="4"/>
  <c r="Q120" i="4"/>
  <c r="C47" i="4"/>
  <c r="B48" i="4"/>
  <c r="I84" i="4"/>
  <c r="H85" i="4"/>
  <c r="I10" i="4"/>
  <c r="H11" i="4"/>
  <c r="N120" i="4"/>
  <c r="O119" i="4"/>
  <c r="K11" i="4"/>
  <c r="L10" i="4"/>
  <c r="F83" i="4"/>
  <c r="L83" i="4"/>
  <c r="K84" i="4"/>
  <c r="O84" i="4"/>
  <c r="N85" i="4"/>
  <c r="C84" i="4"/>
  <c r="B85" i="4"/>
  <c r="C11" i="4"/>
  <c r="B12" i="4"/>
  <c r="I46" i="4"/>
  <c r="H47" i="4"/>
  <c r="R83" i="4"/>
  <c r="Q84" i="4"/>
  <c r="O47" i="4"/>
  <c r="N48" i="4"/>
  <c r="F119" i="4"/>
  <c r="E120" i="4"/>
  <c r="R46" i="4"/>
  <c r="Q47" i="4"/>
  <c r="H120" i="4"/>
  <c r="I119" i="4"/>
  <c r="E12" i="4"/>
  <c r="F11" i="4"/>
  <c r="B120" i="4"/>
  <c r="C119" i="4"/>
  <c r="Q12" i="4"/>
  <c r="R11" i="4"/>
  <c r="E47" i="4"/>
  <c r="F46" i="4"/>
  <c r="K48" i="4"/>
  <c r="L47" i="4"/>
  <c r="I85" i="4"/>
  <c r="H86" i="4"/>
  <c r="R120" i="4"/>
  <c r="Q121" i="4"/>
  <c r="E48" i="4"/>
  <c r="F47" i="4"/>
  <c r="Q13" i="4"/>
  <c r="R12" i="4"/>
  <c r="E13" i="4"/>
  <c r="F12" i="4"/>
  <c r="H121" i="4"/>
  <c r="I120" i="4"/>
  <c r="N121" i="4"/>
  <c r="O120" i="4"/>
  <c r="O48" i="4"/>
  <c r="N49" i="4"/>
  <c r="I47" i="4"/>
  <c r="H48" i="4"/>
  <c r="C85" i="4"/>
  <c r="B86" i="4"/>
  <c r="F84" i="4"/>
  <c r="L121" i="4"/>
  <c r="K122" i="4"/>
  <c r="R47" i="4"/>
  <c r="Q48" i="4"/>
  <c r="F120" i="4"/>
  <c r="E121" i="4"/>
  <c r="R84" i="4"/>
  <c r="Q85" i="4"/>
  <c r="C12" i="4"/>
  <c r="B13" i="4"/>
  <c r="O85" i="4"/>
  <c r="N86" i="4"/>
  <c r="L84" i="4"/>
  <c r="K85" i="4"/>
  <c r="I11" i="4"/>
  <c r="H12" i="4"/>
  <c r="C48" i="4"/>
  <c r="B49" i="4"/>
  <c r="O12" i="4"/>
  <c r="N13" i="4"/>
  <c r="K49" i="4"/>
  <c r="L48" i="4"/>
  <c r="B121" i="4"/>
  <c r="C120" i="4"/>
  <c r="K12" i="4"/>
  <c r="L11" i="4"/>
  <c r="O13" i="4"/>
  <c r="N14" i="4"/>
  <c r="L85" i="4"/>
  <c r="K86" i="4"/>
  <c r="C13" i="4"/>
  <c r="B14" i="4"/>
  <c r="R85" i="4"/>
  <c r="Q86" i="4"/>
  <c r="F121" i="4"/>
  <c r="E122" i="4"/>
  <c r="L122" i="4"/>
  <c r="K123" i="4"/>
  <c r="R121" i="4"/>
  <c r="Q122" i="4"/>
  <c r="K13" i="4"/>
  <c r="L12" i="4"/>
  <c r="B122" i="4"/>
  <c r="C121" i="4"/>
  <c r="K50" i="4"/>
  <c r="L49" i="4"/>
  <c r="E14" i="4"/>
  <c r="F13" i="4"/>
  <c r="E49" i="4"/>
  <c r="F48" i="4"/>
  <c r="F85" i="4"/>
  <c r="C86" i="4"/>
  <c r="B87" i="4"/>
  <c r="N50" i="4"/>
  <c r="O49" i="4"/>
  <c r="C49" i="4"/>
  <c r="B50" i="4"/>
  <c r="I12" i="4"/>
  <c r="H13" i="4"/>
  <c r="O86" i="4"/>
  <c r="N87" i="4"/>
  <c r="R48" i="4"/>
  <c r="Q49" i="4"/>
  <c r="I48" i="4"/>
  <c r="H49" i="4"/>
  <c r="I86" i="4"/>
  <c r="H87" i="4"/>
  <c r="N122" i="4"/>
  <c r="O121" i="4"/>
  <c r="H122" i="4"/>
  <c r="I121" i="4"/>
  <c r="Q14" i="4"/>
  <c r="R13" i="4"/>
  <c r="O87" i="4"/>
  <c r="N88" i="4"/>
  <c r="I13" i="4"/>
  <c r="H14" i="4"/>
  <c r="R122" i="4"/>
  <c r="Q123" i="4"/>
  <c r="L123" i="4"/>
  <c r="K124" i="4"/>
  <c r="R86" i="4"/>
  <c r="Q87" i="4"/>
  <c r="L86" i="4"/>
  <c r="K87" i="4"/>
  <c r="H123" i="4"/>
  <c r="I122" i="4"/>
  <c r="N123" i="4"/>
  <c r="O122" i="4"/>
  <c r="N51" i="4"/>
  <c r="O50" i="4"/>
  <c r="E50" i="4"/>
  <c r="F49" i="4"/>
  <c r="K51" i="4"/>
  <c r="L50" i="4"/>
  <c r="C87" i="4"/>
  <c r="B88" i="4"/>
  <c r="I87" i="4"/>
  <c r="H88" i="4"/>
  <c r="I49" i="4"/>
  <c r="H50" i="4"/>
  <c r="Q50" i="4"/>
  <c r="R49" i="4"/>
  <c r="B51" i="4"/>
  <c r="C50" i="4"/>
  <c r="F86" i="4"/>
  <c r="F122" i="4"/>
  <c r="E123" i="4"/>
  <c r="C14" i="4"/>
  <c r="B15" i="4"/>
  <c r="O14" i="4"/>
  <c r="N15" i="4"/>
  <c r="Q15" i="4"/>
  <c r="R14" i="4"/>
  <c r="E15" i="4"/>
  <c r="F14" i="4"/>
  <c r="B123" i="4"/>
  <c r="C122" i="4"/>
  <c r="K14" i="4"/>
  <c r="L13" i="4"/>
  <c r="O15" i="4"/>
  <c r="N16" i="4"/>
  <c r="C15" i="4"/>
  <c r="B16" i="4"/>
  <c r="F87" i="4"/>
  <c r="L87" i="4"/>
  <c r="K88" i="4"/>
  <c r="Q51" i="4"/>
  <c r="R50" i="4"/>
  <c r="N52" i="4"/>
  <c r="O51" i="4"/>
  <c r="N124" i="4"/>
  <c r="O123" i="4"/>
  <c r="L124" i="4"/>
  <c r="K125" i="4"/>
  <c r="O88" i="4"/>
  <c r="N89" i="4"/>
  <c r="K15" i="4"/>
  <c r="L14" i="4"/>
  <c r="F123" i="4"/>
  <c r="E124" i="4"/>
  <c r="I88" i="4"/>
  <c r="H89" i="4"/>
  <c r="R87" i="4"/>
  <c r="Q88" i="4"/>
  <c r="R123" i="4"/>
  <c r="Q124" i="4"/>
  <c r="I14" i="4"/>
  <c r="H15" i="4"/>
  <c r="H51" i="4"/>
  <c r="I50" i="4"/>
  <c r="C88" i="4"/>
  <c r="B89" i="4"/>
  <c r="B124" i="4"/>
  <c r="C123" i="4"/>
  <c r="E16" i="4"/>
  <c r="F15" i="4"/>
  <c r="Q16" i="4"/>
  <c r="R15" i="4"/>
  <c r="B52" i="4"/>
  <c r="C51" i="4"/>
  <c r="K52" i="4"/>
  <c r="L51" i="4"/>
  <c r="E51" i="4"/>
  <c r="F50" i="4"/>
  <c r="H124" i="4"/>
  <c r="I123" i="4"/>
  <c r="R124" i="4"/>
  <c r="Q125" i="4"/>
  <c r="F124" i="4"/>
  <c r="E125" i="4"/>
  <c r="C16" i="4"/>
  <c r="B17" i="4"/>
  <c r="H125" i="4"/>
  <c r="I124" i="4"/>
  <c r="Q17" i="4"/>
  <c r="R16" i="4"/>
  <c r="N125" i="4"/>
  <c r="O124" i="4"/>
  <c r="Q52" i="4"/>
  <c r="R51" i="4"/>
  <c r="F88" i="4"/>
  <c r="E52" i="4"/>
  <c r="F51" i="4"/>
  <c r="E17" i="4"/>
  <c r="F16" i="4"/>
  <c r="I15" i="4"/>
  <c r="H16" i="4"/>
  <c r="R88" i="4"/>
  <c r="Q89" i="4"/>
  <c r="I89" i="4"/>
  <c r="H90" i="4"/>
  <c r="O89" i="4"/>
  <c r="N90" i="4"/>
  <c r="L88" i="4"/>
  <c r="K89" i="4"/>
  <c r="O16" i="4"/>
  <c r="N17" i="4"/>
  <c r="C89" i="4"/>
  <c r="B90" i="4"/>
  <c r="L125" i="4"/>
  <c r="K126" i="4"/>
  <c r="K53" i="4"/>
  <c r="L52" i="4"/>
  <c r="B53" i="4"/>
  <c r="C52" i="4"/>
  <c r="B125" i="4"/>
  <c r="C124" i="4"/>
  <c r="H52" i="4"/>
  <c r="I51" i="4"/>
  <c r="K16" i="4"/>
  <c r="L15" i="4"/>
  <c r="N53" i="4"/>
  <c r="O52" i="4"/>
  <c r="E53" i="4"/>
  <c r="F52" i="4"/>
  <c r="Q53" i="4"/>
  <c r="R52" i="4"/>
  <c r="N126" i="4"/>
  <c r="O125" i="4"/>
  <c r="L126" i="4"/>
  <c r="K127" i="4"/>
  <c r="C90" i="4"/>
  <c r="B91" i="4"/>
  <c r="L89" i="4"/>
  <c r="K90" i="4"/>
  <c r="R89" i="4"/>
  <c r="Q90" i="4"/>
  <c r="C17" i="4"/>
  <c r="B18" i="4"/>
  <c r="F125" i="4"/>
  <c r="E126" i="4"/>
  <c r="R125" i="4"/>
  <c r="Q126" i="4"/>
  <c r="K17" i="4"/>
  <c r="L16" i="4"/>
  <c r="H53" i="4"/>
  <c r="I52" i="4"/>
  <c r="K54" i="4"/>
  <c r="L53" i="4"/>
  <c r="O17" i="4"/>
  <c r="N18" i="4"/>
  <c r="O90" i="4"/>
  <c r="N91" i="4"/>
  <c r="I90" i="4"/>
  <c r="H91" i="4"/>
  <c r="I16" i="4"/>
  <c r="H17" i="4"/>
  <c r="F89" i="4"/>
  <c r="N54" i="4"/>
  <c r="O53" i="4"/>
  <c r="B126" i="4"/>
  <c r="C125" i="4"/>
  <c r="B54" i="4"/>
  <c r="C53" i="4"/>
  <c r="E18" i="4"/>
  <c r="F17" i="4"/>
  <c r="Q18" i="4"/>
  <c r="R17" i="4"/>
  <c r="H126" i="4"/>
  <c r="I125" i="4"/>
  <c r="F126" i="4"/>
  <c r="E127" i="4"/>
  <c r="K55" i="4"/>
  <c r="L54" i="4"/>
  <c r="H54" i="4"/>
  <c r="I53" i="4"/>
  <c r="N127" i="4"/>
  <c r="O126" i="4"/>
  <c r="E54" i="4"/>
  <c r="F53" i="4"/>
  <c r="I17" i="4"/>
  <c r="H18" i="4"/>
  <c r="O18" i="4"/>
  <c r="N19" i="4"/>
  <c r="H127" i="4"/>
  <c r="I126" i="4"/>
  <c r="B127" i="4"/>
  <c r="C126" i="4"/>
  <c r="N55" i="4"/>
  <c r="O54" i="4"/>
  <c r="F90" i="4"/>
  <c r="I91" i="4"/>
  <c r="H92" i="4"/>
  <c r="O91" i="4"/>
  <c r="N92" i="4"/>
  <c r="R126" i="4"/>
  <c r="Q127" i="4"/>
  <c r="C18" i="4"/>
  <c r="B19" i="4"/>
  <c r="R90" i="4"/>
  <c r="Q91" i="4"/>
  <c r="L90" i="4"/>
  <c r="K91" i="4"/>
  <c r="C91" i="4"/>
  <c r="B92" i="4"/>
  <c r="L127" i="4"/>
  <c r="K128" i="4"/>
  <c r="Q19" i="4"/>
  <c r="R18" i="4"/>
  <c r="E19" i="4"/>
  <c r="F18" i="4"/>
  <c r="B55" i="4"/>
  <c r="C54" i="4"/>
  <c r="K18" i="4"/>
  <c r="L17" i="4"/>
  <c r="Q54" i="4"/>
  <c r="R53" i="4"/>
  <c r="C92" i="4"/>
  <c r="B93" i="4"/>
  <c r="C19" i="4"/>
  <c r="B20" i="4"/>
  <c r="I92" i="4"/>
  <c r="H93" i="4"/>
  <c r="N56" i="4"/>
  <c r="O55" i="4"/>
  <c r="H128" i="4"/>
  <c r="I127" i="4"/>
  <c r="E55" i="4"/>
  <c r="F54" i="4"/>
  <c r="K56" i="4"/>
  <c r="L55" i="4"/>
  <c r="O19" i="4"/>
  <c r="N20" i="4"/>
  <c r="Q55" i="4"/>
  <c r="R54" i="4"/>
  <c r="K19" i="4"/>
  <c r="L18" i="4"/>
  <c r="E20" i="4"/>
  <c r="F19" i="4"/>
  <c r="L128" i="4"/>
  <c r="K129" i="4"/>
  <c r="L91" i="4"/>
  <c r="K92" i="4"/>
  <c r="R91" i="4"/>
  <c r="Q92" i="4"/>
  <c r="R127" i="4"/>
  <c r="Q128" i="4"/>
  <c r="O92" i="4"/>
  <c r="N93" i="4"/>
  <c r="F91" i="4"/>
  <c r="I18" i="4"/>
  <c r="H19" i="4"/>
  <c r="F127" i="4"/>
  <c r="E128" i="4"/>
  <c r="B56" i="4"/>
  <c r="C55" i="4"/>
  <c r="Q20" i="4"/>
  <c r="R19" i="4"/>
  <c r="B128" i="4"/>
  <c r="C127" i="4"/>
  <c r="N128" i="4"/>
  <c r="O127" i="4"/>
  <c r="H55" i="4"/>
  <c r="I54" i="4"/>
  <c r="E21" i="4"/>
  <c r="F20" i="4"/>
  <c r="K20" i="4"/>
  <c r="L19" i="4"/>
  <c r="H129" i="4"/>
  <c r="I128" i="4"/>
  <c r="N57" i="4"/>
  <c r="O56" i="4"/>
  <c r="I19" i="4"/>
  <c r="H20" i="4"/>
  <c r="C20" i="4"/>
  <c r="B21" i="4"/>
  <c r="C93" i="4"/>
  <c r="B94" i="4"/>
  <c r="H56" i="4"/>
  <c r="I55" i="4"/>
  <c r="Q21" i="4"/>
  <c r="R20" i="4"/>
  <c r="F92" i="4"/>
  <c r="R92" i="4"/>
  <c r="Q93" i="4"/>
  <c r="L129" i="4"/>
  <c r="K130" i="4"/>
  <c r="O20" i="4"/>
  <c r="N21" i="4"/>
  <c r="I93" i="4"/>
  <c r="H94" i="4"/>
  <c r="F128" i="4"/>
  <c r="E129" i="4"/>
  <c r="O93" i="4"/>
  <c r="N94" i="4"/>
  <c r="R128" i="4"/>
  <c r="Q129" i="4"/>
  <c r="L92" i="4"/>
  <c r="K93" i="4"/>
  <c r="N129" i="4"/>
  <c r="O128" i="4"/>
  <c r="B129" i="4"/>
  <c r="C128" i="4"/>
  <c r="B57" i="4"/>
  <c r="C56" i="4"/>
  <c r="Q56" i="4"/>
  <c r="R55" i="4"/>
  <c r="K57" i="4"/>
  <c r="L56" i="4"/>
  <c r="E56" i="4"/>
  <c r="F55" i="4"/>
  <c r="F93" i="4"/>
  <c r="Q22" i="4"/>
  <c r="R21" i="4"/>
  <c r="H57" i="4"/>
  <c r="I56" i="4"/>
  <c r="H130" i="4"/>
  <c r="I129" i="4"/>
  <c r="K21" i="4"/>
  <c r="L20" i="4"/>
  <c r="R129" i="4"/>
  <c r="Q130" i="4"/>
  <c r="C21" i="4"/>
  <c r="B22" i="4"/>
  <c r="I20" i="4"/>
  <c r="H21" i="4"/>
  <c r="K58" i="4"/>
  <c r="L57" i="4"/>
  <c r="B58" i="4"/>
  <c r="C57" i="4"/>
  <c r="N130" i="4"/>
  <c r="O129" i="4"/>
  <c r="L93" i="4"/>
  <c r="K94" i="4"/>
  <c r="O94" i="4"/>
  <c r="N95" i="4"/>
  <c r="F129" i="4"/>
  <c r="E130" i="4"/>
  <c r="I94" i="4"/>
  <c r="H95" i="4"/>
  <c r="O21" i="4"/>
  <c r="N22" i="4"/>
  <c r="L130" i="4"/>
  <c r="K131" i="4"/>
  <c r="C94" i="4"/>
  <c r="B95" i="4"/>
  <c r="R93" i="4"/>
  <c r="Q94" i="4"/>
  <c r="E57" i="4"/>
  <c r="F56" i="4"/>
  <c r="Q57" i="4"/>
  <c r="R56" i="4"/>
  <c r="B130" i="4"/>
  <c r="C129" i="4"/>
  <c r="N58" i="4"/>
  <c r="O57" i="4"/>
  <c r="E22" i="4"/>
  <c r="F21" i="4"/>
  <c r="C95" i="4"/>
  <c r="B96" i="4"/>
  <c r="O22" i="4"/>
  <c r="N23" i="4"/>
  <c r="L94" i="4"/>
  <c r="K95" i="4"/>
  <c r="E23" i="4"/>
  <c r="F22" i="4"/>
  <c r="N59" i="4"/>
  <c r="O58" i="4"/>
  <c r="B59" i="4"/>
  <c r="C58" i="4"/>
  <c r="L58" i="4"/>
  <c r="K59" i="4"/>
  <c r="H131" i="4"/>
  <c r="I130" i="4"/>
  <c r="H58" i="4"/>
  <c r="I57" i="4"/>
  <c r="B131" i="4"/>
  <c r="C130" i="4"/>
  <c r="R57" i="4"/>
  <c r="Q58" i="4"/>
  <c r="R94" i="4"/>
  <c r="Q95" i="4"/>
  <c r="L131" i="4"/>
  <c r="K132" i="4"/>
  <c r="I95" i="4"/>
  <c r="H96" i="4"/>
  <c r="F130" i="4"/>
  <c r="E131" i="4"/>
  <c r="O95" i="4"/>
  <c r="N96" i="4"/>
  <c r="F94" i="4"/>
  <c r="I21" i="4"/>
  <c r="H22" i="4"/>
  <c r="C22" i="4"/>
  <c r="B23" i="4"/>
  <c r="R130" i="4"/>
  <c r="Q131" i="4"/>
  <c r="E58" i="4"/>
  <c r="F57" i="4"/>
  <c r="N131" i="4"/>
  <c r="O130" i="4"/>
  <c r="K22" i="4"/>
  <c r="L21" i="4"/>
  <c r="Q23" i="4"/>
  <c r="R22" i="4"/>
  <c r="N132" i="4"/>
  <c r="O131" i="4"/>
  <c r="R131" i="4"/>
  <c r="Q132" i="4"/>
  <c r="I22" i="4"/>
  <c r="H23" i="4"/>
  <c r="F95" i="4"/>
  <c r="F131" i="4"/>
  <c r="E132" i="4"/>
  <c r="L132" i="4"/>
  <c r="K133" i="4"/>
  <c r="L95" i="4"/>
  <c r="K96" i="4"/>
  <c r="Q24" i="4"/>
  <c r="R23" i="4"/>
  <c r="K23" i="4"/>
  <c r="L22" i="4"/>
  <c r="H132" i="4"/>
  <c r="I131" i="4"/>
  <c r="B60" i="4"/>
  <c r="C59" i="4"/>
  <c r="E24" i="4"/>
  <c r="F23" i="4"/>
  <c r="F58" i="4"/>
  <c r="E59" i="4"/>
  <c r="B132" i="4"/>
  <c r="C131" i="4"/>
  <c r="C23" i="4"/>
  <c r="B24" i="4"/>
  <c r="O96" i="4"/>
  <c r="N97" i="4"/>
  <c r="I96" i="4"/>
  <c r="H97" i="4"/>
  <c r="R95" i="4"/>
  <c r="Q96" i="4"/>
  <c r="R58" i="4"/>
  <c r="Q59" i="4"/>
  <c r="L59" i="4"/>
  <c r="K60" i="4"/>
  <c r="O23" i="4"/>
  <c r="N24" i="4"/>
  <c r="C96" i="4"/>
  <c r="B97" i="4"/>
  <c r="H59" i="4"/>
  <c r="I58" i="4"/>
  <c r="N60" i="4"/>
  <c r="O59" i="4"/>
  <c r="C24" i="4"/>
  <c r="B25" i="4"/>
  <c r="N61" i="4"/>
  <c r="O60" i="4"/>
  <c r="E25" i="4"/>
  <c r="F24" i="4"/>
  <c r="H133" i="4"/>
  <c r="I132" i="4"/>
  <c r="Q25" i="4"/>
  <c r="R24" i="4"/>
  <c r="H60" i="4"/>
  <c r="I59" i="4"/>
  <c r="C97" i="4"/>
  <c r="B98" i="4"/>
  <c r="L60" i="4"/>
  <c r="K61" i="4"/>
  <c r="R59" i="4"/>
  <c r="Q60" i="4"/>
  <c r="I97" i="4"/>
  <c r="H98" i="4"/>
  <c r="L96" i="4"/>
  <c r="K97" i="4"/>
  <c r="L133" i="4"/>
  <c r="K134" i="4"/>
  <c r="I23" i="4"/>
  <c r="H24" i="4"/>
  <c r="O24" i="4"/>
  <c r="N25" i="4"/>
  <c r="R96" i="4"/>
  <c r="Q97" i="4"/>
  <c r="O97" i="4"/>
  <c r="N98" i="4"/>
  <c r="F59" i="4"/>
  <c r="E60" i="4"/>
  <c r="F132" i="4"/>
  <c r="E133" i="4"/>
  <c r="F96" i="4"/>
  <c r="R132" i="4"/>
  <c r="Q133" i="4"/>
  <c r="B133" i="4"/>
  <c r="C132" i="4"/>
  <c r="B61" i="4"/>
  <c r="C60" i="4"/>
  <c r="K24" i="4"/>
  <c r="L23" i="4"/>
  <c r="N133" i="4"/>
  <c r="O132" i="4"/>
  <c r="F97" i="4"/>
  <c r="O98" i="4"/>
  <c r="N99" i="4"/>
  <c r="R97" i="4"/>
  <c r="Q98" i="4"/>
  <c r="I24" i="4"/>
  <c r="H25" i="4"/>
  <c r="L97" i="4"/>
  <c r="K98" i="4"/>
  <c r="L61" i="4"/>
  <c r="K62" i="4"/>
  <c r="C98" i="4"/>
  <c r="B99" i="4"/>
  <c r="K25" i="4"/>
  <c r="L24" i="4"/>
  <c r="B134" i="4"/>
  <c r="C133" i="4"/>
  <c r="H61" i="4"/>
  <c r="I60" i="4"/>
  <c r="Q26" i="4"/>
  <c r="R25" i="4"/>
  <c r="E26" i="4"/>
  <c r="F25" i="4"/>
  <c r="N134" i="4"/>
  <c r="O133" i="4"/>
  <c r="B62" i="4"/>
  <c r="C61" i="4"/>
  <c r="L134" i="4"/>
  <c r="K135" i="4"/>
  <c r="R133" i="4"/>
  <c r="Q134" i="4"/>
  <c r="F133" i="4"/>
  <c r="E134" i="4"/>
  <c r="F60" i="4"/>
  <c r="E61" i="4"/>
  <c r="O25" i="4"/>
  <c r="N26" i="4"/>
  <c r="I98" i="4"/>
  <c r="H99" i="4"/>
  <c r="R60" i="4"/>
  <c r="Q61" i="4"/>
  <c r="C25" i="4"/>
  <c r="B26" i="4"/>
  <c r="H134" i="4"/>
  <c r="I133" i="4"/>
  <c r="N62" i="4"/>
  <c r="O61" i="4"/>
  <c r="H135" i="4"/>
  <c r="I134" i="4"/>
  <c r="R61" i="4"/>
  <c r="Q62" i="4"/>
  <c r="O26" i="4"/>
  <c r="N27" i="4"/>
  <c r="F134" i="4"/>
  <c r="E135" i="4"/>
  <c r="C99" i="4"/>
  <c r="B100" i="4"/>
  <c r="I25" i="4"/>
  <c r="H26" i="4"/>
  <c r="R98" i="4"/>
  <c r="Q99" i="4"/>
  <c r="N63" i="4"/>
  <c r="O62" i="4"/>
  <c r="B63" i="4"/>
  <c r="C62" i="4"/>
  <c r="E27" i="4"/>
  <c r="F26" i="4"/>
  <c r="H62" i="4"/>
  <c r="I61" i="4"/>
  <c r="B135" i="4"/>
  <c r="C134" i="4"/>
  <c r="L135" i="4"/>
  <c r="K136" i="4"/>
  <c r="C26" i="4"/>
  <c r="B27" i="4"/>
  <c r="I99" i="4"/>
  <c r="H100" i="4"/>
  <c r="F61" i="4"/>
  <c r="E62" i="4"/>
  <c r="R134" i="4"/>
  <c r="Q135" i="4"/>
  <c r="L62" i="4"/>
  <c r="K63" i="4"/>
  <c r="L98" i="4"/>
  <c r="K99" i="4"/>
  <c r="O99" i="4"/>
  <c r="N100" i="4"/>
  <c r="F98" i="4"/>
  <c r="N135" i="4"/>
  <c r="O134" i="4"/>
  <c r="Q27" i="4"/>
  <c r="R26" i="4"/>
  <c r="K26" i="4"/>
  <c r="L25" i="4"/>
  <c r="F99" i="4"/>
  <c r="O100" i="4"/>
  <c r="N101" i="4"/>
  <c r="L99" i="4"/>
  <c r="K100" i="4"/>
  <c r="L136" i="4"/>
  <c r="K137" i="4"/>
  <c r="R99" i="4"/>
  <c r="Q100" i="4"/>
  <c r="F135" i="4"/>
  <c r="E136" i="4"/>
  <c r="R62" i="4"/>
  <c r="Q63" i="4"/>
  <c r="Q28" i="4"/>
  <c r="R27" i="4"/>
  <c r="B136" i="4"/>
  <c r="C135" i="4"/>
  <c r="E28" i="4"/>
  <c r="F27" i="4"/>
  <c r="N136" i="4"/>
  <c r="O135" i="4"/>
  <c r="K27" i="4"/>
  <c r="L26" i="4"/>
  <c r="L63" i="4"/>
  <c r="K64" i="4"/>
  <c r="R135" i="4"/>
  <c r="Q136" i="4"/>
  <c r="F62" i="4"/>
  <c r="E63" i="4"/>
  <c r="I100" i="4"/>
  <c r="H101" i="4"/>
  <c r="C27" i="4"/>
  <c r="B28" i="4"/>
  <c r="I26" i="4"/>
  <c r="H27" i="4"/>
  <c r="C100" i="4"/>
  <c r="B101" i="4"/>
  <c r="O27" i="4"/>
  <c r="N28" i="4"/>
  <c r="H63" i="4"/>
  <c r="I62" i="4"/>
  <c r="B64" i="4"/>
  <c r="C63" i="4"/>
  <c r="O63" i="4"/>
  <c r="N64" i="4"/>
  <c r="H136" i="4"/>
  <c r="I135" i="4"/>
  <c r="I27" i="4"/>
  <c r="H28" i="4"/>
  <c r="F136" i="4"/>
  <c r="E137" i="4"/>
  <c r="R100" i="4"/>
  <c r="Q101" i="4"/>
  <c r="L137" i="4"/>
  <c r="K138" i="4"/>
  <c r="O101" i="4"/>
  <c r="N102" i="4"/>
  <c r="H137" i="4"/>
  <c r="I136" i="4"/>
  <c r="C64" i="4"/>
  <c r="B65" i="4"/>
  <c r="I101" i="4"/>
  <c r="H102" i="4"/>
  <c r="F63" i="4"/>
  <c r="E64" i="4"/>
  <c r="K28" i="4"/>
  <c r="L27" i="4"/>
  <c r="E29" i="4"/>
  <c r="F28" i="4"/>
  <c r="Q29" i="4"/>
  <c r="R28" i="4"/>
  <c r="O64" i="4"/>
  <c r="N65" i="4"/>
  <c r="O28" i="4"/>
  <c r="N29" i="4"/>
  <c r="C101" i="4"/>
  <c r="B102" i="4"/>
  <c r="C28" i="4"/>
  <c r="B29" i="4"/>
  <c r="R136" i="4"/>
  <c r="Q137" i="4"/>
  <c r="L64" i="4"/>
  <c r="K65" i="4"/>
  <c r="R63" i="4"/>
  <c r="Q64" i="4"/>
  <c r="L100" i="4"/>
  <c r="K101" i="4"/>
  <c r="F100" i="4"/>
  <c r="H64" i="4"/>
  <c r="I63" i="4"/>
  <c r="N137" i="4"/>
  <c r="O136" i="4"/>
  <c r="B137" i="4"/>
  <c r="C136" i="4"/>
  <c r="N138" i="4"/>
  <c r="O137" i="4"/>
  <c r="L101" i="4"/>
  <c r="K102" i="4"/>
  <c r="R137" i="4"/>
  <c r="Q138" i="4"/>
  <c r="C29" i="4"/>
  <c r="B30" i="4"/>
  <c r="C102" i="4"/>
  <c r="B103" i="4"/>
  <c r="Q30" i="4"/>
  <c r="R29" i="4"/>
  <c r="K29" i="4"/>
  <c r="L28" i="4"/>
  <c r="H138" i="4"/>
  <c r="I137" i="4"/>
  <c r="F64" i="4"/>
  <c r="E65" i="4"/>
  <c r="R101" i="4"/>
  <c r="Q102" i="4"/>
  <c r="B138" i="4"/>
  <c r="C137" i="4"/>
  <c r="I64" i="4"/>
  <c r="H65" i="4"/>
  <c r="F101" i="4"/>
  <c r="R64" i="4"/>
  <c r="Q65" i="4"/>
  <c r="L65" i="4"/>
  <c r="K66" i="4"/>
  <c r="O29" i="4"/>
  <c r="N30" i="4"/>
  <c r="O65" i="4"/>
  <c r="N66" i="4"/>
  <c r="I102" i="4"/>
  <c r="H103" i="4"/>
  <c r="C65" i="4"/>
  <c r="B66" i="4"/>
  <c r="O102" i="4"/>
  <c r="N103" i="4"/>
  <c r="L138" i="4"/>
  <c r="K139" i="4"/>
  <c r="F137" i="4"/>
  <c r="E138" i="4"/>
  <c r="I28" i="4"/>
  <c r="H29" i="4"/>
  <c r="E30" i="4"/>
  <c r="F29" i="4"/>
  <c r="I29" i="4"/>
  <c r="H30" i="4"/>
  <c r="O103" i="4"/>
  <c r="N104" i="4"/>
  <c r="O66" i="4"/>
  <c r="N67" i="4"/>
  <c r="L66" i="4"/>
  <c r="K67" i="4"/>
  <c r="I65" i="4"/>
  <c r="H66" i="4"/>
  <c r="C103" i="4"/>
  <c r="B104" i="4"/>
  <c r="R138" i="4"/>
  <c r="Q139" i="4"/>
  <c r="H139" i="4"/>
  <c r="I138" i="4"/>
  <c r="K30" i="4"/>
  <c r="L29" i="4"/>
  <c r="Q31" i="4"/>
  <c r="R30" i="4"/>
  <c r="N139" i="4"/>
  <c r="O138" i="4"/>
  <c r="L139" i="4"/>
  <c r="K140" i="4"/>
  <c r="I103" i="4"/>
  <c r="H104" i="4"/>
  <c r="F65" i="4"/>
  <c r="E66" i="4"/>
  <c r="E31" i="4"/>
  <c r="F30" i="4"/>
  <c r="B139" i="4"/>
  <c r="C138" i="4"/>
  <c r="F138" i="4"/>
  <c r="E139" i="4"/>
  <c r="C66" i="4"/>
  <c r="B67" i="4"/>
  <c r="O30" i="4"/>
  <c r="N31" i="4"/>
  <c r="R65" i="4"/>
  <c r="Q66" i="4"/>
  <c r="F102" i="4"/>
  <c r="R102" i="4"/>
  <c r="Q103" i="4"/>
  <c r="C30" i="4"/>
  <c r="B31" i="4"/>
  <c r="L102" i="4"/>
  <c r="K103" i="4"/>
  <c r="E36" i="4"/>
  <c r="Q32" i="4"/>
  <c r="R31" i="4"/>
  <c r="H140" i="4"/>
  <c r="I139" i="4"/>
  <c r="C31" i="4"/>
  <c r="B32" i="4"/>
  <c r="R103" i="4"/>
  <c r="Q104" i="4"/>
  <c r="F103" i="4"/>
  <c r="R66" i="4"/>
  <c r="Q67" i="4"/>
  <c r="O31" i="4"/>
  <c r="N32" i="4"/>
  <c r="C67" i="4"/>
  <c r="B68" i="4"/>
  <c r="F139" i="4"/>
  <c r="E140" i="4"/>
  <c r="L140" i="4"/>
  <c r="K141" i="4"/>
  <c r="C104" i="4"/>
  <c r="B105" i="4"/>
  <c r="L67" i="4"/>
  <c r="K68" i="4"/>
  <c r="O104" i="4"/>
  <c r="N105" i="4"/>
  <c r="B140" i="4"/>
  <c r="C139" i="4"/>
  <c r="L103" i="4"/>
  <c r="K104" i="4"/>
  <c r="F66" i="4"/>
  <c r="E67" i="4"/>
  <c r="I104" i="4"/>
  <c r="H105" i="4"/>
  <c r="R139" i="4"/>
  <c r="Q140" i="4"/>
  <c r="I66" i="4"/>
  <c r="H67" i="4"/>
  <c r="O67" i="4"/>
  <c r="N68" i="4"/>
  <c r="I30" i="4"/>
  <c r="H31" i="4"/>
  <c r="F32" i="4"/>
  <c r="F31" i="4"/>
  <c r="N140" i="4"/>
  <c r="O139" i="4"/>
  <c r="K31" i="4"/>
  <c r="L30" i="4"/>
  <c r="E109" i="4"/>
  <c r="L104" i="4"/>
  <c r="K105" i="4"/>
  <c r="K32" i="4"/>
  <c r="L31" i="4"/>
  <c r="R140" i="4"/>
  <c r="Q141" i="4"/>
  <c r="B141" i="4"/>
  <c r="C140" i="4"/>
  <c r="C105" i="4"/>
  <c r="B106" i="4"/>
  <c r="C68" i="4"/>
  <c r="B69" i="4"/>
  <c r="F104" i="4"/>
  <c r="F105" i="4"/>
  <c r="H141" i="4"/>
  <c r="I140" i="4"/>
  <c r="O68" i="4"/>
  <c r="N69" i="4"/>
  <c r="N72" i="4"/>
  <c r="I105" i="4"/>
  <c r="H106" i="4"/>
  <c r="F67" i="4"/>
  <c r="E68" i="4"/>
  <c r="O105" i="4"/>
  <c r="N106" i="4"/>
  <c r="F140" i="4"/>
  <c r="E141" i="4"/>
  <c r="R67" i="4"/>
  <c r="Q68" i="4"/>
  <c r="R104" i="4"/>
  <c r="Q105" i="4"/>
  <c r="C32" i="4"/>
  <c r="B33" i="4"/>
  <c r="L68" i="4"/>
  <c r="K69" i="4"/>
  <c r="N141" i="4"/>
  <c r="O140" i="4"/>
  <c r="I31" i="4"/>
  <c r="H32" i="4"/>
  <c r="I67" i="4"/>
  <c r="H68" i="4"/>
  <c r="L141" i="4"/>
  <c r="K142" i="4"/>
  <c r="O32" i="4"/>
  <c r="N33" i="4"/>
  <c r="Q33" i="4"/>
  <c r="Q36" i="4"/>
  <c r="R32" i="4"/>
  <c r="K33" i="4"/>
  <c r="K36" i="4"/>
  <c r="N34" i="4"/>
  <c r="N36" i="4"/>
  <c r="H107" i="4"/>
  <c r="H109" i="4"/>
  <c r="R33" i="4"/>
  <c r="H33" i="4"/>
  <c r="I32" i="4"/>
  <c r="L33" i="4"/>
  <c r="L32" i="4"/>
  <c r="K70" i="4"/>
  <c r="L70" i="4"/>
  <c r="L69" i="4"/>
  <c r="H142" i="4"/>
  <c r="I142" i="4"/>
  <c r="I141" i="4"/>
  <c r="C106" i="4"/>
  <c r="B107" i="4"/>
  <c r="B109" i="4"/>
  <c r="B142" i="4"/>
  <c r="C141" i="4"/>
  <c r="K106" i="4"/>
  <c r="K109" i="4"/>
  <c r="L105" i="4"/>
  <c r="L142" i="4"/>
  <c r="K143" i="4"/>
  <c r="L143" i="4"/>
  <c r="F68" i="4"/>
  <c r="E69" i="4"/>
  <c r="I68" i="4"/>
  <c r="H69" i="4"/>
  <c r="H72" i="4"/>
  <c r="N142" i="4"/>
  <c r="N145" i="4"/>
  <c r="O141" i="4"/>
  <c r="B34" i="4"/>
  <c r="B36" i="4"/>
  <c r="C33" i="4"/>
  <c r="F141" i="4"/>
  <c r="E142" i="4"/>
  <c r="O34" i="4"/>
  <c r="O33" i="4"/>
  <c r="R68" i="4"/>
  <c r="Q69" i="4"/>
  <c r="O69" i="4"/>
  <c r="Q106" i="4"/>
  <c r="Q109" i="4"/>
  <c r="R105" i="4"/>
  <c r="N107" i="4"/>
  <c r="O107" i="4"/>
  <c r="O106" i="4"/>
  <c r="I106" i="4"/>
  <c r="I107" i="4"/>
  <c r="C69" i="4"/>
  <c r="B70" i="4"/>
  <c r="C70" i="4"/>
  <c r="R141" i="4"/>
  <c r="Q142" i="4"/>
  <c r="N109" i="4"/>
  <c r="B72" i="4"/>
  <c r="Q70" i="4"/>
  <c r="Q72" i="4"/>
  <c r="K72" i="4"/>
  <c r="K145" i="4"/>
  <c r="H34" i="4"/>
  <c r="H36" i="4"/>
  <c r="H145" i="4"/>
  <c r="L106" i="4"/>
  <c r="I69" i="4"/>
  <c r="R69" i="4"/>
  <c r="C34" i="4"/>
  <c r="O142" i="4"/>
  <c r="B143" i="4"/>
  <c r="B145" i="4"/>
  <c r="C142" i="4"/>
  <c r="F142" i="4"/>
  <c r="E143" i="4"/>
  <c r="E145" i="4"/>
  <c r="F69" i="4"/>
  <c r="E70" i="4"/>
  <c r="E72" i="4"/>
  <c r="C107" i="4"/>
  <c r="Q143" i="4"/>
  <c r="R143" i="4"/>
  <c r="R142" i="4"/>
  <c r="R106" i="4"/>
  <c r="I33" i="4"/>
  <c r="Q145" i="4"/>
  <c r="C143" i="4"/>
  <c r="R70" i="4"/>
  <c r="I34" i="4"/>
  <c r="T36" i="4"/>
  <c r="F143" i="4"/>
  <c r="F70" i="4"/>
  <c r="T72" i="4"/>
</calcChain>
</file>

<file path=xl/sharedStrings.xml><?xml version="1.0" encoding="utf-8"?>
<sst xmlns="http://schemas.openxmlformats.org/spreadsheetml/2006/main" count="30" uniqueCount="16">
  <si>
    <t>JF</t>
  </si>
  <si>
    <t>DATE_JF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</si>
  <si>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</si>
  <si>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</si>
  <si>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</si>
  <si>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</si>
  <si>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</si>
  <si>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</si>
  <si>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</si>
  <si>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</si>
  <si>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</si>
  <si>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</si>
  <si>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</si>
  <si>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</si>
  <si>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Pont</t>
  </si>
  <si>
    <t>JF en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</si>
</sst>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\-yy;@"/>
    <numFmt numFmtId="165" formatCode="ddd\ dd"/>
    <numFmt numFmtId="166" formatCode="ddd\ dd/mm/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ont="1"/>
    <xf numFmtId="0" fontId="4" fillId="4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166" fontId="3" fillId="5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Alignment="1">
      <alignment horizontal="left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165" fontId="0" fillId="2" borderId="5" xfId="0" quotePrefix="1" applyNumberFormat="1" applyFont="1" applyFill="1" applyBorder="1" applyAlignment="1">
      <alignment horizontal="right" vertical="center"/>
    </xf>
    <xf numFmtId="0" fontId="0" fillId="2" borderId="6" xfId="0" applyFont="1" applyFill="1" applyBorder="1" applyAlignment="1">
      <alignment horizontal="left" vertical="center"/>
    </xf>
    <xf numFmtId="0" fontId="0" fillId="2" borderId="7" xfId="0" applyFont="1" applyFill="1" applyBorder="1" applyAlignment="1">
      <alignment horizontal="left" vertical="center"/>
    </xf>
    <xf numFmtId="165" fontId="0" fillId="2" borderId="8" xfId="0" quotePrefix="1" applyNumberFormat="1" applyFont="1" applyFill="1" applyBorder="1" applyAlignment="1">
      <alignment horizontal="right" vertical="center"/>
    </xf>
    <xf numFmtId="0" fontId="0" fillId="2" borderId="9" xfId="0" applyFont="1" applyFill="1" applyBorder="1" applyAlignment="1">
      <alignment horizontal="left" vertical="center"/>
    </xf>
    <xf numFmtId="165" fontId="0" fillId="2" borderId="10" xfId="0" quotePrefix="1" applyNumberFormat="1" applyFont="1" applyFill="1" applyBorder="1" applyAlignment="1">
      <alignment horizontal="right" vertical="center"/>
    </xf>
    <xf numFmtId="0" fontId="0" fillId="2" borderId="11" xfId="0" applyFont="1" applyFill="1" applyBorder="1" applyAlignment="1">
      <alignment horizontal="left" vertical="center"/>
    </xf>
    <xf numFmtId="0" fontId="0" fillId="3" borderId="8" xfId="0" applyFont="1" applyFill="1" applyBorder="1" applyAlignment="1">
      <alignment horizontal="right" vertical="center"/>
    </xf>
    <xf numFmtId="0" fontId="0" fillId="3" borderId="10" xfId="0" applyFont="1" applyFill="1" applyBorder="1" applyAlignment="1">
      <alignment horizontal="right" vertical="center"/>
    </xf>
    <xf numFmtId="0" fontId="3" fillId="5" borderId="0" xfId="0" applyFont="1" applyFill="1" applyBorder="1" applyAlignment="1">
      <alignment horizontal="center"/>
    </xf>
    <xf numFmtId="164" fontId="1" fillId="4" borderId="2" xfId="0" quotePrefix="1" applyNumberFormat="1" applyFont="1" applyFill="1" applyBorder="1" applyAlignment="1">
      <alignment horizontal="center" vertical="center"/>
    </xf>
    <xf numFmtId="164" fontId="1" fillId="4" borderId="3" xfId="0" quotePrefix="1" applyNumberFormat="1" applyFont="1" applyFill="1" applyBorder="1" applyAlignment="1">
      <alignment horizontal="center" vertical="center"/>
    </xf>
    <xf numFmtId="164" fontId="1" fillId="4" borderId="4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10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45"/>
  <sheetViews>
    <sheetView tabSelected="1" topLeftCell="A97" zoomScale="80" zoomScaleNormal="80" workbookViewId="0">
      <selection activeCell="Q113" activeCellId="5" sqref="B113 E113 H113 K113 N113 Q113"/>
    </sheetView>
  </sheetViews>
  <sheetFormatPr baseColWidth="10" defaultColWidth="8.453125" defaultRowHeight="14.5" x14ac:dyDescent="0.35"/>
  <cols>
    <col min="1" max="1" width="8.453125" style="9"/>
    <col min="2" max="2" width="10.81640625" style="1" bestFit="1" customWidth="1"/>
    <col min="3" max="3" width="15.26953125" style="9" customWidth="1"/>
    <col min="4" max="4" width="9.54296875" style="9" customWidth="1"/>
    <col min="5" max="5" width="8.453125" style="1"/>
    <col min="6" max="6" width="15.26953125" style="9" customWidth="1"/>
    <col min="7" max="7" width="9.54296875" style="9" customWidth="1"/>
    <col min="8" max="8" width="8.453125" style="1"/>
    <col min="9" max="9" width="15.26953125" style="9" customWidth="1"/>
    <col min="10" max="10" width="9.54296875" style="9" customWidth="1"/>
    <col min="11" max="11" width="8.453125" style="1"/>
    <col min="12" max="12" width="15.26953125" style="9" customWidth="1"/>
    <col min="13" max="13" width="9.54296875" style="9" customWidth="1"/>
    <col min="14" max="14" width="8.453125" style="1"/>
    <col min="15" max="15" width="15.26953125" style="9" customWidth="1"/>
    <col min="16" max="16" width="9.54296875" style="9" customWidth="1"/>
    <col min="17" max="17" width="8.453125" style="1"/>
    <col min="18" max="18" width="15.26953125" style="9" customWidth="1"/>
    <col min="19" max="19" width="9.54296875" style="9" customWidth="1"/>
    <col min="20" max="20" width="8.453125" style="9"/>
    <col min="21" max="22" width="8.453125" style="1"/>
    <col min="23" max="23" width="8.453125" style="9"/>
    <col min="24" max="24" width="8.453125" style="1"/>
    <col min="25" max="25" width="8.453125" style="9"/>
    <col min="26" max="26" width="8.453125" style="1"/>
    <col min="27" max="27" width="8.453125" style="9"/>
    <col min="28" max="28" width="8.453125" style="1"/>
    <col min="29" max="29" width="8.453125" style="9"/>
    <col min="30" max="30" width="8.453125" style="1"/>
    <col min="31" max="31" width="8.453125" style="9"/>
    <col min="32" max="16384" width="8.453125" style="1"/>
  </cols>
  <sheetData>
    <row r="1" spans="1:31" s="11" customFormat="1" x14ac:dyDescent="0.35">
      <c r="A1" s="10">
        <f>JFP!A1</f>
        <v>2018</v>
      </c>
      <c r="Q1" s="1"/>
      <c r="R1" s="9"/>
    </row>
    <row r="2" spans="1:31" x14ac:dyDescent="0.35">
      <c r="B2" s="1">
        <v>1</v>
      </c>
      <c r="E2" s="1">
        <v>2</v>
      </c>
      <c r="H2" s="1">
        <v>3</v>
      </c>
      <c r="K2" s="1">
        <v>4</v>
      </c>
      <c r="N2" s="1">
        <v>5</v>
      </c>
      <c r="Q2" s="1">
        <v>6</v>
      </c>
    </row>
    <row r="3" spans="1:31" x14ac:dyDescent="0.35">
      <c r="A3" s="1"/>
      <c r="B3" s="23">
        <f>DATE(A1,B2,1)</f>
        <v>43101</v>
      </c>
      <c r="C3" s="24"/>
      <c r="D3" s="25"/>
      <c r="E3" s="23">
        <f>DATE(A1,E2,1)</f>
        <v>43132</v>
      </c>
      <c r="F3" s="24"/>
      <c r="G3" s="25"/>
      <c r="H3" s="23">
        <f>DATE(A1,H2,1)</f>
        <v>43160</v>
      </c>
      <c r="I3" s="24"/>
      <c r="J3" s="25"/>
      <c r="K3" s="23">
        <f>DATE(A1,K2,1)</f>
        <v>43191</v>
      </c>
      <c r="L3" s="24"/>
      <c r="M3" s="25"/>
      <c r="N3" s="23">
        <f>DATE(A1,N2,1)</f>
        <v>43221</v>
      </c>
      <c r="O3" s="24"/>
      <c r="P3" s="25"/>
      <c r="Q3" s="23">
        <f>DATE(A1,Q2,1)</f>
        <v>43252</v>
      </c>
      <c r="R3" s="24"/>
      <c r="S3" s="25"/>
      <c r="T3" s="1"/>
      <c r="W3" s="1"/>
      <c r="Y3" s="1"/>
      <c r="AA3" s="1"/>
      <c r="AC3" s="1"/>
      <c r="AE3" s="1"/>
    </row>
    <row r="4" spans="1:31" x14ac:dyDescent="0.35">
      <c r="B4" s="13">
        <f>B3+20</f>
        <v>43121</v>
      </c>
      <c r="C4" s="14" t="str">
        <f>IF(B4="","",IFERROR(VLOOKUP(B4,JFP!$B:$C,2,0),IF(WEEKDAY(B4,2)&gt;5,"WE",""))&amp;IF(COUNTIF(JFP!$E:$E,B4),JFP!$E$1,""))</f>
        <v>WE</v>
      </c>
      <c r="D4" s="15"/>
      <c r="E4" s="13">
        <f>E3+20</f>
        <v>43152</v>
      </c>
      <c r="F4" s="14" t="str">
        <f>IF(E4="","",IFERROR(VLOOKUP(E4,JFP!$B:$C,2,0),IF(WEEKDAY(E4,2)&gt;5,"WE",""))&amp;IF(COUNTIF(JFP!$E:$E,E4),JFP!$E$1,""))</f>
        <v/>
      </c>
      <c r="G4" s="15"/>
      <c r="H4" s="13">
        <f>H3+20</f>
        <v>43180</v>
      </c>
      <c r="I4" s="14" t="str">
        <f>IF(H4="","",IFERROR(VLOOKUP(H4,JFP!$B:$C,2,0),IF(WEEKDAY(H4,2)&gt;5,"WE",""))&amp;IF(COUNTIF(JFP!$E:$E,H4),JFP!$E$1,""))</f>
        <v/>
      </c>
      <c r="J4" s="15"/>
      <c r="K4" s="13">
        <f>K3+20</f>
        <v>43211</v>
      </c>
      <c r="L4" s="14" t="str">
        <f>IF(K4="","",IFERROR(VLOOKUP(K4,JFP!$B:$C,2,0),IF(WEEKDAY(K4,2)&gt;5,"WE",""))&amp;IF(COUNTIF(JFP!$E:$E,K4),JFP!$E$1,""))</f>
        <v>WE</v>
      </c>
      <c r="M4" s="15"/>
      <c r="N4" s="13">
        <f>N3+20</f>
        <v>43241</v>
      </c>
      <c r="O4" s="14" t="str">
        <f>IF(N4="","",IFERROR(VLOOKUP(N4,JFP!$B:$C,2,0),IF(WEEKDAY(N4,2)&gt;5,"WE",""))&amp;IF(COUNTIF(JFP!$E:$E,N4),JFP!$E$1,""))</f>
        <v>Pentecôte</v>
      </c>
      <c r="P4" s="15"/>
      <c r="Q4" s="13">
        <f>Q3+20</f>
        <v>43272</v>
      </c>
      <c r="R4" s="14" t="str">
        <f>IF(Q4="","",IFERROR(VLOOKUP(Q4,JFP!$B:$C,2,0),IF(WEEKDAY(Q4,2)&gt;5,"WE",""))&amp;IF(COUNTIF(JFP!$E:$E,Q4),JFP!$E$1,""))</f>
        <v/>
      </c>
      <c r="S4" s="15"/>
    </row>
    <row r="5" spans="1:31" x14ac:dyDescent="0.35">
      <c r="B5" s="16">
        <f>B4+1</f>
        <v>43122</v>
      </c>
      <c r="C5" s="14" t="str">
        <f>IF(B5="","",IFERROR(VLOOKUP(B5,JFP!$B:$C,2,0),IF(WEEKDAY(B5,2)&gt;5,"WE",""))&amp;IF(COUNTIF(JFP!$E:$E,B5),JFP!$E$1,""))</f>
        <v/>
      </c>
      <c r="D5" s="17"/>
      <c r="E5" s="16">
        <f>E4+1</f>
        <v>43153</v>
      </c>
      <c r="F5" s="14" t="str">
        <f>IF(E5="","",IFERROR(VLOOKUP(E5,JFP!$B:$C,2,0),IF(WEEKDAY(E5,2)&gt;5,"WE",""))&amp;IF(COUNTIF(JFP!$E:$E,E5),JFP!$E$1,""))</f>
        <v/>
      </c>
      <c r="G5" s="17"/>
      <c r="H5" s="16">
        <f>H4+1</f>
        <v>43181</v>
      </c>
      <c r="I5" s="14" t="str">
        <f>IF(H5="","",IFERROR(VLOOKUP(H5,JFP!$B:$C,2,0),IF(WEEKDAY(H5,2)&gt;5,"WE",""))&amp;IF(COUNTIF(JFP!$E:$E,H5),JFP!$E$1,""))</f>
        <v/>
      </c>
      <c r="J5" s="17"/>
      <c r="K5" s="16">
        <f>K4+1</f>
        <v>43212</v>
      </c>
      <c r="L5" s="14" t="str">
        <f>IF(K5="","",IFERROR(VLOOKUP(K5,JFP!$B:$C,2,0),IF(WEEKDAY(K5,2)&gt;5,"WE",""))&amp;IF(COUNTIF(JFP!$E:$E,K5),JFP!$E$1,""))</f>
        <v>WE</v>
      </c>
      <c r="M5" s="17"/>
      <c r="N5" s="16">
        <f>N4+1</f>
        <v>43242</v>
      </c>
      <c r="O5" s="14" t="str">
        <f>IF(N5="","",IFERROR(VLOOKUP(N5,JFP!$B:$C,2,0),IF(WEEKDAY(N5,2)&gt;5,"WE",""))&amp;IF(COUNTIF(JFP!$E:$E,N5),JFP!$E$1,""))</f>
        <v/>
      </c>
      <c r="P5" s="17"/>
      <c r="Q5" s="16">
        <f>Q4+1</f>
        <v>43273</v>
      </c>
      <c r="R5" s="14" t="str">
        <f>IF(Q5="","",IFERROR(VLOOKUP(Q5,JFP!$B:$C,2,0),IF(WEEKDAY(Q5,2)&gt;5,"WE",""))&amp;IF(COUNTIF(JFP!$E:$E,Q5),JFP!$E$1,""))</f>
        <v/>
      </c>
      <c r="S5" s="17"/>
    </row>
    <row r="6" spans="1:31" x14ac:dyDescent="0.35">
      <c r="B6" s="16">
        <f t="shared" ref="B6:B34" si="0">B5+1</f>
        <v>43123</v>
      </c>
      <c r="C6" s="14" t="str">
        <f>IF(B6="","",IFERROR(VLOOKUP(B6,JFP!$B:$C,2,0),IF(WEEKDAY(B6,2)&gt;5,"WE",""))&amp;IF(COUNTIF(JFP!$E:$E,B6),JFP!$E$1,""))</f>
        <v/>
      </c>
      <c r="D6" s="17"/>
      <c r="E6" s="16">
        <f t="shared" ref="E6:E31" si="1">E5+1</f>
        <v>43154</v>
      </c>
      <c r="F6" s="14" t="str">
        <f>IF(E6="","",IFERROR(VLOOKUP(E6,JFP!$B:$C,2,0),IF(WEEKDAY(E6,2)&gt;5,"WE",""))&amp;IF(COUNTIF(JFP!$E:$E,E6),JFP!$E$1,""))</f>
        <v/>
      </c>
      <c r="G6" s="17"/>
      <c r="H6" s="16">
        <f t="shared" ref="H6:H34" si="2">H5+1</f>
        <v>43182</v>
      </c>
      <c r="I6" s="14" t="str">
        <f>IF(H6="","",IFERROR(VLOOKUP(H6,JFP!$B:$C,2,0),IF(WEEKDAY(H6,2)&gt;5,"WE",""))&amp;IF(COUNTIF(JFP!$E:$E,H6),JFP!$E$1,""))</f>
        <v/>
      </c>
      <c r="J6" s="17"/>
      <c r="K6" s="16">
        <f t="shared" ref="K6:K33" si="3">K5+1</f>
        <v>43213</v>
      </c>
      <c r="L6" s="14" t="str">
        <f>IF(K6="","",IFERROR(VLOOKUP(K6,JFP!$B:$C,2,0),IF(WEEKDAY(K6,2)&gt;5,"WE",""))&amp;IF(COUNTIF(JFP!$E:$E,K6),JFP!$E$1,""))</f>
        <v/>
      </c>
      <c r="M6" s="17"/>
      <c r="N6" s="16">
        <f t="shared" ref="N6:N34" si="4">N5+1</f>
        <v>43243</v>
      </c>
      <c r="O6" s="14" t="str">
        <f>IF(N6="","",IFERROR(VLOOKUP(N6,JFP!$B:$C,2,0),IF(WEEKDAY(N6,2)&gt;5,"WE",""))&amp;IF(COUNTIF(JFP!$E:$E,N6),JFP!$E$1,""))</f>
        <v/>
      </c>
      <c r="P6" s="17"/>
      <c r="Q6" s="16">
        <f t="shared" ref="Q6:Q33" si="5">Q5+1</f>
        <v>43274</v>
      </c>
      <c r="R6" s="14" t="str">
        <f>IF(Q6="","",IFERROR(VLOOKUP(Q6,JFP!$B:$C,2,0),IF(WEEKDAY(Q6,2)&gt;5,"WE",""))&amp;IF(COUNTIF(JFP!$E:$E,Q6),JFP!$E$1,""))</f>
        <v>WE</v>
      </c>
      <c r="S6" s="17"/>
    </row>
    <row r="7" spans="1:31" x14ac:dyDescent="0.35">
      <c r="B7" s="16">
        <f t="shared" si="0"/>
        <v>43124</v>
      </c>
      <c r="C7" s="14" t="str">
        <f>IF(B7="","",IFERROR(VLOOKUP(B7,JFP!$B:$C,2,0),IF(WEEKDAY(B7,2)&gt;5,"WE",""))&amp;IF(COUNTIF(JFP!$E:$E,B7),JFP!$E$1,""))</f>
        <v/>
      </c>
      <c r="D7" s="17"/>
      <c r="E7" s="16">
        <f t="shared" si="1"/>
        <v>43155</v>
      </c>
      <c r="F7" s="14" t="str">
        <f>IF(E7="","",IFERROR(VLOOKUP(E7,JFP!$B:$C,2,0),IF(WEEKDAY(E7,2)&gt;5,"WE",""))&amp;IF(COUNTIF(JFP!$E:$E,E7),JFP!$E$1,""))</f>
        <v>WE</v>
      </c>
      <c r="G7" s="17"/>
      <c r="H7" s="16">
        <f t="shared" si="2"/>
        <v>43183</v>
      </c>
      <c r="I7" s="14" t="str">
        <f>IF(H7="","",IFERROR(VLOOKUP(H7,JFP!$B:$C,2,0),IF(WEEKDAY(H7,2)&gt;5,"WE",""))&amp;IF(COUNTIF(JFP!$E:$E,H7),JFP!$E$1,""))</f>
        <v>WE</v>
      </c>
      <c r="J7" s="17"/>
      <c r="K7" s="16">
        <f t="shared" si="3"/>
        <v>43214</v>
      </c>
      <c r="L7" s="14" t="str">
        <f>IF(K7="","",IFERROR(VLOOKUP(K7,JFP!$B:$C,2,0),IF(WEEKDAY(K7,2)&gt;5,"WE",""))&amp;IF(COUNTIF(JFP!$E:$E,K7),JFP!$E$1,""))</f>
        <v/>
      </c>
      <c r="M7" s="17"/>
      <c r="N7" s="16">
        <f t="shared" si="4"/>
        <v>43244</v>
      </c>
      <c r="O7" s="14" t="str">
        <f>IF(N7="","",IFERROR(VLOOKUP(N7,JFP!$B:$C,2,0),IF(WEEKDAY(N7,2)&gt;5,"WE",""))&amp;IF(COUNTIF(JFP!$E:$E,N7),JFP!$E$1,""))</f>
        <v/>
      </c>
      <c r="P7" s="17"/>
      <c r="Q7" s="16">
        <f t="shared" si="5"/>
        <v>43275</v>
      </c>
      <c r="R7" s="14" t="str">
        <f>IF(Q7="","",IFERROR(VLOOKUP(Q7,JFP!$B:$C,2,0),IF(WEEKDAY(Q7,2)&gt;5,"WE",""))&amp;IF(COUNTIF(JFP!$E:$E,Q7),JFP!$E$1,""))</f>
        <v>WE</v>
      </c>
      <c r="S7" s="17"/>
    </row>
    <row r="8" spans="1:31" x14ac:dyDescent="0.35">
      <c r="B8" s="16">
        <f t="shared" si="0"/>
        <v>43125</v>
      </c>
      <c r="C8" s="14" t="str">
        <f>IF(B8="","",IFERROR(VLOOKUP(B8,JFP!$B:$C,2,0),IF(WEEKDAY(B8,2)&gt;5,"WE",""))&amp;IF(COUNTIF(JFP!$E:$E,B8),JFP!$E$1,""))</f>
        <v/>
      </c>
      <c r="D8" s="17"/>
      <c r="E8" s="16">
        <f t="shared" si="1"/>
        <v>43156</v>
      </c>
      <c r="F8" s="14" t="str">
        <f>IF(E8="","",IFERROR(VLOOKUP(E8,JFP!$B:$C,2,0),IF(WEEKDAY(E8,2)&gt;5,"WE",""))&amp;IF(COUNTIF(JFP!$E:$E,E8),JFP!$E$1,""))</f>
        <v>WE</v>
      </c>
      <c r="G8" s="17"/>
      <c r="H8" s="16">
        <f t="shared" si="2"/>
        <v>43184</v>
      </c>
      <c r="I8" s="14" t="str">
        <f>IF(H8="","",IFERROR(VLOOKUP(H8,JFP!$B:$C,2,0),IF(WEEKDAY(H8,2)&gt;5,"WE",""))&amp;IF(COUNTIF(JFP!$E:$E,H8),JFP!$E$1,""))</f>
        <v>WE</v>
      </c>
      <c r="J8" s="17"/>
      <c r="K8" s="16">
        <f t="shared" si="3"/>
        <v>43215</v>
      </c>
      <c r="L8" s="14" t="str">
        <f>IF(K8="","",IFERROR(VLOOKUP(K8,JFP!$B:$C,2,0),IF(WEEKDAY(K8,2)&gt;5,"WE",""))&amp;IF(COUNTIF(JFP!$E:$E,K8),JFP!$E$1,""))</f>
        <v/>
      </c>
      <c r="M8" s="17"/>
      <c r="N8" s="16">
        <f t="shared" si="4"/>
        <v>43245</v>
      </c>
      <c r="O8" s="14" t="str">
        <f>IF(N8="","",IFERROR(VLOOKUP(N8,JFP!$B:$C,2,0),IF(WEEKDAY(N8,2)&gt;5,"WE",""))&amp;IF(COUNTIF(JFP!$E:$E,N8),JFP!$E$1,""))</f>
        <v/>
      </c>
      <c r="P8" s="17"/>
      <c r="Q8" s="16">
        <f t="shared" si="5"/>
        <v>43276</v>
      </c>
      <c r="R8" s="14" t="str">
        <f>IF(Q8="","",IFERROR(VLOOKUP(Q8,JFP!$B:$C,2,0),IF(WEEKDAY(Q8,2)&gt;5,"WE",""))&amp;IF(COUNTIF(JFP!$E:$E,Q8),JFP!$E$1,""))</f>
        <v/>
      </c>
      <c r="S8" s="17"/>
    </row>
    <row r="9" spans="1:31" x14ac:dyDescent="0.35">
      <c r="B9" s="16">
        <f t="shared" si="0"/>
        <v>43126</v>
      </c>
      <c r="C9" s="14" t="str">
        <f>IF(B9="","",IFERROR(VLOOKUP(B9,JFP!$B:$C,2,0),IF(WEEKDAY(B9,2)&gt;5,"WE",""))&amp;IF(COUNTIF(JFP!$E:$E,B9),JFP!$E$1,""))</f>
        <v/>
      </c>
      <c r="D9" s="17"/>
      <c r="E9" s="16">
        <f t="shared" si="1"/>
        <v>43157</v>
      </c>
      <c r="F9" s="14" t="str">
        <f>IF(E9="","",IFERROR(VLOOKUP(E9,JFP!$B:$C,2,0),IF(WEEKDAY(E9,2)&gt;5,"WE",""))&amp;IF(COUNTIF(JFP!$E:$E,E9),JFP!$E$1,""))</f>
        <v/>
      </c>
      <c r="G9" s="17"/>
      <c r="H9" s="16">
        <f t="shared" si="2"/>
        <v>43185</v>
      </c>
      <c r="I9" s="14" t="str">
        <f>IF(H9="","",IFERROR(VLOOKUP(H9,JFP!$B:$C,2,0),IF(WEEKDAY(H9,2)&gt;5,"WE",""))&amp;IF(COUNTIF(JFP!$E:$E,H9),JFP!$E$1,""))</f>
        <v/>
      </c>
      <c r="J9" s="17"/>
      <c r="K9" s="16">
        <f t="shared" si="3"/>
        <v>43216</v>
      </c>
      <c r="L9" s="14" t="str">
        <f>IF(K9="","",IFERROR(VLOOKUP(K9,JFP!$B:$C,2,0),IF(WEEKDAY(K9,2)&gt;5,"WE",""))&amp;IF(COUNTIF(JFP!$E:$E,K9),JFP!$E$1,""))</f>
        <v/>
      </c>
      <c r="M9" s="17"/>
      <c r="N9" s="16">
        <f t="shared" si="4"/>
        <v>43246</v>
      </c>
      <c r="O9" s="14" t="str">
        <f>IF(N9="","",IFERROR(VLOOKUP(N9,JFP!$B:$C,2,0),IF(WEEKDAY(N9,2)&gt;5,"WE",""))&amp;IF(COUNTIF(JFP!$E:$E,N9),JFP!$E$1,""))</f>
        <v>WE</v>
      </c>
      <c r="P9" s="17"/>
      <c r="Q9" s="16">
        <f t="shared" si="5"/>
        <v>43277</v>
      </c>
      <c r="R9" s="14" t="str">
        <f>IF(Q9="","",IFERROR(VLOOKUP(Q9,JFP!$B:$C,2,0),IF(WEEKDAY(Q9,2)&gt;5,"WE",""))&amp;IF(COUNTIF(JFP!$E:$E,Q9),JFP!$E$1,""))</f>
        <v/>
      </c>
      <c r="S9" s="17"/>
    </row>
    <row r="10" spans="1:31" x14ac:dyDescent="0.35">
      <c r="B10" s="16">
        <f t="shared" si="0"/>
        <v>43127</v>
      </c>
      <c r="C10" s="14" t="str">
        <f>IF(B10="","",IFERROR(VLOOKUP(B10,JFP!$B:$C,2,0),IF(WEEKDAY(B10,2)&gt;5,"WE",""))&amp;IF(COUNTIF(JFP!$E:$E,B10),JFP!$E$1,""))</f>
        <v>WE</v>
      </c>
      <c r="D10" s="17"/>
      <c r="E10" s="16">
        <f t="shared" si="1"/>
        <v>43158</v>
      </c>
      <c r="F10" s="14" t="str">
        <f>IF(E10="","",IFERROR(VLOOKUP(E10,JFP!$B:$C,2,0),IF(WEEKDAY(E10,2)&gt;5,"WE",""))&amp;IF(COUNTIF(JFP!$E:$E,E10),JFP!$E$1,""))</f>
        <v/>
      </c>
      <c r="G10" s="17"/>
      <c r="H10" s="16">
        <f t="shared" si="2"/>
        <v>43186</v>
      </c>
      <c r="I10" s="14" t="str">
        <f>IF(H10="","",IFERROR(VLOOKUP(H10,JFP!$B:$C,2,0),IF(WEEKDAY(H10,2)&gt;5,"WE",""))&amp;IF(COUNTIF(JFP!$E:$E,H10),JFP!$E$1,""))</f>
        <v/>
      </c>
      <c r="J10" s="17"/>
      <c r="K10" s="16">
        <f t="shared" si="3"/>
        <v>43217</v>
      </c>
      <c r="L10" s="14" t="str">
        <f>IF(K10="","",IFERROR(VLOOKUP(K10,JFP!$B:$C,2,0),IF(WEEKDAY(K10,2)&gt;5,"WE",""))&amp;IF(COUNTIF(JFP!$E:$E,K10),JFP!$E$1,""))</f>
        <v/>
      </c>
      <c r="M10" s="17"/>
      <c r="N10" s="16">
        <f t="shared" si="4"/>
        <v>43247</v>
      </c>
      <c r="O10" s="14" t="str">
        <f>IF(N10="","",IFERROR(VLOOKUP(N10,JFP!$B:$C,2,0),IF(WEEKDAY(N10,2)&gt;5,"WE",""))&amp;IF(COUNTIF(JFP!$E:$E,N10),JFP!$E$1,""))</f>
        <v>WE</v>
      </c>
      <c r="P10" s="17"/>
      <c r="Q10" s="16">
        <f t="shared" si="5"/>
        <v>43278</v>
      </c>
      <c r="R10" s="14" t="str">
        <f>IF(Q10="","",IFERROR(VLOOKUP(Q10,JFP!$B:$C,2,0),IF(WEEKDAY(Q10,2)&gt;5,"WE",""))&amp;IF(COUNTIF(JFP!$E:$E,Q10),JFP!$E$1,""))</f>
        <v/>
      </c>
      <c r="S10" s="17"/>
    </row>
    <row r="11" spans="1:31" x14ac:dyDescent="0.35">
      <c r="B11" s="16">
        <f t="shared" si="0"/>
        <v>43128</v>
      </c>
      <c r="C11" s="14" t="str">
        <f>IF(B11="","",IFERROR(VLOOKUP(B11,JFP!$B:$C,2,0),IF(WEEKDAY(B11,2)&gt;5,"WE",""))&amp;IF(COUNTIF(JFP!$E:$E,B11),JFP!$E$1,""))</f>
        <v>WE</v>
      </c>
      <c r="D11" s="17"/>
      <c r="E11" s="16">
        <f t="shared" si="1"/>
        <v>43159</v>
      </c>
      <c r="F11" s="14" t="str">
        <f>IF(E11="","",IFERROR(VLOOKUP(E11,JFP!$B:$C,2,0),IF(WEEKDAY(E11,2)&gt;5,"WE",""))&amp;IF(COUNTIF(JFP!$E:$E,E11),JFP!$E$1,""))</f>
        <v/>
      </c>
      <c r="G11" s="17"/>
      <c r="H11" s="16">
        <f t="shared" si="2"/>
        <v>43187</v>
      </c>
      <c r="I11" s="14" t="str">
        <f>IF(H11="","",IFERROR(VLOOKUP(H11,JFP!$B:$C,2,0),IF(WEEKDAY(H11,2)&gt;5,"WE",""))&amp;IF(COUNTIF(JFP!$E:$E,H11),JFP!$E$1,""))</f>
        <v/>
      </c>
      <c r="J11" s="17"/>
      <c r="K11" s="16">
        <f t="shared" si="3"/>
        <v>43218</v>
      </c>
      <c r="L11" s="14" t="str">
        <f>IF(K11="","",IFERROR(VLOOKUP(K11,JFP!$B:$C,2,0),IF(WEEKDAY(K11,2)&gt;5,"WE",""))&amp;IF(COUNTIF(JFP!$E:$E,K11),JFP!$E$1,""))</f>
        <v>WE</v>
      </c>
      <c r="M11" s="17"/>
      <c r="N11" s="16">
        <f t="shared" si="4"/>
        <v>43248</v>
      </c>
      <c r="O11" s="14" t="str">
        <f>IF(N11="","",IFERROR(VLOOKUP(N11,JFP!$B:$C,2,0),IF(WEEKDAY(N11,2)&gt;5,"WE",""))&amp;IF(COUNTIF(JFP!$E:$E,N11),JFP!$E$1,""))</f>
        <v/>
      </c>
      <c r="P11" s="17"/>
      <c r="Q11" s="16">
        <f t="shared" si="5"/>
        <v>43279</v>
      </c>
      <c r="R11" s="14" t="str">
        <f>IF(Q11="","",IFERROR(VLOOKUP(Q11,JFP!$B:$C,2,0),IF(WEEKDAY(Q11,2)&gt;5,"WE",""))&amp;IF(COUNTIF(JFP!$E:$E,Q11),JFP!$E$1,""))</f>
        <v/>
      </c>
      <c r="S11" s="17"/>
    </row>
    <row r="12" spans="1:31" x14ac:dyDescent="0.35">
      <c r="B12" s="16">
        <f t="shared" si="0"/>
        <v>43129</v>
      </c>
      <c r="C12" s="14" t="str">
        <f>IF(B12="","",IFERROR(VLOOKUP(B12,JFP!$B:$C,2,0),IF(WEEKDAY(B12,2)&gt;5,"WE",""))&amp;IF(COUNTIF(JFP!$E:$E,B12),JFP!$E$1,""))</f>
        <v/>
      </c>
      <c r="D12" s="17"/>
      <c r="E12" s="16">
        <f t="shared" si="1"/>
        <v>43160</v>
      </c>
      <c r="F12" s="14" t="str">
        <f>IF(E12="","",IFERROR(VLOOKUP(E12,JFP!$B:$C,2,0),IF(WEEKDAY(E12,2)&gt;5,"WE",""))&amp;IF(COUNTIF(JFP!$E:$E,E12),JFP!$E$1,""))</f>
        <v/>
      </c>
      <c r="G12" s="17"/>
      <c r="H12" s="16">
        <f t="shared" si="2"/>
        <v>43188</v>
      </c>
      <c r="I12" s="14" t="str">
        <f>IF(H12="","",IFERROR(VLOOKUP(H12,JFP!$B:$C,2,0),IF(WEEKDAY(H12,2)&gt;5,"WE",""))&amp;IF(COUNTIF(JFP!$E:$E,H12),JFP!$E$1,""))</f>
        <v/>
      </c>
      <c r="J12" s="17"/>
      <c r="K12" s="16">
        <f t="shared" si="3"/>
        <v>43219</v>
      </c>
      <c r="L12" s="14" t="str">
        <f>IF(K12="","",IFERROR(VLOOKUP(K12,JFP!$B:$C,2,0),IF(WEEKDAY(K12,2)&gt;5,"WE",""))&amp;IF(COUNTIF(JFP!$E:$E,K12),JFP!$E$1,""))</f>
        <v>WE</v>
      </c>
      <c r="M12" s="17"/>
      <c r="N12" s="16">
        <f t="shared" si="4"/>
        <v>43249</v>
      </c>
      <c r="O12" s="14" t="str">
        <f>IF(N12="","",IFERROR(VLOOKUP(N12,JFP!$B:$C,2,0),IF(WEEKDAY(N12,2)&gt;5,"WE",""))&amp;IF(COUNTIF(JFP!$E:$E,N12),JFP!$E$1,""))</f>
        <v/>
      </c>
      <c r="P12" s="17"/>
      <c r="Q12" s="16">
        <f t="shared" si="5"/>
        <v>43280</v>
      </c>
      <c r="R12" s="14" t="str">
        <f>IF(Q12="","",IFERROR(VLOOKUP(Q12,JFP!$B:$C,2,0),IF(WEEKDAY(Q12,2)&gt;5,"WE",""))&amp;IF(COUNTIF(JFP!$E:$E,Q12),JFP!$E$1,""))</f>
        <v/>
      </c>
      <c r="S12" s="17"/>
    </row>
    <row r="13" spans="1:31" x14ac:dyDescent="0.35">
      <c r="B13" s="16">
        <f t="shared" si="0"/>
        <v>43130</v>
      </c>
      <c r="C13" s="14" t="str">
        <f>IF(B13="","",IFERROR(VLOOKUP(B13,JFP!$B:$C,2,0),IF(WEEKDAY(B13,2)&gt;5,"WE",""))&amp;IF(COUNTIF(JFP!$E:$E,B13),JFP!$E$1,""))</f>
        <v/>
      </c>
      <c r="D13" s="17"/>
      <c r="E13" s="16">
        <f t="shared" si="1"/>
        <v>43161</v>
      </c>
      <c r="F13" s="14" t="str">
        <f>IF(E13="","",IFERROR(VLOOKUP(E13,JFP!$B:$C,2,0),IF(WEEKDAY(E13,2)&gt;5,"WE",""))&amp;IF(COUNTIF(JFP!$E:$E,E13),JFP!$E$1,""))</f>
        <v/>
      </c>
      <c r="G13" s="17"/>
      <c r="H13" s="16">
        <f t="shared" si="2"/>
        <v>43189</v>
      </c>
      <c r="I13" s="14" t="str">
        <f>IF(H13="","",IFERROR(VLOOKUP(H13,JFP!$B:$C,2,0),IF(WEEKDAY(H13,2)&gt;5,"WE",""))&amp;IF(COUNTIF(JFP!$E:$E,H13),JFP!$E$1,""))</f>
        <v/>
      </c>
      <c r="J13" s="17"/>
      <c r="K13" s="16">
        <f t="shared" si="3"/>
        <v>43220</v>
      </c>
      <c r="L13" s="14" t="str">
        <f>IF(K13="","",IFERROR(VLOOKUP(K13,JFP!$B:$C,2,0),IF(WEEKDAY(K13,2)&gt;5,"WE",""))&amp;IF(COUNTIF(JFP!$E:$E,K13),JFP!$E$1,""))</f>
        <v>Pont</v>
      </c>
      <c r="M13" s="17"/>
      <c r="N13" s="16">
        <f t="shared" si="4"/>
        <v>43250</v>
      </c>
      <c r="O13" s="14" t="str">
        <f>IF(N13="","",IFERROR(VLOOKUP(N13,JFP!$B:$C,2,0),IF(WEEKDAY(N13,2)&gt;5,"WE",""))&amp;IF(COUNTIF(JFP!$E:$E,N13),JFP!$E$1,""))</f>
        <v/>
      </c>
      <c r="P13" s="17"/>
      <c r="Q13" s="16">
        <f t="shared" si="5"/>
        <v>43281</v>
      </c>
      <c r="R13" s="14" t="str">
        <f>IF(Q13="","",IFERROR(VLOOKUP(Q13,JFP!$B:$C,2,0),IF(WEEKDAY(Q13,2)&gt;5,"WE",""))&amp;IF(COUNTIF(JFP!$E:$E,Q13),JFP!$E$1,""))</f>
        <v>WE</v>
      </c>
      <c r="S13" s="17"/>
    </row>
    <row r="14" spans="1:31" x14ac:dyDescent="0.35">
      <c r="B14" s="16">
        <f t="shared" si="0"/>
        <v>43131</v>
      </c>
      <c r="C14" s="14" t="str">
        <f>IF(B14="","",IFERROR(VLOOKUP(B14,JFP!$B:$C,2,0),IF(WEEKDAY(B14,2)&gt;5,"WE",""))&amp;IF(COUNTIF(JFP!$E:$E,B14),JFP!$E$1,""))</f>
        <v/>
      </c>
      <c r="D14" s="17"/>
      <c r="E14" s="16">
        <f t="shared" si="1"/>
        <v>43162</v>
      </c>
      <c r="F14" s="14" t="str">
        <f>IF(E14="","",IFERROR(VLOOKUP(E14,JFP!$B:$C,2,0),IF(WEEKDAY(E14,2)&gt;5,"WE",""))&amp;IF(COUNTIF(JFP!$E:$E,E14),JFP!$E$1,""))</f>
        <v>WE</v>
      </c>
      <c r="G14" s="17"/>
      <c r="H14" s="16">
        <f t="shared" si="2"/>
        <v>43190</v>
      </c>
      <c r="I14" s="14" t="str">
        <f>IF(H14="","",IFERROR(VLOOKUP(H14,JFP!$B:$C,2,0),IF(WEEKDAY(H14,2)&gt;5,"WE",""))&amp;IF(COUNTIF(JFP!$E:$E,H14),JFP!$E$1,""))</f>
        <v>WE</v>
      </c>
      <c r="J14" s="17"/>
      <c r="K14" s="16">
        <f t="shared" si="3"/>
        <v>43221</v>
      </c>
      <c r="L14" s="14" t="str">
        <f>IF(K14="","",IFERROR(VLOOKUP(K14,JFP!$B:$C,2,0),IF(WEEKDAY(K14,2)&gt;5,"WE",""))&amp;IF(COUNTIF(JFP!$E:$E,K14),JFP!$E$1,""))</f>
        <v>Fête du travail</v>
      </c>
      <c r="M14" s="17"/>
      <c r="N14" s="16">
        <f t="shared" si="4"/>
        <v>43251</v>
      </c>
      <c r="O14" s="14" t="str">
        <f>IF(N14="","",IFERROR(VLOOKUP(N14,JFP!$B:$C,2,0),IF(WEEKDAY(N14,2)&gt;5,"WE",""))&amp;IF(COUNTIF(JFP!$E:$E,N14),JFP!$E$1,""))</f>
        <v/>
      </c>
      <c r="P14" s="17"/>
      <c r="Q14" s="16">
        <f t="shared" si="5"/>
        <v>43282</v>
      </c>
      <c r="R14" s="14" t="str">
        <f>IF(Q14="","",IFERROR(VLOOKUP(Q14,JFP!$B:$C,2,0),IF(WEEKDAY(Q14,2)&gt;5,"WE",""))&amp;IF(COUNTIF(JFP!$E:$E,Q14),JFP!$E$1,""))</f>
        <v>WE</v>
      </c>
      <c r="S14" s="17"/>
    </row>
    <row r="15" spans="1:31" x14ac:dyDescent="0.35">
      <c r="B15" s="16">
        <f t="shared" si="0"/>
        <v>43132</v>
      </c>
      <c r="C15" s="14" t="str">
        <f>IF(B15="","",IFERROR(VLOOKUP(B15,JFP!$B:$C,2,0),IF(WEEKDAY(B15,2)&gt;5,"WE",""))&amp;IF(COUNTIF(JFP!$E:$E,B15),JFP!$E$1,""))</f>
        <v/>
      </c>
      <c r="D15" s="17"/>
      <c r="E15" s="16">
        <f t="shared" si="1"/>
        <v>43163</v>
      </c>
      <c r="F15" s="14" t="str">
        <f>IF(E15="","",IFERROR(VLOOKUP(E15,JFP!$B:$C,2,0),IF(WEEKDAY(E15,2)&gt;5,"WE",""))&amp;IF(COUNTIF(JFP!$E:$E,E15),JFP!$E$1,""))</f>
        <v>WE</v>
      </c>
      <c r="G15" s="17"/>
      <c r="H15" s="16">
        <f t="shared" si="2"/>
        <v>43191</v>
      </c>
      <c r="I15" s="14" t="str">
        <f>IF(H15="","",IFERROR(VLOOKUP(H15,JFP!$B:$C,2,0),IF(WEEKDAY(H15,2)&gt;5,"WE",""))&amp;IF(COUNTIF(JFP!$E:$E,H15),JFP!$E$1,""))</f>
        <v>Pâques</v>
      </c>
      <c r="J15" s="17"/>
      <c r="K15" s="16">
        <f t="shared" si="3"/>
        <v>43222</v>
      </c>
      <c r="L15" s="14" t="str">
        <f>IF(K15="","",IFERROR(VLOOKUP(K15,JFP!$B:$C,2,0),IF(WEEKDAY(K15,2)&gt;5,"WE",""))&amp;IF(COUNTIF(JFP!$E:$E,K15),JFP!$E$1,""))</f>
        <v/>
      </c>
      <c r="M15" s="17"/>
      <c r="N15" s="16">
        <f t="shared" si="4"/>
        <v>43252</v>
      </c>
      <c r="O15" s="14" t="str">
        <f>IF(N15="","",IFERROR(VLOOKUP(N15,JFP!$B:$C,2,0),IF(WEEKDAY(N15,2)&gt;5,"WE",""))&amp;IF(COUNTIF(JFP!$E:$E,N15),JFP!$E$1,""))</f>
        <v/>
      </c>
      <c r="P15" s="17"/>
      <c r="Q15" s="16">
        <f t="shared" si="5"/>
        <v>43283</v>
      </c>
      <c r="R15" s="14" t="str">
        <f>IF(Q15="","",IFERROR(VLOOKUP(Q15,JFP!$B:$C,2,0),IF(WEEKDAY(Q15,2)&gt;5,"WE",""))&amp;IF(COUNTIF(JFP!$E:$E,Q15),JFP!$E$1,""))</f>
        <v/>
      </c>
      <c r="S15" s="17"/>
    </row>
    <row r="16" spans="1:31" x14ac:dyDescent="0.35">
      <c r="B16" s="16">
        <f t="shared" si="0"/>
        <v>43133</v>
      </c>
      <c r="C16" s="14" t="str">
        <f>IF(B16="","",IFERROR(VLOOKUP(B16,JFP!$B:$C,2,0),IF(WEEKDAY(B16,2)&gt;5,"WE",""))&amp;IF(COUNTIF(JFP!$E:$E,B16),JFP!$E$1,""))</f>
        <v/>
      </c>
      <c r="D16" s="17"/>
      <c r="E16" s="16">
        <f t="shared" si="1"/>
        <v>43164</v>
      </c>
      <c r="F16" s="14" t="str">
        <f>IF(E16="","",IFERROR(VLOOKUP(E16,JFP!$B:$C,2,0),IF(WEEKDAY(E16,2)&gt;5,"WE",""))&amp;IF(COUNTIF(JFP!$E:$E,E16),JFP!$E$1,""))</f>
        <v/>
      </c>
      <c r="G16" s="17"/>
      <c r="H16" s="16">
        <f t="shared" si="2"/>
        <v>43192</v>
      </c>
      <c r="I16" s="14" t="str">
        <f>IF(H16="","",IFERROR(VLOOKUP(H16,JFP!$B:$C,2,0),IF(WEEKDAY(H16,2)&gt;5,"WE",""))&amp;IF(COUNTIF(JFP!$E:$E,H16),JFP!$E$1,""))</f>
        <v>Lundi de Pâques</v>
      </c>
      <c r="J16" s="17"/>
      <c r="K16" s="16">
        <f t="shared" si="3"/>
        <v>43223</v>
      </c>
      <c r="L16" s="14" t="str">
        <f>IF(K16="","",IFERROR(VLOOKUP(K16,JFP!$B:$C,2,0),IF(WEEKDAY(K16,2)&gt;5,"WE",""))&amp;IF(COUNTIF(JFP!$E:$E,K16),JFP!$E$1,""))</f>
        <v/>
      </c>
      <c r="M16" s="17"/>
      <c r="N16" s="16">
        <f t="shared" si="4"/>
        <v>43253</v>
      </c>
      <c r="O16" s="14" t="str">
        <f>IF(N16="","",IFERROR(VLOOKUP(N16,JFP!$B:$C,2,0),IF(WEEKDAY(N16,2)&gt;5,"WE",""))&amp;IF(COUNTIF(JFP!$E:$E,N16),JFP!$E$1,""))</f>
        <v>WE</v>
      </c>
      <c r="P16" s="17"/>
      <c r="Q16" s="16">
        <f t="shared" si="5"/>
        <v>43284</v>
      </c>
      <c r="R16" s="14" t="str">
        <f>IF(Q16="","",IFERROR(VLOOKUP(Q16,JFP!$B:$C,2,0),IF(WEEKDAY(Q16,2)&gt;5,"WE",""))&amp;IF(COUNTIF(JFP!$E:$E,Q16),JFP!$E$1,""))</f>
        <v/>
      </c>
      <c r="S16" s="17"/>
    </row>
    <row r="17" spans="2:19" x14ac:dyDescent="0.35">
      <c r="B17" s="16">
        <f t="shared" si="0"/>
        <v>43134</v>
      </c>
      <c r="C17" s="14" t="str">
        <f>IF(B17="","",IFERROR(VLOOKUP(B17,JFP!$B:$C,2,0),IF(WEEKDAY(B17,2)&gt;5,"WE",""))&amp;IF(COUNTIF(JFP!$E:$E,B17),JFP!$E$1,""))</f>
        <v>WE</v>
      </c>
      <c r="D17" s="17"/>
      <c r="E17" s="16">
        <f t="shared" si="1"/>
        <v>43165</v>
      </c>
      <c r="F17" s="14" t="str">
        <f>IF(E17="","",IFERROR(VLOOKUP(E17,JFP!$B:$C,2,0),IF(WEEKDAY(E17,2)&gt;5,"WE",""))&amp;IF(COUNTIF(JFP!$E:$E,E17),JFP!$E$1,""))</f>
        <v/>
      </c>
      <c r="G17" s="17"/>
      <c r="H17" s="16">
        <f t="shared" si="2"/>
        <v>43193</v>
      </c>
      <c r="I17" s="14" t="str">
        <f>IF(H17="","",IFERROR(VLOOKUP(H17,JFP!$B:$C,2,0),IF(WEEKDAY(H17,2)&gt;5,"WE",""))&amp;IF(COUNTIF(JFP!$E:$E,H17),JFP!$E$1,""))</f>
        <v/>
      </c>
      <c r="J17" s="17"/>
      <c r="K17" s="16">
        <f t="shared" si="3"/>
        <v>43224</v>
      </c>
      <c r="L17" s="14" t="str">
        <f>IF(K17="","",IFERROR(VLOOKUP(K17,JFP!$B:$C,2,0),IF(WEEKDAY(K17,2)&gt;5,"WE",""))&amp;IF(COUNTIF(JFP!$E:$E,K17),JFP!$E$1,""))</f>
        <v/>
      </c>
      <c r="M17" s="17"/>
      <c r="N17" s="16">
        <f t="shared" si="4"/>
        <v>43254</v>
      </c>
      <c r="O17" s="14" t="str">
        <f>IF(N17="","",IFERROR(VLOOKUP(N17,JFP!$B:$C,2,0),IF(WEEKDAY(N17,2)&gt;5,"WE",""))&amp;IF(COUNTIF(JFP!$E:$E,N17),JFP!$E$1,""))</f>
        <v>WE</v>
      </c>
      <c r="P17" s="17"/>
      <c r="Q17" s="16">
        <f t="shared" si="5"/>
        <v>43285</v>
      </c>
      <c r="R17" s="14" t="str">
        <f>IF(Q17="","",IFERROR(VLOOKUP(Q17,JFP!$B:$C,2,0),IF(WEEKDAY(Q17,2)&gt;5,"WE",""))&amp;IF(COUNTIF(JFP!$E:$E,Q17),JFP!$E$1,""))</f>
        <v/>
      </c>
      <c r="S17" s="17"/>
    </row>
    <row r="18" spans="2:19" x14ac:dyDescent="0.35">
      <c r="B18" s="16">
        <f t="shared" si="0"/>
        <v>43135</v>
      </c>
      <c r="C18" s="14" t="str">
        <f>IF(B18="","",IFERROR(VLOOKUP(B18,JFP!$B:$C,2,0),IF(WEEKDAY(B18,2)&gt;5,"WE",""))&amp;IF(COUNTIF(JFP!$E:$E,B18),JFP!$E$1,""))</f>
        <v>WE</v>
      </c>
      <c r="D18" s="17"/>
      <c r="E18" s="16">
        <f t="shared" si="1"/>
        <v>43166</v>
      </c>
      <c r="F18" s="14" t="str">
        <f>IF(E18="","",IFERROR(VLOOKUP(E18,JFP!$B:$C,2,0),IF(WEEKDAY(E18,2)&gt;5,"WE",""))&amp;IF(COUNTIF(JFP!$E:$E,E18),JFP!$E$1,""))</f>
        <v/>
      </c>
      <c r="G18" s="17"/>
      <c r="H18" s="16">
        <f t="shared" si="2"/>
        <v>43194</v>
      </c>
      <c r="I18" s="14" t="str">
        <f>IF(H18="","",IFERROR(VLOOKUP(H18,JFP!$B:$C,2,0),IF(WEEKDAY(H18,2)&gt;5,"WE",""))&amp;IF(COUNTIF(JFP!$E:$E,H18),JFP!$E$1,""))</f>
        <v/>
      </c>
      <c r="J18" s="17"/>
      <c r="K18" s="16">
        <f t="shared" si="3"/>
        <v>43225</v>
      </c>
      <c r="L18" s="14" t="str">
        <f>IF(K18="","",IFERROR(VLOOKUP(K18,JFP!$B:$C,2,0),IF(WEEKDAY(K18,2)&gt;5,"WE",""))&amp;IF(COUNTIF(JFP!$E:$E,K18),JFP!$E$1,""))</f>
        <v>WE</v>
      </c>
      <c r="M18" s="17"/>
      <c r="N18" s="16">
        <f t="shared" si="4"/>
        <v>43255</v>
      </c>
      <c r="O18" s="14" t="str">
        <f>IF(N18="","",IFERROR(VLOOKUP(N18,JFP!$B:$C,2,0),IF(WEEKDAY(N18,2)&gt;5,"WE",""))&amp;IF(COUNTIF(JFP!$E:$E,N18),JFP!$E$1,""))</f>
        <v/>
      </c>
      <c r="P18" s="17"/>
      <c r="Q18" s="16">
        <f t="shared" si="5"/>
        <v>43286</v>
      </c>
      <c r="R18" s="14" t="str">
        <f>IF(Q18="","",IFERROR(VLOOKUP(Q18,JFP!$B:$C,2,0),IF(WEEKDAY(Q18,2)&gt;5,"WE",""))&amp;IF(COUNTIF(JFP!$E:$E,Q18),JFP!$E$1,""))</f>
        <v/>
      </c>
      <c r="S18" s="17"/>
    </row>
    <row r="19" spans="2:19" x14ac:dyDescent="0.35">
      <c r="B19" s="16">
        <f t="shared" si="0"/>
        <v>43136</v>
      </c>
      <c r="C19" s="14" t="str">
        <f>IF(B19="","",IFERROR(VLOOKUP(B19,JFP!$B:$C,2,0),IF(WEEKDAY(B19,2)&gt;5,"WE",""))&amp;IF(COUNTIF(JFP!$E:$E,B19),JFP!$E$1,""))</f>
        <v/>
      </c>
      <c r="D19" s="17"/>
      <c r="E19" s="16">
        <f t="shared" si="1"/>
        <v>43167</v>
      </c>
      <c r="F19" s="14" t="str">
        <f>IF(E19="","",IFERROR(VLOOKUP(E19,JFP!$B:$C,2,0),IF(WEEKDAY(E19,2)&gt;5,"WE",""))&amp;IF(COUNTIF(JFP!$E:$E,E19),JFP!$E$1,""))</f>
        <v/>
      </c>
      <c r="G19" s="17"/>
      <c r="H19" s="16">
        <f t="shared" si="2"/>
        <v>43195</v>
      </c>
      <c r="I19" s="14" t="str">
        <f>IF(H19="","",IFERROR(VLOOKUP(H19,JFP!$B:$C,2,0),IF(WEEKDAY(H19,2)&gt;5,"WE",""))&amp;IF(COUNTIF(JFP!$E:$E,H19),JFP!$E$1,""))</f>
        <v/>
      </c>
      <c r="J19" s="17"/>
      <c r="K19" s="16">
        <f t="shared" si="3"/>
        <v>43226</v>
      </c>
      <c r="L19" s="14" t="str">
        <f>IF(K19="","",IFERROR(VLOOKUP(K19,JFP!$B:$C,2,0),IF(WEEKDAY(K19,2)&gt;5,"WE",""))&amp;IF(COUNTIF(JFP!$E:$E,K19),JFP!$E$1,""))</f>
        <v>WE</v>
      </c>
      <c r="M19" s="17"/>
      <c r="N19" s="16">
        <f t="shared" si="4"/>
        <v>43256</v>
      </c>
      <c r="O19" s="14" t="str">
        <f>IF(N19="","",IFERROR(VLOOKUP(N19,JFP!$B:$C,2,0),IF(WEEKDAY(N19,2)&gt;5,"WE",""))&amp;IF(COUNTIF(JFP!$E:$E,N19),JFP!$E$1,""))</f>
        <v/>
      </c>
      <c r="P19" s="17"/>
      <c r="Q19" s="16">
        <f t="shared" si="5"/>
        <v>43287</v>
      </c>
      <c r="R19" s="14" t="str">
        <f>IF(Q19="","",IFERROR(VLOOKUP(Q19,JFP!$B:$C,2,0),IF(WEEKDAY(Q19,2)&gt;5,"WE",""))&amp;IF(COUNTIF(JFP!$E:$E,Q19),JFP!$E$1,""))</f>
        <v/>
      </c>
      <c r="S19" s="17"/>
    </row>
    <row r="20" spans="2:19" x14ac:dyDescent="0.35">
      <c r="B20" s="16">
        <f t="shared" si="0"/>
        <v>43137</v>
      </c>
      <c r="C20" s="14" t="str">
        <f>IF(B20="","",IFERROR(VLOOKUP(B20,JFP!$B:$C,2,0),IF(WEEKDAY(B20,2)&gt;5,"WE",""))&amp;IF(COUNTIF(JFP!$E:$E,B20),JFP!$E$1,""))</f>
        <v/>
      </c>
      <c r="D20" s="17"/>
      <c r="E20" s="16">
        <f t="shared" si="1"/>
        <v>43168</v>
      </c>
      <c r="F20" s="14" t="str">
        <f>IF(E20="","",IFERROR(VLOOKUP(E20,JFP!$B:$C,2,0),IF(WEEKDAY(E20,2)&gt;5,"WE",""))&amp;IF(COUNTIF(JFP!$E:$E,E20),JFP!$E$1,""))</f>
        <v/>
      </c>
      <c r="G20" s="17"/>
      <c r="H20" s="16">
        <f t="shared" si="2"/>
        <v>43196</v>
      </c>
      <c r="I20" s="14" t="str">
        <f>IF(H20="","",IFERROR(VLOOKUP(H20,JFP!$B:$C,2,0),IF(WEEKDAY(H20,2)&gt;5,"WE",""))&amp;IF(COUNTIF(JFP!$E:$E,H20),JFP!$E$1,""))</f>
        <v/>
      </c>
      <c r="J20" s="17"/>
      <c r="K20" s="16">
        <f t="shared" si="3"/>
        <v>43227</v>
      </c>
      <c r="L20" s="14" t="str">
        <f>IF(K20="","",IFERROR(VLOOKUP(K20,JFP!$B:$C,2,0),IF(WEEKDAY(K20,2)&gt;5,"WE",""))&amp;IF(COUNTIF(JFP!$E:$E,K20),JFP!$E$1,""))</f>
        <v>Pont</v>
      </c>
      <c r="M20" s="17"/>
      <c r="N20" s="16">
        <f t="shared" si="4"/>
        <v>43257</v>
      </c>
      <c r="O20" s="14" t="str">
        <f>IF(N20="","",IFERROR(VLOOKUP(N20,JFP!$B:$C,2,0),IF(WEEKDAY(N20,2)&gt;5,"WE",""))&amp;IF(COUNTIF(JFP!$E:$E,N20),JFP!$E$1,""))</f>
        <v/>
      </c>
      <c r="P20" s="17"/>
      <c r="Q20" s="16">
        <f t="shared" si="5"/>
        <v>43288</v>
      </c>
      <c r="R20" s="14" t="str">
        <f>IF(Q20="","",IFERROR(VLOOKUP(Q20,JFP!$B:$C,2,0),IF(WEEKDAY(Q20,2)&gt;5,"WE",""))&amp;IF(COUNTIF(JFP!$E:$E,Q20),JFP!$E$1,""))</f>
        <v>WE</v>
      </c>
      <c r="S20" s="17"/>
    </row>
    <row r="21" spans="2:19" x14ac:dyDescent="0.35">
      <c r="B21" s="16">
        <f t="shared" si="0"/>
        <v>43138</v>
      </c>
      <c r="C21" s="14" t="str">
        <f>IF(B21="","",IFERROR(VLOOKUP(B21,JFP!$B:$C,2,0),IF(WEEKDAY(B21,2)&gt;5,"WE",""))&amp;IF(COUNTIF(JFP!$E:$E,B21),JFP!$E$1,""))</f>
        <v/>
      </c>
      <c r="D21" s="17"/>
      <c r="E21" s="16">
        <f t="shared" si="1"/>
        <v>43169</v>
      </c>
      <c r="F21" s="14" t="str">
        <f>IF(E21="","",IFERROR(VLOOKUP(E21,JFP!$B:$C,2,0),IF(WEEKDAY(E21,2)&gt;5,"WE",""))&amp;IF(COUNTIF(JFP!$E:$E,E21),JFP!$E$1,""))</f>
        <v>WE</v>
      </c>
      <c r="G21" s="17"/>
      <c r="H21" s="16">
        <f t="shared" si="2"/>
        <v>43197</v>
      </c>
      <c r="I21" s="14" t="str">
        <f>IF(H21="","",IFERROR(VLOOKUP(H21,JFP!$B:$C,2,0),IF(WEEKDAY(H21,2)&gt;5,"WE",""))&amp;IF(COUNTIF(JFP!$E:$E,H21),JFP!$E$1,""))</f>
        <v>WE</v>
      </c>
      <c r="J21" s="17"/>
      <c r="K21" s="16">
        <f t="shared" si="3"/>
        <v>43228</v>
      </c>
      <c r="L21" s="14" t="str">
        <f>IF(K21="","",IFERROR(VLOOKUP(K21,JFP!$B:$C,2,0),IF(WEEKDAY(K21,2)&gt;5,"WE",""))&amp;IF(COUNTIF(JFP!$E:$E,K21),JFP!$E$1,""))</f>
        <v>Victoire de 1945</v>
      </c>
      <c r="M21" s="17"/>
      <c r="N21" s="16">
        <f t="shared" si="4"/>
        <v>43258</v>
      </c>
      <c r="O21" s="14" t="str">
        <f>IF(N21="","",IFERROR(VLOOKUP(N21,JFP!$B:$C,2,0),IF(WEEKDAY(N21,2)&gt;5,"WE",""))&amp;IF(COUNTIF(JFP!$E:$E,N21),JFP!$E$1,""))</f>
        <v/>
      </c>
      <c r="P21" s="17"/>
      <c r="Q21" s="16">
        <f t="shared" si="5"/>
        <v>43289</v>
      </c>
      <c r="R21" s="14" t="str">
        <f>IF(Q21="","",IFERROR(VLOOKUP(Q21,JFP!$B:$C,2,0),IF(WEEKDAY(Q21,2)&gt;5,"WE",""))&amp;IF(COUNTIF(JFP!$E:$E,Q21),JFP!$E$1,""))</f>
        <v>WE</v>
      </c>
      <c r="S21" s="17"/>
    </row>
    <row r="22" spans="2:19" x14ac:dyDescent="0.35">
      <c r="B22" s="16">
        <f t="shared" si="0"/>
        <v>43139</v>
      </c>
      <c r="C22" s="14" t="str">
        <f>IF(B22="","",IFERROR(VLOOKUP(B22,JFP!$B:$C,2,0),IF(WEEKDAY(B22,2)&gt;5,"WE",""))&amp;IF(COUNTIF(JFP!$E:$E,B22),JFP!$E$1,""))</f>
        <v/>
      </c>
      <c r="D22" s="17"/>
      <c r="E22" s="16">
        <f t="shared" si="1"/>
        <v>43170</v>
      </c>
      <c r="F22" s="14" t="str">
        <f>IF(E22="","",IFERROR(VLOOKUP(E22,JFP!$B:$C,2,0),IF(WEEKDAY(E22,2)&gt;5,"WE",""))&amp;IF(COUNTIF(JFP!$E:$E,E22),JFP!$E$1,""))</f>
        <v>WE</v>
      </c>
      <c r="G22" s="17"/>
      <c r="H22" s="16">
        <f t="shared" si="2"/>
        <v>43198</v>
      </c>
      <c r="I22" s="14" t="str">
        <f>IF(H22="","",IFERROR(VLOOKUP(H22,JFP!$B:$C,2,0),IF(WEEKDAY(H22,2)&gt;5,"WE",""))&amp;IF(COUNTIF(JFP!$E:$E,H22),JFP!$E$1,""))</f>
        <v>WE</v>
      </c>
      <c r="J22" s="17"/>
      <c r="K22" s="16">
        <f t="shared" si="3"/>
        <v>43229</v>
      </c>
      <c r="L22" s="14" t="str">
        <f>IF(K22="","",IFERROR(VLOOKUP(K22,JFP!$B:$C,2,0),IF(WEEKDAY(K22,2)&gt;5,"WE",""))&amp;IF(COUNTIF(JFP!$E:$E,K22),JFP!$E$1,""))</f>
        <v/>
      </c>
      <c r="M22" s="17"/>
      <c r="N22" s="16">
        <f t="shared" si="4"/>
        <v>43259</v>
      </c>
      <c r="O22" s="14" t="str">
        <f>IF(N22="","",IFERROR(VLOOKUP(N22,JFP!$B:$C,2,0),IF(WEEKDAY(N22,2)&gt;5,"WE",""))&amp;IF(COUNTIF(JFP!$E:$E,N22),JFP!$E$1,""))</f>
        <v/>
      </c>
      <c r="P22" s="17"/>
      <c r="Q22" s="16">
        <f t="shared" si="5"/>
        <v>43290</v>
      </c>
      <c r="R22" s="14" t="str">
        <f>IF(Q22="","",IFERROR(VLOOKUP(Q22,JFP!$B:$C,2,0),IF(WEEKDAY(Q22,2)&gt;5,"WE",""))&amp;IF(COUNTIF(JFP!$E:$E,Q22),JFP!$E$1,""))</f>
        <v/>
      </c>
      <c r="S22" s="17"/>
    </row>
    <row r="23" spans="2:19" x14ac:dyDescent="0.35">
      <c r="B23" s="16">
        <f t="shared" si="0"/>
        <v>43140</v>
      </c>
      <c r="C23" s="14" t="str">
        <f>IF(B23="","",IFERROR(VLOOKUP(B23,JFP!$B:$C,2,0),IF(WEEKDAY(B23,2)&gt;5,"WE",""))&amp;IF(COUNTIF(JFP!$E:$E,B23),JFP!$E$1,""))</f>
        <v/>
      </c>
      <c r="D23" s="17"/>
      <c r="E23" s="16">
        <f t="shared" si="1"/>
        <v>43171</v>
      </c>
      <c r="F23" s="14" t="str">
        <f>IF(E23="","",IFERROR(VLOOKUP(E23,JFP!$B:$C,2,0),IF(WEEKDAY(E23,2)&gt;5,"WE",""))&amp;IF(COUNTIF(JFP!$E:$E,E23),JFP!$E$1,""))</f>
        <v/>
      </c>
      <c r="G23" s="17"/>
      <c r="H23" s="16">
        <f t="shared" si="2"/>
        <v>43199</v>
      </c>
      <c r="I23" s="14" t="str">
        <f>IF(H23="","",IFERROR(VLOOKUP(H23,JFP!$B:$C,2,0),IF(WEEKDAY(H23,2)&gt;5,"WE",""))&amp;IF(COUNTIF(JFP!$E:$E,H23),JFP!$E$1,""))</f>
        <v/>
      </c>
      <c r="J23" s="17"/>
      <c r="K23" s="16">
        <f t="shared" si="3"/>
        <v>43230</v>
      </c>
      <c r="L23" s="14" t="str">
        <f>IF(K23="","",IFERROR(VLOOKUP(K23,JFP!$B:$C,2,0),IF(WEEKDAY(K23,2)&gt;5,"WE",""))&amp;IF(COUNTIF(JFP!$E:$E,K23),JFP!$E$1,""))</f>
        <v>Ascension</v>
      </c>
      <c r="M23" s="17"/>
      <c r="N23" s="16">
        <f t="shared" si="4"/>
        <v>43260</v>
      </c>
      <c r="O23" s="14" t="str">
        <f>IF(N23="","",IFERROR(VLOOKUP(N23,JFP!$B:$C,2,0),IF(WEEKDAY(N23,2)&gt;5,"WE",""))&amp;IF(COUNTIF(JFP!$E:$E,N23),JFP!$E$1,""))</f>
        <v>WE</v>
      </c>
      <c r="P23" s="17"/>
      <c r="Q23" s="16">
        <f t="shared" si="5"/>
        <v>43291</v>
      </c>
      <c r="R23" s="14" t="str">
        <f>IF(Q23="","",IFERROR(VLOOKUP(Q23,JFP!$B:$C,2,0),IF(WEEKDAY(Q23,2)&gt;5,"WE",""))&amp;IF(COUNTIF(JFP!$E:$E,Q23),JFP!$E$1,""))</f>
        <v/>
      </c>
      <c r="S23" s="17"/>
    </row>
    <row r="24" spans="2:19" x14ac:dyDescent="0.35">
      <c r="B24" s="16">
        <f t="shared" si="0"/>
        <v>43141</v>
      </c>
      <c r="C24" s="14" t="str">
        <f>IF(B24="","",IFERROR(VLOOKUP(B24,JFP!$B:$C,2,0),IF(WEEKDAY(B24,2)&gt;5,"WE",""))&amp;IF(COUNTIF(JFP!$E:$E,B24),JFP!$E$1,""))</f>
        <v>WE</v>
      </c>
      <c r="D24" s="17"/>
      <c r="E24" s="16">
        <f t="shared" si="1"/>
        <v>43172</v>
      </c>
      <c r="F24" s="14" t="str">
        <f>IF(E24="","",IFERROR(VLOOKUP(E24,JFP!$B:$C,2,0),IF(WEEKDAY(E24,2)&gt;5,"WE",""))&amp;IF(COUNTIF(JFP!$E:$E,E24),JFP!$E$1,""))</f>
        <v/>
      </c>
      <c r="G24" s="17"/>
      <c r="H24" s="16">
        <f t="shared" si="2"/>
        <v>43200</v>
      </c>
      <c r="I24" s="14" t="str">
        <f>IF(H24="","",IFERROR(VLOOKUP(H24,JFP!$B:$C,2,0),IF(WEEKDAY(H24,2)&gt;5,"WE",""))&amp;IF(COUNTIF(JFP!$E:$E,H24),JFP!$E$1,""))</f>
        <v/>
      </c>
      <c r="J24" s="17"/>
      <c r="K24" s="16">
        <f t="shared" si="3"/>
        <v>43231</v>
      </c>
      <c r="L24" s="14" t="str">
        <f>IF(K24="","",IFERROR(VLOOKUP(K24,JFP!$B:$C,2,0),IF(WEEKDAY(K24,2)&gt;5,"WE",""))&amp;IF(COUNTIF(JFP!$E:$E,K24),JFP!$E$1,""))</f>
        <v>Pont</v>
      </c>
      <c r="M24" s="17"/>
      <c r="N24" s="16">
        <f t="shared" si="4"/>
        <v>43261</v>
      </c>
      <c r="O24" s="14" t="str">
        <f>IF(N24="","",IFERROR(VLOOKUP(N24,JFP!$B:$C,2,0),IF(WEEKDAY(N24,2)&gt;5,"WE",""))&amp;IF(COUNTIF(JFP!$E:$E,N24),JFP!$E$1,""))</f>
        <v>WE</v>
      </c>
      <c r="P24" s="17"/>
      <c r="Q24" s="16">
        <f t="shared" si="5"/>
        <v>43292</v>
      </c>
      <c r="R24" s="14" t="str">
        <f>IF(Q24="","",IFERROR(VLOOKUP(Q24,JFP!$B:$C,2,0),IF(WEEKDAY(Q24,2)&gt;5,"WE",""))&amp;IF(COUNTIF(JFP!$E:$E,Q24),JFP!$E$1,""))</f>
        <v/>
      </c>
      <c r="S24" s="17"/>
    </row>
    <row r="25" spans="2:19" x14ac:dyDescent="0.35">
      <c r="B25" s="16">
        <f t="shared" si="0"/>
        <v>43142</v>
      </c>
      <c r="C25" s="14" t="str">
        <f>IF(B25="","",IFERROR(VLOOKUP(B25,JFP!$B:$C,2,0),IF(WEEKDAY(B25,2)&gt;5,"WE",""))&amp;IF(COUNTIF(JFP!$E:$E,B25),JFP!$E$1,""))</f>
        <v>WE</v>
      </c>
      <c r="D25" s="17"/>
      <c r="E25" s="16">
        <f t="shared" si="1"/>
        <v>43173</v>
      </c>
      <c r="F25" s="14" t="str">
        <f>IF(E25="","",IFERROR(VLOOKUP(E25,JFP!$B:$C,2,0),IF(WEEKDAY(E25,2)&gt;5,"WE",""))&amp;IF(COUNTIF(JFP!$E:$E,E25),JFP!$E$1,""))</f>
        <v/>
      </c>
      <c r="G25" s="17"/>
      <c r="H25" s="16">
        <f t="shared" si="2"/>
        <v>43201</v>
      </c>
      <c r="I25" s="14" t="str">
        <f>IF(H25="","",IFERROR(VLOOKUP(H25,JFP!$B:$C,2,0),IF(WEEKDAY(H25,2)&gt;5,"WE",""))&amp;IF(COUNTIF(JFP!$E:$E,H25),JFP!$E$1,""))</f>
        <v/>
      </c>
      <c r="J25" s="17"/>
      <c r="K25" s="16">
        <f t="shared" si="3"/>
        <v>43232</v>
      </c>
      <c r="L25" s="14" t="str">
        <f>IF(K25="","",IFERROR(VLOOKUP(K25,JFP!$B:$C,2,0),IF(WEEKDAY(K25,2)&gt;5,"WE",""))&amp;IF(COUNTIF(JFP!$E:$E,K25),JFP!$E$1,""))</f>
        <v>WE</v>
      </c>
      <c r="M25" s="17"/>
      <c r="N25" s="16">
        <f t="shared" si="4"/>
        <v>43262</v>
      </c>
      <c r="O25" s="14" t="str">
        <f>IF(N25="","",IFERROR(VLOOKUP(N25,JFP!$B:$C,2,0),IF(WEEKDAY(N25,2)&gt;5,"WE",""))&amp;IF(COUNTIF(JFP!$E:$E,N25),JFP!$E$1,""))</f>
        <v/>
      </c>
      <c r="P25" s="17"/>
      <c r="Q25" s="16">
        <f t="shared" si="5"/>
        <v>43293</v>
      </c>
      <c r="R25" s="14" t="str">
        <f>IF(Q25="","",IFERROR(VLOOKUP(Q25,JFP!$B:$C,2,0),IF(WEEKDAY(Q25,2)&gt;5,"WE",""))&amp;IF(COUNTIF(JFP!$E:$E,Q25),JFP!$E$1,""))</f>
        <v/>
      </c>
      <c r="S25" s="17"/>
    </row>
    <row r="26" spans="2:19" x14ac:dyDescent="0.35">
      <c r="B26" s="16">
        <f t="shared" si="0"/>
        <v>43143</v>
      </c>
      <c r="C26" s="14" t="str">
        <f>IF(B26="","",IFERROR(VLOOKUP(B26,JFP!$B:$C,2,0),IF(WEEKDAY(B26,2)&gt;5,"WE",""))&amp;IF(COUNTIF(JFP!$E:$E,B26),JFP!$E$1,""))</f>
        <v/>
      </c>
      <c r="D26" s="17"/>
      <c r="E26" s="16">
        <f t="shared" si="1"/>
        <v>43174</v>
      </c>
      <c r="F26" s="14" t="str">
        <f>IF(E26="","",IFERROR(VLOOKUP(E26,JFP!$B:$C,2,0),IF(WEEKDAY(E26,2)&gt;5,"WE",""))&amp;IF(COUNTIF(JFP!$E:$E,E26),JFP!$E$1,""))</f>
        <v/>
      </c>
      <c r="G26" s="17"/>
      <c r="H26" s="16">
        <f t="shared" si="2"/>
        <v>43202</v>
      </c>
      <c r="I26" s="14" t="str">
        <f>IF(H26="","",IFERROR(VLOOKUP(H26,JFP!$B:$C,2,0),IF(WEEKDAY(H26,2)&gt;5,"WE",""))&amp;IF(COUNTIF(JFP!$E:$E,H26),JFP!$E$1,""))</f>
        <v/>
      </c>
      <c r="J26" s="17"/>
      <c r="K26" s="16">
        <f t="shared" si="3"/>
        <v>43233</v>
      </c>
      <c r="L26" s="14" t="str">
        <f>IF(K26="","",IFERROR(VLOOKUP(K26,JFP!$B:$C,2,0),IF(WEEKDAY(K26,2)&gt;5,"WE",""))&amp;IF(COUNTIF(JFP!$E:$E,K26),JFP!$E$1,""))</f>
        <v>WE</v>
      </c>
      <c r="M26" s="17"/>
      <c r="N26" s="16">
        <f t="shared" si="4"/>
        <v>43263</v>
      </c>
      <c r="O26" s="14" t="str">
        <f>IF(N26="","",IFERROR(VLOOKUP(N26,JFP!$B:$C,2,0),IF(WEEKDAY(N26,2)&gt;5,"WE",""))&amp;IF(COUNTIF(JFP!$E:$E,N26),JFP!$E$1,""))</f>
        <v/>
      </c>
      <c r="P26" s="17"/>
      <c r="Q26" s="16">
        <f t="shared" si="5"/>
        <v>43294</v>
      </c>
      <c r="R26" s="14" t="str">
        <f>IF(Q26="","",IFERROR(VLOOKUP(Q26,JFP!$B:$C,2,0),IF(WEEKDAY(Q26,2)&gt;5,"WE",""))&amp;IF(COUNTIF(JFP!$E:$E,Q26),JFP!$E$1,""))</f>
        <v/>
      </c>
      <c r="S26" s="17"/>
    </row>
    <row r="27" spans="2:19" x14ac:dyDescent="0.35">
      <c r="B27" s="16">
        <f t="shared" si="0"/>
        <v>43144</v>
      </c>
      <c r="C27" s="14" t="str">
        <f>IF(B27="","",IFERROR(VLOOKUP(B27,JFP!$B:$C,2,0),IF(WEEKDAY(B27,2)&gt;5,"WE",""))&amp;IF(COUNTIF(JFP!$E:$E,B27),JFP!$E$1,""))</f>
        <v/>
      </c>
      <c r="D27" s="17"/>
      <c r="E27" s="16">
        <f t="shared" si="1"/>
        <v>43175</v>
      </c>
      <c r="F27" s="14" t="str">
        <f>IF(E27="","",IFERROR(VLOOKUP(E27,JFP!$B:$C,2,0),IF(WEEKDAY(E27,2)&gt;5,"WE",""))&amp;IF(COUNTIF(JFP!$E:$E,E27),JFP!$E$1,""))</f>
        <v/>
      </c>
      <c r="G27" s="17"/>
      <c r="H27" s="16">
        <f t="shared" si="2"/>
        <v>43203</v>
      </c>
      <c r="I27" s="14" t="str">
        <f>IF(H27="","",IFERROR(VLOOKUP(H27,JFP!$B:$C,2,0),IF(WEEKDAY(H27,2)&gt;5,"WE",""))&amp;IF(COUNTIF(JFP!$E:$E,H27),JFP!$E$1,""))</f>
        <v/>
      </c>
      <c r="J27" s="17"/>
      <c r="K27" s="16">
        <f t="shared" si="3"/>
        <v>43234</v>
      </c>
      <c r="L27" s="14" t="str">
        <f>IF(K27="","",IFERROR(VLOOKUP(K27,JFP!$B:$C,2,0),IF(WEEKDAY(K27,2)&gt;5,"WE",""))&amp;IF(COUNTIF(JFP!$E:$E,K27),JFP!$E$1,""))</f>
        <v/>
      </c>
      <c r="M27" s="17"/>
      <c r="N27" s="16">
        <f t="shared" si="4"/>
        <v>43264</v>
      </c>
      <c r="O27" s="14" t="str">
        <f>IF(N27="","",IFERROR(VLOOKUP(N27,JFP!$B:$C,2,0),IF(WEEKDAY(N27,2)&gt;5,"WE",""))&amp;IF(COUNTIF(JFP!$E:$E,N27),JFP!$E$1,""))</f>
        <v/>
      </c>
      <c r="P27" s="17"/>
      <c r="Q27" s="16">
        <f t="shared" si="5"/>
        <v>43295</v>
      </c>
      <c r="R27" s="14" t="str">
        <f>IF(Q27="","",IFERROR(VLOOKUP(Q27,JFP!$B:$C,2,0),IF(WEEKDAY(Q27,2)&gt;5,"WE",""))&amp;IF(COUNTIF(JFP!$E:$E,Q27),JFP!$E$1,""))</f>
        <v>Fête nationale</v>
      </c>
      <c r="S27" s="17"/>
    </row>
    <row r="28" spans="2:19" x14ac:dyDescent="0.35">
      <c r="B28" s="16">
        <f t="shared" si="0"/>
        <v>43145</v>
      </c>
      <c r="C28" s="14" t="str">
        <f>IF(B28="","",IFERROR(VLOOKUP(B28,JFP!$B:$C,2,0),IF(WEEKDAY(B28,2)&gt;5,"WE",""))&amp;IF(COUNTIF(JFP!$E:$E,B28),JFP!$E$1,""))</f>
        <v/>
      </c>
      <c r="D28" s="17"/>
      <c r="E28" s="16">
        <f t="shared" si="1"/>
        <v>43176</v>
      </c>
      <c r="F28" s="14" t="str">
        <f>IF(E28="","",IFERROR(VLOOKUP(E28,JFP!$B:$C,2,0),IF(WEEKDAY(E28,2)&gt;5,"WE",""))&amp;IF(COUNTIF(JFP!$E:$E,E28),JFP!$E$1,""))</f>
        <v>WE</v>
      </c>
      <c r="G28" s="17"/>
      <c r="H28" s="16">
        <f t="shared" si="2"/>
        <v>43204</v>
      </c>
      <c r="I28" s="14" t="str">
        <f>IF(H28="","",IFERROR(VLOOKUP(H28,JFP!$B:$C,2,0),IF(WEEKDAY(H28,2)&gt;5,"WE",""))&amp;IF(COUNTIF(JFP!$E:$E,H28),JFP!$E$1,""))</f>
        <v>WE</v>
      </c>
      <c r="J28" s="17"/>
      <c r="K28" s="16">
        <f t="shared" si="3"/>
        <v>43235</v>
      </c>
      <c r="L28" s="14" t="str">
        <f>IF(K28="","",IFERROR(VLOOKUP(K28,JFP!$B:$C,2,0),IF(WEEKDAY(K28,2)&gt;5,"WE",""))&amp;IF(COUNTIF(JFP!$E:$E,K28),JFP!$E$1,""))</f>
        <v/>
      </c>
      <c r="M28" s="17"/>
      <c r="N28" s="16">
        <f t="shared" si="4"/>
        <v>43265</v>
      </c>
      <c r="O28" s="14" t="str">
        <f>IF(N28="","",IFERROR(VLOOKUP(N28,JFP!$B:$C,2,0),IF(WEEKDAY(N28,2)&gt;5,"WE",""))&amp;IF(COUNTIF(JFP!$E:$E,N28),JFP!$E$1,""))</f>
        <v/>
      </c>
      <c r="P28" s="17"/>
      <c r="Q28" s="16">
        <f t="shared" si="5"/>
        <v>43296</v>
      </c>
      <c r="R28" s="14" t="str">
        <f>IF(Q28="","",IFERROR(VLOOKUP(Q28,JFP!$B:$C,2,0),IF(WEEKDAY(Q28,2)&gt;5,"WE",""))&amp;IF(COUNTIF(JFP!$E:$E,Q28),JFP!$E$1,""))</f>
        <v>WE</v>
      </c>
      <c r="S28" s="17"/>
    </row>
    <row r="29" spans="2:19" x14ac:dyDescent="0.35">
      <c r="B29" s="16">
        <f t="shared" si="0"/>
        <v>43146</v>
      </c>
      <c r="C29" s="14" t="str">
        <f>IF(B29="","",IFERROR(VLOOKUP(B29,JFP!$B:$C,2,0),IF(WEEKDAY(B29,2)&gt;5,"WE",""))&amp;IF(COUNTIF(JFP!$E:$E,B29),JFP!$E$1,""))</f>
        <v/>
      </c>
      <c r="D29" s="17"/>
      <c r="E29" s="16">
        <f t="shared" si="1"/>
        <v>43177</v>
      </c>
      <c r="F29" s="14" t="str">
        <f>IF(E29="","",IFERROR(VLOOKUP(E29,JFP!$B:$C,2,0),IF(WEEKDAY(E29,2)&gt;5,"WE",""))&amp;IF(COUNTIF(JFP!$E:$E,E29),JFP!$E$1,""))</f>
        <v>WE</v>
      </c>
      <c r="G29" s="17"/>
      <c r="H29" s="16">
        <f t="shared" si="2"/>
        <v>43205</v>
      </c>
      <c r="I29" s="14" t="str">
        <f>IF(H29="","",IFERROR(VLOOKUP(H29,JFP!$B:$C,2,0),IF(WEEKDAY(H29,2)&gt;5,"WE",""))&amp;IF(COUNTIF(JFP!$E:$E,H29),JFP!$E$1,""))</f>
        <v>WE</v>
      </c>
      <c r="J29" s="17"/>
      <c r="K29" s="16">
        <f t="shared" si="3"/>
        <v>43236</v>
      </c>
      <c r="L29" s="14" t="str">
        <f>IF(K29="","",IFERROR(VLOOKUP(K29,JFP!$B:$C,2,0),IF(WEEKDAY(K29,2)&gt;5,"WE",""))&amp;IF(COUNTIF(JFP!$E:$E,K29),JFP!$E$1,""))</f>
        <v/>
      </c>
      <c r="M29" s="17"/>
      <c r="N29" s="16">
        <f t="shared" si="4"/>
        <v>43266</v>
      </c>
      <c r="O29" s="14" t="str">
        <f>IF(N29="","",IFERROR(VLOOKUP(N29,JFP!$B:$C,2,0),IF(WEEKDAY(N29,2)&gt;5,"WE",""))&amp;IF(COUNTIF(JFP!$E:$E,N29),JFP!$E$1,""))</f>
        <v/>
      </c>
      <c r="P29" s="17"/>
      <c r="Q29" s="16">
        <f t="shared" si="5"/>
        <v>43297</v>
      </c>
      <c r="R29" s="14" t="str">
        <f>IF(Q29="","",IFERROR(VLOOKUP(Q29,JFP!$B:$C,2,0),IF(WEEKDAY(Q29,2)&gt;5,"WE",""))&amp;IF(COUNTIF(JFP!$E:$E,Q29),JFP!$E$1,""))</f>
        <v/>
      </c>
      <c r="S29" s="17"/>
    </row>
    <row r="30" spans="2:19" x14ac:dyDescent="0.35">
      <c r="B30" s="16">
        <f t="shared" si="0"/>
        <v>43147</v>
      </c>
      <c r="C30" s="14" t="str">
        <f>IF(B30="","",IFERROR(VLOOKUP(B30,JFP!$B:$C,2,0),IF(WEEKDAY(B30,2)&gt;5,"WE",""))&amp;IF(COUNTIF(JFP!$E:$E,B30),JFP!$E$1,""))</f>
        <v/>
      </c>
      <c r="D30" s="17"/>
      <c r="E30" s="16">
        <f t="shared" si="1"/>
        <v>43178</v>
      </c>
      <c r="F30" s="14" t="str">
        <f>IF(E30="","",IFERROR(VLOOKUP(E30,JFP!$B:$C,2,0),IF(WEEKDAY(E30,2)&gt;5,"WE",""))&amp;IF(COUNTIF(JFP!$E:$E,E30),JFP!$E$1,""))</f>
        <v/>
      </c>
      <c r="G30" s="17"/>
      <c r="H30" s="16">
        <f t="shared" si="2"/>
        <v>43206</v>
      </c>
      <c r="I30" s="14" t="str">
        <f>IF(H30="","",IFERROR(VLOOKUP(H30,JFP!$B:$C,2,0),IF(WEEKDAY(H30,2)&gt;5,"WE",""))&amp;IF(COUNTIF(JFP!$E:$E,H30),JFP!$E$1,""))</f>
        <v/>
      </c>
      <c r="J30" s="17"/>
      <c r="K30" s="16">
        <f t="shared" si="3"/>
        <v>43237</v>
      </c>
      <c r="L30" s="14" t="str">
        <f>IF(K30="","",IFERROR(VLOOKUP(K30,JFP!$B:$C,2,0),IF(WEEKDAY(K30,2)&gt;5,"WE",""))&amp;IF(COUNTIF(JFP!$E:$E,K30),JFP!$E$1,""))</f>
        <v/>
      </c>
      <c r="M30" s="17"/>
      <c r="N30" s="16">
        <f t="shared" si="4"/>
        <v>43267</v>
      </c>
      <c r="O30" s="14" t="str">
        <f>IF(N30="","",IFERROR(VLOOKUP(N30,JFP!$B:$C,2,0),IF(WEEKDAY(N30,2)&gt;5,"WE",""))&amp;IF(COUNTIF(JFP!$E:$E,N30),JFP!$E$1,""))</f>
        <v>WE</v>
      </c>
      <c r="P30" s="17"/>
      <c r="Q30" s="16">
        <f t="shared" si="5"/>
        <v>43298</v>
      </c>
      <c r="R30" s="14" t="str">
        <f>IF(Q30="","",IFERROR(VLOOKUP(Q30,JFP!$B:$C,2,0),IF(WEEKDAY(Q30,2)&gt;5,"WE",""))&amp;IF(COUNTIF(JFP!$E:$E,Q30),JFP!$E$1,""))</f>
        <v/>
      </c>
      <c r="S30" s="17"/>
    </row>
    <row r="31" spans="2:19" x14ac:dyDescent="0.35">
      <c r="B31" s="16">
        <f t="shared" si="0"/>
        <v>43148</v>
      </c>
      <c r="C31" s="14" t="str">
        <f>IF(B31="","",IFERROR(VLOOKUP(B31,JFP!$B:$C,2,0),IF(WEEKDAY(B31,2)&gt;5,"WE",""))&amp;IF(COUNTIF(JFP!$E:$E,B31),JFP!$E$1,""))</f>
        <v>WE</v>
      </c>
      <c r="D31" s="17"/>
      <c r="E31" s="16">
        <f t="shared" si="1"/>
        <v>43179</v>
      </c>
      <c r="F31" s="14" t="str">
        <f>IF(E31="","",IFERROR(VLOOKUP(E31,JFP!$B:$C,2,0),IF(WEEKDAY(E31,2)&gt;5,"WE",""))&amp;IF(COUNTIF(JFP!$E:$E,E31),JFP!$E$1,""))</f>
        <v/>
      </c>
      <c r="G31" s="17"/>
      <c r="H31" s="16">
        <f t="shared" si="2"/>
        <v>43207</v>
      </c>
      <c r="I31" s="14" t="str">
        <f>IF(H31="","",IFERROR(VLOOKUP(H31,JFP!$B:$C,2,0),IF(WEEKDAY(H31,2)&gt;5,"WE",""))&amp;IF(COUNTIF(JFP!$E:$E,H31),JFP!$E$1,""))</f>
        <v/>
      </c>
      <c r="J31" s="17"/>
      <c r="K31" s="16">
        <f t="shared" si="3"/>
        <v>43238</v>
      </c>
      <c r="L31" s="14" t="str">
        <f>IF(K31="","",IFERROR(VLOOKUP(K31,JFP!$B:$C,2,0),IF(WEEKDAY(K31,2)&gt;5,"WE",""))&amp;IF(COUNTIF(JFP!$E:$E,K31),JFP!$E$1,""))</f>
        <v/>
      </c>
      <c r="M31" s="17"/>
      <c r="N31" s="16">
        <f t="shared" si="4"/>
        <v>43268</v>
      </c>
      <c r="O31" s="14" t="str">
        <f>IF(N31="","",IFERROR(VLOOKUP(N31,JFP!$B:$C,2,0),IF(WEEKDAY(N31,2)&gt;5,"WE",""))&amp;IF(COUNTIF(JFP!$E:$E,N31),JFP!$E$1,""))</f>
        <v>WE</v>
      </c>
      <c r="P31" s="17"/>
      <c r="Q31" s="16">
        <f t="shared" si="5"/>
        <v>43299</v>
      </c>
      <c r="R31" s="14" t="str">
        <f>IF(Q31="","",IFERROR(VLOOKUP(Q31,JFP!$B:$C,2,0),IF(WEEKDAY(Q31,2)&gt;5,"WE",""))&amp;IF(COUNTIF(JFP!$E:$E,Q31),JFP!$E$1,""))</f>
        <v/>
      </c>
      <c r="S31" s="17"/>
    </row>
    <row r="32" spans="2:19" x14ac:dyDescent="0.35">
      <c r="B32" s="16">
        <f t="shared" si="0"/>
        <v>43149</v>
      </c>
      <c r="C32" s="14" t="str">
        <f>IF(B32="","",IFERROR(VLOOKUP(B32,JFP!$B:$C,2,0),IF(WEEKDAY(B32,2)&gt;5,"WE",""))&amp;IF(COUNTIF(JFP!$E:$E,B32),JFP!$E$1,""))</f>
        <v>WE</v>
      </c>
      <c r="D32" s="17"/>
      <c r="E32" s="16" t="str">
        <f>IF(DAY(E31+1)=21,"",E31+1)</f>
        <v/>
      </c>
      <c r="F32" s="14" t="str">
        <f>IF(E32="","",IFERROR(VLOOKUP(E32,JFP!$B:$C,2,0),IF(WEEKDAY(E32,2)&gt;5,"WE",""))&amp;IF(COUNTIF(JFP!$E:$E,E32),JFP!$E$1,""))</f>
        <v/>
      </c>
      <c r="G32" s="17"/>
      <c r="H32" s="16">
        <f t="shared" si="2"/>
        <v>43208</v>
      </c>
      <c r="I32" s="14" t="str">
        <f>IF(H32="","",IFERROR(VLOOKUP(H32,JFP!$B:$C,2,0),IF(WEEKDAY(H32,2)&gt;5,"WE",""))&amp;IF(COUNTIF(JFP!$E:$E,H32),JFP!$E$1,""))</f>
        <v/>
      </c>
      <c r="J32" s="17"/>
      <c r="K32" s="16">
        <f t="shared" si="3"/>
        <v>43239</v>
      </c>
      <c r="L32" s="14" t="str">
        <f>IF(K32="","",IFERROR(VLOOKUP(K32,JFP!$B:$C,2,0),IF(WEEKDAY(K32,2)&gt;5,"WE",""))&amp;IF(COUNTIF(JFP!$E:$E,K32),JFP!$E$1,""))</f>
        <v>WE</v>
      </c>
      <c r="M32" s="17"/>
      <c r="N32" s="16">
        <f t="shared" si="4"/>
        <v>43269</v>
      </c>
      <c r="O32" s="14" t="str">
        <f>IF(N32="","",IFERROR(VLOOKUP(N32,JFP!$B:$C,2,0),IF(WEEKDAY(N32,2)&gt;5,"WE",""))&amp;IF(COUNTIF(JFP!$E:$E,N32),JFP!$E$1,""))</f>
        <v/>
      </c>
      <c r="P32" s="17"/>
      <c r="Q32" s="16">
        <f t="shared" si="5"/>
        <v>43300</v>
      </c>
      <c r="R32" s="14" t="str">
        <f>IF(Q32="","",IFERROR(VLOOKUP(Q32,JFP!$B:$C,2,0),IF(WEEKDAY(Q32,2)&gt;5,"WE",""))&amp;IF(COUNTIF(JFP!$E:$E,Q32),JFP!$E$1,""))</f>
        <v/>
      </c>
      <c r="S32" s="17"/>
    </row>
    <row r="33" spans="2:20" x14ac:dyDescent="0.35">
      <c r="B33" s="16">
        <f t="shared" si="0"/>
        <v>43150</v>
      </c>
      <c r="C33" s="14" t="str">
        <f>IF(B33="","",IFERROR(VLOOKUP(B33,JFP!$B:$C,2,0),IF(WEEKDAY(B33,2)&gt;5,"WE",""))&amp;IF(COUNTIF(JFP!$E:$E,B33),JFP!$E$1,""))</f>
        <v/>
      </c>
      <c r="D33" s="17"/>
      <c r="E33" s="20"/>
      <c r="F33" s="14" t="str">
        <f>IF(E33="","",IFERROR(VLOOKUP(E33,JFP!$B:$C,2,0),IF(WEEKDAY(E33,2)&gt;5,"WE",""))&amp;IF(COUNTIF(JFP!$E:$E,E33),JFP!$E$1,""))</f>
        <v/>
      </c>
      <c r="G33" s="17"/>
      <c r="H33" s="16">
        <f t="shared" si="2"/>
        <v>43209</v>
      </c>
      <c r="I33" s="14" t="str">
        <f>IF(H33="","",IFERROR(VLOOKUP(H33,JFP!$B:$C,2,0),IF(WEEKDAY(H33,2)&gt;5,"WE",""))&amp;IF(COUNTIF(JFP!$E:$E,H33),JFP!$E$1,""))</f>
        <v/>
      </c>
      <c r="J33" s="17"/>
      <c r="K33" s="16">
        <f t="shared" si="3"/>
        <v>43240</v>
      </c>
      <c r="L33" s="14" t="str">
        <f>IF(K33="","",IFERROR(VLOOKUP(K33,JFP!$B:$C,2,0),IF(WEEKDAY(K33,2)&gt;5,"WE",""))&amp;IF(COUNTIF(JFP!$E:$E,K33),JFP!$E$1,""))</f>
        <v>WE</v>
      </c>
      <c r="M33" s="17"/>
      <c r="N33" s="16">
        <f t="shared" si="4"/>
        <v>43270</v>
      </c>
      <c r="O33" s="14" t="str">
        <f>IF(N33="","",IFERROR(VLOOKUP(N33,JFP!$B:$C,2,0),IF(WEEKDAY(N33,2)&gt;5,"WE",""))&amp;IF(COUNTIF(JFP!$E:$E,N33),JFP!$E$1,""))</f>
        <v/>
      </c>
      <c r="P33" s="17"/>
      <c r="Q33" s="16">
        <f t="shared" si="5"/>
        <v>43301</v>
      </c>
      <c r="R33" s="14" t="str">
        <f>IF(Q33="","",IFERROR(VLOOKUP(Q33,JFP!$B:$C,2,0),IF(WEEKDAY(Q33,2)&gt;5,"WE",""))&amp;IF(COUNTIF(JFP!$E:$E,Q33),JFP!$E$1,""))</f>
        <v/>
      </c>
      <c r="S33" s="17"/>
    </row>
    <row r="34" spans="2:20" x14ac:dyDescent="0.35">
      <c r="B34" s="18">
        <f t="shared" si="0"/>
        <v>43151</v>
      </c>
      <c r="C34" s="14" t="str">
        <f>IF(B34="","",IFERROR(VLOOKUP(B34,JFP!$B:$C,2,0),IF(WEEKDAY(B34,2)&gt;5,"WE",""))&amp;IF(COUNTIF(JFP!$E:$E,B34),JFP!$E$1,""))</f>
        <v/>
      </c>
      <c r="D34" s="19"/>
      <c r="E34" s="21"/>
      <c r="F34" s="14" t="str">
        <f>IF(E34="","",IFERROR(VLOOKUP(E34,JFP!$B:$C,2,0),IF(WEEKDAY(E34,2)&gt;5,"WE",""))&amp;IF(COUNTIF(JFP!$E:$E,E34),JFP!$E$1,""))</f>
        <v/>
      </c>
      <c r="G34" s="19"/>
      <c r="H34" s="18">
        <f t="shared" si="2"/>
        <v>43210</v>
      </c>
      <c r="I34" s="14" t="str">
        <f>IF(H34="","",IFERROR(VLOOKUP(H34,JFP!$B:$C,2,0),IF(WEEKDAY(H34,2)&gt;5,"WE",""))&amp;IF(COUNTIF(JFP!$E:$E,H34),JFP!$E$1,""))</f>
        <v/>
      </c>
      <c r="J34" s="19"/>
      <c r="K34" s="21"/>
      <c r="L34" s="14" t="str">
        <f>IF(K34="","",IFERROR(VLOOKUP(K34,JFP!$B:$C,2,0),IF(WEEKDAY(K34,2)&gt;5,"WE",""))&amp;IF(COUNTIF(JFP!$E:$E,K34),JFP!$E$1,""))</f>
        <v/>
      </c>
      <c r="M34" s="19"/>
      <c r="N34" s="18">
        <f t="shared" si="4"/>
        <v>43271</v>
      </c>
      <c r="O34" s="14" t="str">
        <f>IF(N34="","",IFERROR(VLOOKUP(N34,JFP!$B:$C,2,0),IF(WEEKDAY(N34,2)&gt;5,"WE",""))&amp;IF(COUNTIF(JFP!$E:$E,N34),JFP!$E$1,""))</f>
        <v/>
      </c>
      <c r="P34" s="19"/>
      <c r="Q34" s="21"/>
      <c r="R34" s="14" t="str">
        <f>IF(Q34="","",IFERROR(VLOOKUP(Q34,JFP!$B:$C,2,0),IF(WEEKDAY(Q34,2)&gt;5,"WE",""))&amp;IF(COUNTIF(JFP!$E:$E,Q34),JFP!$E$1,""))</f>
        <v/>
      </c>
      <c r="S34" s="19"/>
    </row>
    <row r="36" spans="2:20" x14ac:dyDescent="0.35">
      <c r="B36" s="12">
        <f>NETWORKDAYS(B4,MAX(B31:B34),JFP
)</f>
        <v>22</v>
      </c>
      <c r="C36" s="12"/>
      <c r="D36" s="12"/>
      <c r="E36" s="12">
        <f>NETWORKDAYS(E4,MAX(E31:E34),JFP
)</f>
        <v>20</v>
      </c>
      <c r="F36" s="12"/>
      <c r="G36" s="12"/>
      <c r="H36" s="12">
        <f>NETWORKDAYS(H4,MAX(H31:H34),JFP
)</f>
        <v>22</v>
      </c>
      <c r="I36" s="12"/>
      <c r="J36" s="12"/>
      <c r="K36" s="12">
        <f>NETWORKDAYS(K4,MAX(K31:K34),JFP
)</f>
        <v>14</v>
      </c>
      <c r="L36" s="12"/>
      <c r="M36" s="12"/>
      <c r="N36" s="12">
        <f>NETWORKDAYS(N4,MAX(N31:N34),JFP
)</f>
        <v>22</v>
      </c>
      <c r="O36" s="12"/>
      <c r="P36" s="12"/>
      <c r="Q36" s="12">
        <f>NETWORKDAYS(Q4,MAX(Q31:Q34),JFP
)</f>
        <v>22</v>
      </c>
      <c r="S36" s="12"/>
      <c r="T36" s="12">
        <f>SUM(B36:Q36)</f>
        <v>122</v>
      </c>
    </row>
    <row r="38" spans="2:20" x14ac:dyDescent="0.35">
      <c r="B38" s="1">
        <v>7</v>
      </c>
      <c r="E38" s="1">
        <v>8</v>
      </c>
      <c r="H38" s="1">
        <v>9</v>
      </c>
      <c r="K38" s="1">
        <v>10</v>
      </c>
      <c r="N38" s="1">
        <v>11</v>
      </c>
      <c r="Q38" s="1">
        <v>12</v>
      </c>
    </row>
    <row r="39" spans="2:20" x14ac:dyDescent="0.35">
      <c r="B39" s="23">
        <f>DATE(A1,B38,1)</f>
        <v>43282</v>
      </c>
      <c r="C39" s="24"/>
      <c r="D39" s="25"/>
      <c r="E39" s="23">
        <f>DATE(A1,E38,1)</f>
        <v>43313</v>
      </c>
      <c r="F39" s="24"/>
      <c r="G39" s="25"/>
      <c r="H39" s="23">
        <f>DATE(A1,H38,1)</f>
        <v>43344</v>
      </c>
      <c r="I39" s="24"/>
      <c r="J39" s="25"/>
      <c r="K39" s="23">
        <f>DATE(A1,K38,1)</f>
        <v>43374</v>
      </c>
      <c r="L39" s="24"/>
      <c r="M39" s="25"/>
      <c r="N39" s="23">
        <f>DATE(A1,N38,1)</f>
        <v>43405</v>
      </c>
      <c r="O39" s="24"/>
      <c r="P39" s="25"/>
      <c r="Q39" s="23">
        <f>DATE(A1,Q38,1)</f>
        <v>43435</v>
      </c>
      <c r="R39" s="24"/>
      <c r="S39" s="25"/>
    </row>
    <row r="40" spans="2:20" x14ac:dyDescent="0.35">
      <c r="B40" s="13">
        <f>B39+20</f>
        <v>43302</v>
      </c>
      <c r="C40" s="14" t="str">
        <f>IF(B40="","",IFERROR(VLOOKUP(B40,JFP!$B:$C,2,0),IF(WEEKDAY(B40,2)&gt;5,"WE",""))&amp;IF(COUNTIF(JFP!$E:$E,B40),JFP!$E$1,""))</f>
        <v>WE</v>
      </c>
      <c r="D40" s="15"/>
      <c r="E40" s="13">
        <f>E39+20</f>
        <v>43333</v>
      </c>
      <c r="F40" s="14" t="str">
        <f>IF(E40="","",IFERROR(VLOOKUP(E40,JFP!$B:$C,2,0),IF(WEEKDAY(E40,2)&gt;5,"WE",""))&amp;IF(COUNTIF(JFP!$E:$E,E40),JFP!$E$1,""))</f>
        <v/>
      </c>
      <c r="G40" s="15"/>
      <c r="H40" s="13">
        <f>H39+20</f>
        <v>43364</v>
      </c>
      <c r="I40" s="14" t="str">
        <f>IF(H40="","",IFERROR(VLOOKUP(H40,JFP!$B:$C,2,0),IF(WEEKDAY(H40,2)&gt;5,"WE",""))&amp;IF(COUNTIF(JFP!$E:$E,H40),JFP!$E$1,""))</f>
        <v/>
      </c>
      <c r="J40" s="15"/>
      <c r="K40" s="13">
        <f>K39+20</f>
        <v>43394</v>
      </c>
      <c r="L40" s="14" t="str">
        <f>IF(K40="","",IFERROR(VLOOKUP(K40,JFP!$B:$C,2,0),IF(WEEKDAY(K40,2)&gt;5,"WE",""))&amp;IF(COUNTIF(JFP!$E:$E,K40),JFP!$E$1,""))</f>
        <v>WE</v>
      </c>
      <c r="M40" s="15"/>
      <c r="N40" s="13">
        <f>N39+20</f>
        <v>43425</v>
      </c>
      <c r="O40" s="14" t="str">
        <f>IF(N40="","",IFERROR(VLOOKUP(N40,JFP!$B:$C,2,0),IF(WEEKDAY(N40,2)&gt;5,"WE",""))&amp;IF(COUNTIF(JFP!$E:$E,N40),JFP!$E$1,""))</f>
        <v/>
      </c>
      <c r="P40" s="15"/>
      <c r="Q40" s="13">
        <f>Q39+20</f>
        <v>43455</v>
      </c>
      <c r="R40" s="14" t="str">
        <f>IF(Q40="","",IFERROR(VLOOKUP(Q40,JFP!$B:$C,2,0),IF(WEEKDAY(Q40,2)&gt;5,"WE",""))&amp;IF(COUNTIF(JFP!$E:$E,Q40),JFP!$E$1,""))</f>
        <v/>
      </c>
      <c r="S40" s="15"/>
    </row>
    <row r="41" spans="2:20" x14ac:dyDescent="0.35">
      <c r="B41" s="16">
        <f>B40+1</f>
        <v>43303</v>
      </c>
      <c r="C41" s="14" t="str">
        <f>IF(B41="","",IFERROR(VLOOKUP(B41,JFP!$B:$C,2,0),IF(WEEKDAY(B41,2)&gt;5,"WE",""))&amp;IF(COUNTIF(JFP!$E:$E,B41),JFP!$E$1,""))</f>
        <v>WE</v>
      </c>
      <c r="D41" s="17"/>
      <c r="E41" s="16">
        <f>E40+1</f>
        <v>43334</v>
      </c>
      <c r="F41" s="14" t="str">
        <f>IF(E41="","",IFERROR(VLOOKUP(E41,JFP!$B:$C,2,0),IF(WEEKDAY(E41,2)&gt;5,"WE",""))&amp;IF(COUNTIF(JFP!$E:$E,E41),JFP!$E$1,""))</f>
        <v/>
      </c>
      <c r="G41" s="17"/>
      <c r="H41" s="16">
        <f>H40+1</f>
        <v>43365</v>
      </c>
      <c r="I41" s="14" t="str">
        <f>IF(H41="","",IFERROR(VLOOKUP(H41,JFP!$B:$C,2,0),IF(WEEKDAY(H41,2)&gt;5,"WE",""))&amp;IF(COUNTIF(JFP!$E:$E,H41),JFP!$E$1,""))</f>
        <v>WE</v>
      </c>
      <c r="J41" s="17"/>
      <c r="K41" s="16">
        <f>K40+1</f>
        <v>43395</v>
      </c>
      <c r="L41" s="14" t="str">
        <f>IF(K41="","",IFERROR(VLOOKUP(K41,JFP!$B:$C,2,0),IF(WEEKDAY(K41,2)&gt;5,"WE",""))&amp;IF(COUNTIF(JFP!$E:$E,K41),JFP!$E$1,""))</f>
        <v/>
      </c>
      <c r="M41" s="17"/>
      <c r="N41" s="16">
        <f>N40+1</f>
        <v>43426</v>
      </c>
      <c r="O41" s="14" t="str">
        <f>IF(N41="","",IFERROR(VLOOKUP(N41,JFP!$B:$C,2,0),IF(WEEKDAY(N41,2)&gt;5,"WE",""))&amp;IF(COUNTIF(JFP!$E:$E,N41),JFP!$E$1,""))</f>
        <v/>
      </c>
      <c r="P41" s="17"/>
      <c r="Q41" s="16">
        <f>Q40+1</f>
        <v>43456</v>
      </c>
      <c r="R41" s="14" t="str">
        <f>IF(Q41="","",IFERROR(VLOOKUP(Q41,JFP!$B:$C,2,0),IF(WEEKDAY(Q41,2)&gt;5,"WE",""))&amp;IF(COUNTIF(JFP!$E:$E,Q41),JFP!$E$1,""))</f>
        <v>WE</v>
      </c>
      <c r="S41" s="17"/>
    </row>
    <row r="42" spans="2:20" x14ac:dyDescent="0.35">
      <c r="B42" s="16">
        <f t="shared" ref="B42:B70" si="6">B41+1</f>
        <v>43304</v>
      </c>
      <c r="C42" s="14" t="str">
        <f>IF(B42="","",IFERROR(VLOOKUP(B42,JFP!$B:$C,2,0),IF(WEEKDAY(B42,2)&gt;5,"WE",""))&amp;IF(COUNTIF(JFP!$E:$E,B42),JFP!$E$1,""))</f>
        <v/>
      </c>
      <c r="D42" s="17"/>
      <c r="E42" s="16">
        <f t="shared" ref="E42:E70" si="7">E41+1</f>
        <v>43335</v>
      </c>
      <c r="F42" s="14" t="str">
        <f>IF(E42="","",IFERROR(VLOOKUP(E42,JFP!$B:$C,2,0),IF(WEEKDAY(E42,2)&gt;5,"WE",""))&amp;IF(COUNTIF(JFP!$E:$E,E42),JFP!$E$1,""))</f>
        <v/>
      </c>
      <c r="G42" s="17"/>
      <c r="H42" s="16">
        <f t="shared" ref="H42:H69" si="8">H41+1</f>
        <v>43366</v>
      </c>
      <c r="I42" s="14" t="str">
        <f>IF(H42="","",IFERROR(VLOOKUP(H42,JFP!$B:$C,2,0),IF(WEEKDAY(H42,2)&gt;5,"WE",""))&amp;IF(COUNTIF(JFP!$E:$E,H42),JFP!$E$1,""))</f>
        <v>WE</v>
      </c>
      <c r="J42" s="17"/>
      <c r="K42" s="16">
        <f t="shared" ref="K42:K70" si="9">K41+1</f>
        <v>43396</v>
      </c>
      <c r="L42" s="14" t="str">
        <f>IF(K42="","",IFERROR(VLOOKUP(K42,JFP!$B:$C,2,0),IF(WEEKDAY(K42,2)&gt;5,"WE",""))&amp;IF(COUNTIF(JFP!$E:$E,K42),JFP!$E$1,""))</f>
        <v/>
      </c>
      <c r="M42" s="17"/>
      <c r="N42" s="16">
        <f t="shared" ref="N42:N69" si="10">N41+1</f>
        <v>43427</v>
      </c>
      <c r="O42" s="14" t="str">
        <f>IF(N42="","",IFERROR(VLOOKUP(N42,JFP!$B:$C,2,0),IF(WEEKDAY(N42,2)&gt;5,"WE",""))&amp;IF(COUNTIF(JFP!$E:$E,N42),JFP!$E$1,""))</f>
        <v/>
      </c>
      <c r="P42" s="17"/>
      <c r="Q42" s="16">
        <f t="shared" ref="Q42:Q70" si="11">Q41+1</f>
        <v>43457</v>
      </c>
      <c r="R42" s="14" t="str">
        <f>IF(Q42="","",IFERROR(VLOOKUP(Q42,JFP!$B:$C,2,0),IF(WEEKDAY(Q42,2)&gt;5,"WE",""))&amp;IF(COUNTIF(JFP!$E:$E,Q42),JFP!$E$1,""))</f>
        <v>WE</v>
      </c>
      <c r="S42" s="17"/>
    </row>
    <row r="43" spans="2:20" x14ac:dyDescent="0.35">
      <c r="B43" s="16">
        <f t="shared" si="6"/>
        <v>43305</v>
      </c>
      <c r="C43" s="14" t="str">
        <f>IF(B43="","",IFERROR(VLOOKUP(B43,JFP!$B:$C,2,0),IF(WEEKDAY(B43,2)&gt;5,"WE",""))&amp;IF(COUNTIF(JFP!$E:$E,B43),JFP!$E$1,""))</f>
        <v/>
      </c>
      <c r="D43" s="17"/>
      <c r="E43" s="16">
        <f t="shared" si="7"/>
        <v>43336</v>
      </c>
      <c r="F43" s="14" t="str">
        <f>IF(E43="","",IFERROR(VLOOKUP(E43,JFP!$B:$C,2,0),IF(WEEKDAY(E43,2)&gt;5,"WE",""))&amp;IF(COUNTIF(JFP!$E:$E,E43),JFP!$E$1,""))</f>
        <v/>
      </c>
      <c r="G43" s="17"/>
      <c r="H43" s="16">
        <f t="shared" si="8"/>
        <v>43367</v>
      </c>
      <c r="I43" s="14" t="str">
        <f>IF(H43="","",IFERROR(VLOOKUP(H43,JFP!$B:$C,2,0),IF(WEEKDAY(H43,2)&gt;5,"WE",""))&amp;IF(COUNTIF(JFP!$E:$E,H43),JFP!$E$1,""))</f>
        <v/>
      </c>
      <c r="J43" s="17"/>
      <c r="K43" s="16">
        <f t="shared" si="9"/>
        <v>43397</v>
      </c>
      <c r="L43" s="14" t="str">
        <f>IF(K43="","",IFERROR(VLOOKUP(K43,JFP!$B:$C,2,0),IF(WEEKDAY(K43,2)&gt;5,"WE",""))&amp;IF(COUNTIF(JFP!$E:$E,K43),JFP!$E$1,""))</f>
        <v/>
      </c>
      <c r="M43" s="17"/>
      <c r="N43" s="16">
        <f t="shared" si="10"/>
        <v>43428</v>
      </c>
      <c r="O43" s="14" t="str">
        <f>IF(N43="","",IFERROR(VLOOKUP(N43,JFP!$B:$C,2,0),IF(WEEKDAY(N43,2)&gt;5,"WE",""))&amp;IF(COUNTIF(JFP!$E:$E,N43),JFP!$E$1,""))</f>
        <v>WE</v>
      </c>
      <c r="P43" s="17"/>
      <c r="Q43" s="16">
        <f t="shared" si="11"/>
        <v>43458</v>
      </c>
      <c r="R43" s="14" t="str">
        <f>IF(Q43="","",IFERROR(VLOOKUP(Q43,JFP!$B:$C,2,0),IF(WEEKDAY(Q43,2)&gt;5,"WE",""))&amp;IF(COUNTIF(JFP!$E:$E,Q43),JFP!$E$1,""))</f>
        <v>Pont</v>
      </c>
      <c r="S43" s="17"/>
    </row>
    <row r="44" spans="2:20" x14ac:dyDescent="0.35">
      <c r="B44" s="16">
        <f t="shared" si="6"/>
        <v>43306</v>
      </c>
      <c r="C44" s="14" t="str">
        <f>IF(B44="","",IFERROR(VLOOKUP(B44,JFP!$B:$C,2,0),IF(WEEKDAY(B44,2)&gt;5,"WE",""))&amp;IF(COUNTIF(JFP!$E:$E,B44),JFP!$E$1,""))</f>
        <v/>
      </c>
      <c r="D44" s="17"/>
      <c r="E44" s="16">
        <f t="shared" si="7"/>
        <v>43337</v>
      </c>
      <c r="F44" s="14" t="str">
        <f>IF(E44="","",IFERROR(VLOOKUP(E44,JFP!$B:$C,2,0),IF(WEEKDAY(E44,2)&gt;5,"WE",""))&amp;IF(COUNTIF(JFP!$E:$E,E44),JFP!$E$1,""))</f>
        <v>WE</v>
      </c>
      <c r="G44" s="17"/>
      <c r="H44" s="16">
        <f t="shared" si="8"/>
        <v>43368</v>
      </c>
      <c r="I44" s="14" t="str">
        <f>IF(H44="","",IFERROR(VLOOKUP(H44,JFP!$B:$C,2,0),IF(WEEKDAY(H44,2)&gt;5,"WE",""))&amp;IF(COUNTIF(JFP!$E:$E,H44),JFP!$E$1,""))</f>
        <v/>
      </c>
      <c r="J44" s="17"/>
      <c r="K44" s="16">
        <f t="shared" si="9"/>
        <v>43398</v>
      </c>
      <c r="L44" s="14" t="str">
        <f>IF(K44="","",IFERROR(VLOOKUP(K44,JFP!$B:$C,2,0),IF(WEEKDAY(K44,2)&gt;5,"WE",""))&amp;IF(COUNTIF(JFP!$E:$E,K44),JFP!$E$1,""))</f>
        <v/>
      </c>
      <c r="M44" s="17"/>
      <c r="N44" s="16">
        <f t="shared" si="10"/>
        <v>43429</v>
      </c>
      <c r="O44" s="14" t="str">
        <f>IF(N44="","",IFERROR(VLOOKUP(N44,JFP!$B:$C,2,0),IF(WEEKDAY(N44,2)&gt;5,"WE",""))&amp;IF(COUNTIF(JFP!$E:$E,N44),JFP!$E$1,""))</f>
        <v>WE</v>
      </c>
      <c r="P44" s="17"/>
      <c r="Q44" s="16">
        <f t="shared" si="11"/>
        <v>43459</v>
      </c>
      <c r="R44" s="14" t="str">
        <f>IF(Q44="","",IFERROR(VLOOKUP(Q44,JFP!$B:$C,2,0),IF(WEEKDAY(Q44,2)&gt;5,"WE",""))&amp;IF(COUNTIF(JFP!$E:$E,Q44),JFP!$E$1,""))</f>
        <v>Noël</v>
      </c>
      <c r="S44" s="17"/>
    </row>
    <row r="45" spans="2:20" x14ac:dyDescent="0.35">
      <c r="B45" s="16">
        <f t="shared" si="6"/>
        <v>43307</v>
      </c>
      <c r="C45" s="14" t="str">
        <f>IF(B45="","",IFERROR(VLOOKUP(B45,JFP!$B:$C,2,0),IF(WEEKDAY(B45,2)&gt;5,"WE",""))&amp;IF(COUNTIF(JFP!$E:$E,B45),JFP!$E$1,""))</f>
        <v/>
      </c>
      <c r="D45" s="17"/>
      <c r="E45" s="16">
        <f t="shared" si="7"/>
        <v>43338</v>
      </c>
      <c r="F45" s="14" t="str">
        <f>IF(E45="","",IFERROR(VLOOKUP(E45,JFP!$B:$C,2,0),IF(WEEKDAY(E45,2)&gt;5,"WE",""))&amp;IF(COUNTIF(JFP!$E:$E,E45),JFP!$E$1,""))</f>
        <v>WE</v>
      </c>
      <c r="G45" s="17"/>
      <c r="H45" s="16">
        <f t="shared" si="8"/>
        <v>43369</v>
      </c>
      <c r="I45" s="14" t="str">
        <f>IF(H45="","",IFERROR(VLOOKUP(H45,JFP!$B:$C,2,0),IF(WEEKDAY(H45,2)&gt;5,"WE",""))&amp;IF(COUNTIF(JFP!$E:$E,H45),JFP!$E$1,""))</f>
        <v/>
      </c>
      <c r="J45" s="17"/>
      <c r="K45" s="16">
        <f t="shared" si="9"/>
        <v>43399</v>
      </c>
      <c r="L45" s="14" t="str">
        <f>IF(K45="","",IFERROR(VLOOKUP(K45,JFP!$B:$C,2,0),IF(WEEKDAY(K45,2)&gt;5,"WE",""))&amp;IF(COUNTIF(JFP!$E:$E,K45),JFP!$E$1,""))</f>
        <v/>
      </c>
      <c r="M45" s="17"/>
      <c r="N45" s="16">
        <f t="shared" si="10"/>
        <v>43430</v>
      </c>
      <c r="O45" s="14" t="str">
        <f>IF(N45="","",IFERROR(VLOOKUP(N45,JFP!$B:$C,2,0),IF(WEEKDAY(N45,2)&gt;5,"WE",""))&amp;IF(COUNTIF(JFP!$E:$E,N45),JFP!$E$1,""))</f>
        <v/>
      </c>
      <c r="P45" s="17"/>
      <c r="Q45" s="16">
        <f t="shared" si="11"/>
        <v>43460</v>
      </c>
      <c r="R45" s="14" t="str">
        <f>IF(Q45="","",IFERROR(VLOOKUP(Q45,JFP!$B:$C,2,0),IF(WEEKDAY(Q45,2)&gt;5,"WE",""))&amp;IF(COUNTIF(JFP!$E:$E,Q45),JFP!$E$1,""))</f>
        <v/>
      </c>
      <c r="S45" s="17"/>
    </row>
    <row r="46" spans="2:20" x14ac:dyDescent="0.35">
      <c r="B46" s="16">
        <f t="shared" si="6"/>
        <v>43308</v>
      </c>
      <c r="C46" s="14" t="str">
        <f>IF(B46="","",IFERROR(VLOOKUP(B46,JFP!$B:$C,2,0),IF(WEEKDAY(B46,2)&gt;5,"WE",""))&amp;IF(COUNTIF(JFP!$E:$E,B46),JFP!$E$1,""))</f>
        <v/>
      </c>
      <c r="D46" s="17"/>
      <c r="E46" s="16">
        <f t="shared" si="7"/>
        <v>43339</v>
      </c>
      <c r="F46" s="14" t="str">
        <f>IF(E46="","",IFERROR(VLOOKUP(E46,JFP!$B:$C,2,0),IF(WEEKDAY(E46,2)&gt;5,"WE",""))&amp;IF(COUNTIF(JFP!$E:$E,E46),JFP!$E$1,""))</f>
        <v/>
      </c>
      <c r="G46" s="17"/>
      <c r="H46" s="16">
        <f t="shared" si="8"/>
        <v>43370</v>
      </c>
      <c r="I46" s="14" t="str">
        <f>IF(H46="","",IFERROR(VLOOKUP(H46,JFP!$B:$C,2,0),IF(WEEKDAY(H46,2)&gt;5,"WE",""))&amp;IF(COUNTIF(JFP!$E:$E,H46),JFP!$E$1,""))</f>
        <v/>
      </c>
      <c r="J46" s="17"/>
      <c r="K46" s="16">
        <f t="shared" si="9"/>
        <v>43400</v>
      </c>
      <c r="L46" s="14" t="str">
        <f>IF(K46="","",IFERROR(VLOOKUP(K46,JFP!$B:$C,2,0),IF(WEEKDAY(K46,2)&gt;5,"WE",""))&amp;IF(COUNTIF(JFP!$E:$E,K46),JFP!$E$1,""))</f>
        <v>WE</v>
      </c>
      <c r="M46" s="17"/>
      <c r="N46" s="16">
        <f t="shared" si="10"/>
        <v>43431</v>
      </c>
      <c r="O46" s="14" t="str">
        <f>IF(N46="","",IFERROR(VLOOKUP(N46,JFP!$B:$C,2,0),IF(WEEKDAY(N46,2)&gt;5,"WE",""))&amp;IF(COUNTIF(JFP!$E:$E,N46),JFP!$E$1,""))</f>
        <v/>
      </c>
      <c r="P46" s="17"/>
      <c r="Q46" s="16">
        <f t="shared" si="11"/>
        <v>43461</v>
      </c>
      <c r="R46" s="14" t="str">
        <f>IF(Q46="","",IFERROR(VLOOKUP(Q46,JFP!$B:$C,2,0),IF(WEEKDAY(Q46,2)&gt;5,"WE",""))&amp;IF(COUNTIF(JFP!$E:$E,Q46),JFP!$E$1,""))</f>
        <v/>
      </c>
      <c r="S46" s="17"/>
    </row>
    <row r="47" spans="2:20" x14ac:dyDescent="0.35">
      <c r="B47" s="16">
        <f t="shared" si="6"/>
        <v>43309</v>
      </c>
      <c r="C47" s="14" t="str">
        <f>IF(B47="","",IFERROR(VLOOKUP(B47,JFP!$B:$C,2,0),IF(WEEKDAY(B47,2)&gt;5,"WE",""))&amp;IF(COUNTIF(JFP!$E:$E,B47),JFP!$E$1,""))</f>
        <v>WE</v>
      </c>
      <c r="D47" s="17"/>
      <c r="E47" s="16">
        <f t="shared" si="7"/>
        <v>43340</v>
      </c>
      <c r="F47" s="14" t="str">
        <f>IF(E47="","",IFERROR(VLOOKUP(E47,JFP!$B:$C,2,0),IF(WEEKDAY(E47,2)&gt;5,"WE",""))&amp;IF(COUNTIF(JFP!$E:$E,E47),JFP!$E$1,""))</f>
        <v/>
      </c>
      <c r="G47" s="17"/>
      <c r="H47" s="16">
        <f t="shared" si="8"/>
        <v>43371</v>
      </c>
      <c r="I47" s="14" t="str">
        <f>IF(H47="","",IFERROR(VLOOKUP(H47,JFP!$B:$C,2,0),IF(WEEKDAY(H47,2)&gt;5,"WE",""))&amp;IF(COUNTIF(JFP!$E:$E,H47),JFP!$E$1,""))</f>
        <v/>
      </c>
      <c r="J47" s="17"/>
      <c r="K47" s="16">
        <f t="shared" si="9"/>
        <v>43401</v>
      </c>
      <c r="L47" s="14" t="str">
        <f>IF(K47="","",IFERROR(VLOOKUP(K47,JFP!$B:$C,2,0),IF(WEEKDAY(K47,2)&gt;5,"WE",""))&amp;IF(COUNTIF(JFP!$E:$E,K47),JFP!$E$1,""))</f>
        <v>WE</v>
      </c>
      <c r="M47" s="17"/>
      <c r="N47" s="16">
        <f t="shared" si="10"/>
        <v>43432</v>
      </c>
      <c r="O47" s="14" t="str">
        <f>IF(N47="","",IFERROR(VLOOKUP(N47,JFP!$B:$C,2,0),IF(WEEKDAY(N47,2)&gt;5,"WE",""))&amp;IF(COUNTIF(JFP!$E:$E,N47),JFP!$E$1,""))</f>
        <v/>
      </c>
      <c r="P47" s="17"/>
      <c r="Q47" s="16">
        <f t="shared" si="11"/>
        <v>43462</v>
      </c>
      <c r="R47" s="14" t="str">
        <f>IF(Q47="","",IFERROR(VLOOKUP(Q47,JFP!$B:$C,2,0),IF(WEEKDAY(Q47,2)&gt;5,"WE",""))&amp;IF(COUNTIF(JFP!$E:$E,Q47),JFP!$E$1,""))</f>
        <v/>
      </c>
      <c r="S47" s="17"/>
    </row>
    <row r="48" spans="2:20" x14ac:dyDescent="0.35">
      <c r="B48" s="16">
        <f t="shared" si="6"/>
        <v>43310</v>
      </c>
      <c r="C48" s="14" t="str">
        <f>IF(B48="","",IFERROR(VLOOKUP(B48,JFP!$B:$C,2,0),IF(WEEKDAY(B48,2)&gt;5,"WE",""))&amp;IF(COUNTIF(JFP!$E:$E,B48),JFP!$E$1,""))</f>
        <v>WE</v>
      </c>
      <c r="D48" s="17"/>
      <c r="E48" s="16">
        <f t="shared" si="7"/>
        <v>43341</v>
      </c>
      <c r="F48" s="14" t="str">
        <f>IF(E48="","",IFERROR(VLOOKUP(E48,JFP!$B:$C,2,0),IF(WEEKDAY(E48,2)&gt;5,"WE",""))&amp;IF(COUNTIF(JFP!$E:$E,E48),JFP!$E$1,""))</f>
        <v/>
      </c>
      <c r="G48" s="17"/>
      <c r="H48" s="16">
        <f t="shared" si="8"/>
        <v>43372</v>
      </c>
      <c r="I48" s="14" t="str">
        <f>IF(H48="","",IFERROR(VLOOKUP(H48,JFP!$B:$C,2,0),IF(WEEKDAY(H48,2)&gt;5,"WE",""))&amp;IF(COUNTIF(JFP!$E:$E,H48),JFP!$E$1,""))</f>
        <v>WE</v>
      </c>
      <c r="J48" s="17"/>
      <c r="K48" s="16">
        <f t="shared" si="9"/>
        <v>43402</v>
      </c>
      <c r="L48" s="14" t="str">
        <f>IF(K48="","",IFERROR(VLOOKUP(K48,JFP!$B:$C,2,0),IF(WEEKDAY(K48,2)&gt;5,"WE",""))&amp;IF(COUNTIF(JFP!$E:$E,K48),JFP!$E$1,""))</f>
        <v/>
      </c>
      <c r="M48" s="17"/>
      <c r="N48" s="16">
        <f t="shared" si="10"/>
        <v>43433</v>
      </c>
      <c r="O48" s="14" t="str">
        <f>IF(N48="","",IFERROR(VLOOKUP(N48,JFP!$B:$C,2,0),IF(WEEKDAY(N48,2)&gt;5,"WE",""))&amp;IF(COUNTIF(JFP!$E:$E,N48),JFP!$E$1,""))</f>
        <v/>
      </c>
      <c r="P48" s="17"/>
      <c r="Q48" s="16">
        <f t="shared" si="11"/>
        <v>43463</v>
      </c>
      <c r="R48" s="14" t="str">
        <f>IF(Q48="","",IFERROR(VLOOKUP(Q48,JFP!$B:$C,2,0),IF(WEEKDAY(Q48,2)&gt;5,"WE",""))&amp;IF(COUNTIF(JFP!$E:$E,Q48),JFP!$E$1,""))</f>
        <v>WE</v>
      </c>
      <c r="S48" s="17"/>
    </row>
    <row r="49" spans="2:19" x14ac:dyDescent="0.35">
      <c r="B49" s="16">
        <f t="shared" si="6"/>
        <v>43311</v>
      </c>
      <c r="C49" s="14" t="str">
        <f>IF(B49="","",IFERROR(VLOOKUP(B49,JFP!$B:$C,2,0),IF(WEEKDAY(B49,2)&gt;5,"WE",""))&amp;IF(COUNTIF(JFP!$E:$E,B49),JFP!$E$1,""))</f>
        <v/>
      </c>
      <c r="D49" s="17"/>
      <c r="E49" s="16">
        <f t="shared" si="7"/>
        <v>43342</v>
      </c>
      <c r="F49" s="14" t="str">
        <f>IF(E49="","",IFERROR(VLOOKUP(E49,JFP!$B:$C,2,0),IF(WEEKDAY(E49,2)&gt;5,"WE",""))&amp;IF(COUNTIF(JFP!$E:$E,E49),JFP!$E$1,""))</f>
        <v/>
      </c>
      <c r="G49" s="17"/>
      <c r="H49" s="16">
        <f t="shared" si="8"/>
        <v>43373</v>
      </c>
      <c r="I49" s="14" t="str">
        <f>IF(H49="","",IFERROR(VLOOKUP(H49,JFP!$B:$C,2,0),IF(WEEKDAY(H49,2)&gt;5,"WE",""))&amp;IF(COUNTIF(JFP!$E:$E,H49),JFP!$E$1,""))</f>
        <v>WE</v>
      </c>
      <c r="J49" s="17"/>
      <c r="K49" s="16">
        <f t="shared" si="9"/>
        <v>43403</v>
      </c>
      <c r="L49" s="14" t="str">
        <f>IF(K49="","",IFERROR(VLOOKUP(K49,JFP!$B:$C,2,0),IF(WEEKDAY(K49,2)&gt;5,"WE",""))&amp;IF(COUNTIF(JFP!$E:$E,K49),JFP!$E$1,""))</f>
        <v/>
      </c>
      <c r="M49" s="17"/>
      <c r="N49" s="16">
        <f t="shared" si="10"/>
        <v>43434</v>
      </c>
      <c r="O49" s="14" t="str">
        <f>IF(N49="","",IFERROR(VLOOKUP(N49,JFP!$B:$C,2,0),IF(WEEKDAY(N49,2)&gt;5,"WE",""))&amp;IF(COUNTIF(JFP!$E:$E,N49),JFP!$E$1,""))</f>
        <v/>
      </c>
      <c r="P49" s="17"/>
      <c r="Q49" s="16">
        <f t="shared" si="11"/>
        <v>43464</v>
      </c>
      <c r="R49" s="14" t="str">
        <f>IF(Q49="","",IFERROR(VLOOKUP(Q49,JFP!$B:$C,2,0),IF(WEEKDAY(Q49,2)&gt;5,"WE",""))&amp;IF(COUNTIF(JFP!$E:$E,Q49),JFP!$E$1,""))</f>
        <v>WE</v>
      </c>
      <c r="S49" s="17"/>
    </row>
    <row r="50" spans="2:19" x14ac:dyDescent="0.35">
      <c r="B50" s="16">
        <f t="shared" si="6"/>
        <v>43312</v>
      </c>
      <c r="C50" s="14" t="str">
        <f>IF(B50="","",IFERROR(VLOOKUP(B50,JFP!$B:$C,2,0),IF(WEEKDAY(B50,2)&gt;5,"WE",""))&amp;IF(COUNTIF(JFP!$E:$E,B50),JFP!$E$1,""))</f>
        <v/>
      </c>
      <c r="D50" s="17"/>
      <c r="E50" s="16">
        <f t="shared" si="7"/>
        <v>43343</v>
      </c>
      <c r="F50" s="14" t="str">
        <f>IF(E50="","",IFERROR(VLOOKUP(E50,JFP!$B:$C,2,0),IF(WEEKDAY(E50,2)&gt;5,"WE",""))&amp;IF(COUNTIF(JFP!$E:$E,E50),JFP!$E$1,""))</f>
        <v/>
      </c>
      <c r="G50" s="17"/>
      <c r="H50" s="16">
        <f t="shared" si="8"/>
        <v>43374</v>
      </c>
      <c r="I50" s="14" t="str">
        <f>IF(H50="","",IFERROR(VLOOKUP(H50,JFP!$B:$C,2,0),IF(WEEKDAY(H50,2)&gt;5,"WE",""))&amp;IF(COUNTIF(JFP!$E:$E,H50),JFP!$E$1,""))</f>
        <v/>
      </c>
      <c r="J50" s="17"/>
      <c r="K50" s="16">
        <f t="shared" si="9"/>
        <v>43404</v>
      </c>
      <c r="L50" s="14" t="str">
        <f>IF(K50="","",IFERROR(VLOOKUP(K50,JFP!$B:$C,2,0),IF(WEEKDAY(K50,2)&gt;5,"WE",""))&amp;IF(COUNTIF(JFP!$E:$E,K50),JFP!$E$1,""))</f>
        <v/>
      </c>
      <c r="M50" s="17"/>
      <c r="N50" s="16">
        <f t="shared" si="10"/>
        <v>43435</v>
      </c>
      <c r="O50" s="14" t="str">
        <f>IF(N50="","",IFERROR(VLOOKUP(N50,JFP!$B:$C,2,0),IF(WEEKDAY(N50,2)&gt;5,"WE",""))&amp;IF(COUNTIF(JFP!$E:$E,N50),JFP!$E$1,""))</f>
        <v>WE</v>
      </c>
      <c r="P50" s="17"/>
      <c r="Q50" s="16">
        <f t="shared" si="11"/>
        <v>43465</v>
      </c>
      <c r="R50" s="14" t="str">
        <f>IF(Q50="","",IFERROR(VLOOKUP(Q50,JFP!$B:$C,2,0),IF(WEEKDAY(Q50,2)&gt;5,"WE",""))&amp;IF(COUNTIF(JFP!$E:$E,Q50),JFP!$E$1,""))</f>
        <v>Pont</v>
      </c>
      <c r="S50" s="17"/>
    </row>
    <row r="51" spans="2:19" x14ac:dyDescent="0.35">
      <c r="B51" s="16">
        <f t="shared" si="6"/>
        <v>43313</v>
      </c>
      <c r="C51" s="14" t="str">
        <f>IF(B51="","",IFERROR(VLOOKUP(B51,JFP!$B:$C,2,0),IF(WEEKDAY(B51,2)&gt;5,"WE",""))&amp;IF(COUNTIF(JFP!$E:$E,B51),JFP!$E$1,""))</f>
        <v/>
      </c>
      <c r="D51" s="17"/>
      <c r="E51" s="16">
        <f t="shared" si="7"/>
        <v>43344</v>
      </c>
      <c r="F51" s="14" t="str">
        <f>IF(E51="","",IFERROR(VLOOKUP(E51,JFP!$B:$C,2,0),IF(WEEKDAY(E51,2)&gt;5,"WE",""))&amp;IF(COUNTIF(JFP!$E:$E,E51),JFP!$E$1,""))</f>
        <v>WE</v>
      </c>
      <c r="G51" s="17"/>
      <c r="H51" s="16">
        <f t="shared" si="8"/>
        <v>43375</v>
      </c>
      <c r="I51" s="14" t="str">
        <f>IF(H51="","",IFERROR(VLOOKUP(H51,JFP!$B:$C,2,0),IF(WEEKDAY(H51,2)&gt;5,"WE",""))&amp;IF(COUNTIF(JFP!$E:$E,H51),JFP!$E$1,""))</f>
        <v/>
      </c>
      <c r="J51" s="17"/>
      <c r="K51" s="16">
        <f t="shared" si="9"/>
        <v>43405</v>
      </c>
      <c r="L51" s="14" t="str">
        <f>IF(K51="","",IFERROR(VLOOKUP(K51,JFP!$B:$C,2,0),IF(WEEKDAY(K51,2)&gt;5,"WE",""))&amp;IF(COUNTIF(JFP!$E:$E,K51),JFP!$E$1,""))</f>
        <v>Toussaint</v>
      </c>
      <c r="M51" s="17"/>
      <c r="N51" s="16">
        <f t="shared" si="10"/>
        <v>43436</v>
      </c>
      <c r="O51" s="14" t="str">
        <f>IF(N51="","",IFERROR(VLOOKUP(N51,JFP!$B:$C,2,0),IF(WEEKDAY(N51,2)&gt;5,"WE",""))&amp;IF(COUNTIF(JFP!$E:$E,N51),JFP!$E$1,""))</f>
        <v>WE</v>
      </c>
      <c r="P51" s="17"/>
      <c r="Q51" s="16">
        <f t="shared" si="11"/>
        <v>43466</v>
      </c>
      <c r="R51" s="14" t="str">
        <f>IF(Q51="","",IFERROR(VLOOKUP(Q51,JFP!$B:$C,2,0),IF(WEEKDAY(Q51,2)&gt;5,"WE",""))&amp;IF(COUNTIF(JFP!$E:$E,Q51),JFP!$E$1,""))</f>
        <v>Premier de l'AN</v>
      </c>
      <c r="S51" s="17"/>
    </row>
    <row r="52" spans="2:19" x14ac:dyDescent="0.35">
      <c r="B52" s="16">
        <f t="shared" si="6"/>
        <v>43314</v>
      </c>
      <c r="C52" s="14" t="str">
        <f>IF(B52="","",IFERROR(VLOOKUP(B52,JFP!$B:$C,2,0),IF(WEEKDAY(B52,2)&gt;5,"WE",""))&amp;IF(COUNTIF(JFP!$E:$E,B52),JFP!$E$1,""))</f>
        <v/>
      </c>
      <c r="D52" s="17"/>
      <c r="E52" s="16">
        <f t="shared" si="7"/>
        <v>43345</v>
      </c>
      <c r="F52" s="14" t="str">
        <f>IF(E52="","",IFERROR(VLOOKUP(E52,JFP!$B:$C,2,0),IF(WEEKDAY(E52,2)&gt;5,"WE",""))&amp;IF(COUNTIF(JFP!$E:$E,E52),JFP!$E$1,""))</f>
        <v>WE</v>
      </c>
      <c r="G52" s="17"/>
      <c r="H52" s="16">
        <f t="shared" si="8"/>
        <v>43376</v>
      </c>
      <c r="I52" s="14" t="str">
        <f>IF(H52="","",IFERROR(VLOOKUP(H52,JFP!$B:$C,2,0),IF(WEEKDAY(H52,2)&gt;5,"WE",""))&amp;IF(COUNTIF(JFP!$E:$E,H52),JFP!$E$1,""))</f>
        <v/>
      </c>
      <c r="J52" s="17"/>
      <c r="K52" s="16">
        <f t="shared" si="9"/>
        <v>43406</v>
      </c>
      <c r="L52" s="14" t="str">
        <f>IF(K52="","",IFERROR(VLOOKUP(K52,JFP!$B:$C,2,0),IF(WEEKDAY(K52,2)&gt;5,"WE",""))&amp;IF(COUNTIF(JFP!$E:$E,K52),JFP!$E$1,""))</f>
        <v>Pont</v>
      </c>
      <c r="M52" s="17"/>
      <c r="N52" s="16">
        <f t="shared" si="10"/>
        <v>43437</v>
      </c>
      <c r="O52" s="14" t="str">
        <f>IF(N52="","",IFERROR(VLOOKUP(N52,JFP!$B:$C,2,0),IF(WEEKDAY(N52,2)&gt;5,"WE",""))&amp;IF(COUNTIF(JFP!$E:$E,N52),JFP!$E$1,""))</f>
        <v/>
      </c>
      <c r="P52" s="17"/>
      <c r="Q52" s="16">
        <f t="shared" si="11"/>
        <v>43467</v>
      </c>
      <c r="R52" s="14" t="str">
        <f>IF(Q52="","",IFERROR(VLOOKUP(Q52,JFP!$B:$C,2,0),IF(WEEKDAY(Q52,2)&gt;5,"WE",""))&amp;IF(COUNTIF(JFP!$E:$E,Q52),JFP!$E$1,""))</f>
        <v/>
      </c>
      <c r="S52" s="17"/>
    </row>
    <row r="53" spans="2:19" x14ac:dyDescent="0.35">
      <c r="B53" s="16">
        <f t="shared" si="6"/>
        <v>43315</v>
      </c>
      <c r="C53" s="14" t="str">
        <f>IF(B53="","",IFERROR(VLOOKUP(B53,JFP!$B:$C,2,0),IF(WEEKDAY(B53,2)&gt;5,"WE",""))&amp;IF(COUNTIF(JFP!$E:$E,B53),JFP!$E$1,""))</f>
        <v/>
      </c>
      <c r="D53" s="17"/>
      <c r="E53" s="16">
        <f t="shared" si="7"/>
        <v>43346</v>
      </c>
      <c r="F53" s="14" t="str">
        <f>IF(E53="","",IFERROR(VLOOKUP(E53,JFP!$B:$C,2,0),IF(WEEKDAY(E53,2)&gt;5,"WE",""))&amp;IF(COUNTIF(JFP!$E:$E,E53),JFP!$E$1,""))</f>
        <v/>
      </c>
      <c r="G53" s="17"/>
      <c r="H53" s="16">
        <f t="shared" si="8"/>
        <v>43377</v>
      </c>
      <c r="I53" s="14" t="str">
        <f>IF(H53="","",IFERROR(VLOOKUP(H53,JFP!$B:$C,2,0),IF(WEEKDAY(H53,2)&gt;5,"WE",""))&amp;IF(COUNTIF(JFP!$E:$E,H53),JFP!$E$1,""))</f>
        <v/>
      </c>
      <c r="J53" s="17"/>
      <c r="K53" s="16">
        <f t="shared" si="9"/>
        <v>43407</v>
      </c>
      <c r="L53" s="14" t="str">
        <f>IF(K53="","",IFERROR(VLOOKUP(K53,JFP!$B:$C,2,0),IF(WEEKDAY(K53,2)&gt;5,"WE",""))&amp;IF(COUNTIF(JFP!$E:$E,K53),JFP!$E$1,""))</f>
        <v>WE</v>
      </c>
      <c r="M53" s="17"/>
      <c r="N53" s="16">
        <f t="shared" si="10"/>
        <v>43438</v>
      </c>
      <c r="O53" s="14" t="str">
        <f>IF(N53="","",IFERROR(VLOOKUP(N53,JFP!$B:$C,2,0),IF(WEEKDAY(N53,2)&gt;5,"WE",""))&amp;IF(COUNTIF(JFP!$E:$E,N53),JFP!$E$1,""))</f>
        <v/>
      </c>
      <c r="P53" s="17"/>
      <c r="Q53" s="16">
        <f t="shared" si="11"/>
        <v>43468</v>
      </c>
      <c r="R53" s="14" t="str">
        <f>IF(Q53="","",IFERROR(VLOOKUP(Q53,JFP!$B:$C,2,0),IF(WEEKDAY(Q53,2)&gt;5,"WE",""))&amp;IF(COUNTIF(JFP!$E:$E,Q53),JFP!$E$1,""))</f>
        <v/>
      </c>
      <c r="S53" s="17"/>
    </row>
    <row r="54" spans="2:19" x14ac:dyDescent="0.35">
      <c r="B54" s="16">
        <f t="shared" si="6"/>
        <v>43316</v>
      </c>
      <c r="C54" s="14" t="str">
        <f>IF(B54="","",IFERROR(VLOOKUP(B54,JFP!$B:$C,2,0),IF(WEEKDAY(B54,2)&gt;5,"WE",""))&amp;IF(COUNTIF(JFP!$E:$E,B54),JFP!$E$1,""))</f>
        <v>WE</v>
      </c>
      <c r="D54" s="17"/>
      <c r="E54" s="16">
        <f t="shared" si="7"/>
        <v>43347</v>
      </c>
      <c r="F54" s="14" t="str">
        <f>IF(E54="","",IFERROR(VLOOKUP(E54,JFP!$B:$C,2,0),IF(WEEKDAY(E54,2)&gt;5,"WE",""))&amp;IF(COUNTIF(JFP!$E:$E,E54),JFP!$E$1,""))</f>
        <v/>
      </c>
      <c r="G54" s="17"/>
      <c r="H54" s="16">
        <f t="shared" si="8"/>
        <v>43378</v>
      </c>
      <c r="I54" s="14" t="str">
        <f>IF(H54="","",IFERROR(VLOOKUP(H54,JFP!$B:$C,2,0),IF(WEEKDAY(H54,2)&gt;5,"WE",""))&amp;IF(COUNTIF(JFP!$E:$E,H54),JFP!$E$1,""))</f>
        <v/>
      </c>
      <c r="J54" s="17"/>
      <c r="K54" s="16">
        <f t="shared" si="9"/>
        <v>43408</v>
      </c>
      <c r="L54" s="14" t="str">
        <f>IF(K54="","",IFERROR(VLOOKUP(K54,JFP!$B:$C,2,0),IF(WEEKDAY(K54,2)&gt;5,"WE",""))&amp;IF(COUNTIF(JFP!$E:$E,K54),JFP!$E$1,""))</f>
        <v>WE</v>
      </c>
      <c r="M54" s="17"/>
      <c r="N54" s="16">
        <f t="shared" si="10"/>
        <v>43439</v>
      </c>
      <c r="O54" s="14" t="str">
        <f>IF(N54="","",IFERROR(VLOOKUP(N54,JFP!$B:$C,2,0),IF(WEEKDAY(N54,2)&gt;5,"WE",""))&amp;IF(COUNTIF(JFP!$E:$E,N54),JFP!$E$1,""))</f>
        <v/>
      </c>
      <c r="P54" s="17"/>
      <c r="Q54" s="16">
        <f t="shared" si="11"/>
        <v>43469</v>
      </c>
      <c r="R54" s="14" t="str">
        <f>IF(Q54="","",IFERROR(VLOOKUP(Q54,JFP!$B:$C,2,0),IF(WEEKDAY(Q54,2)&gt;5,"WE",""))&amp;IF(COUNTIF(JFP!$E:$E,Q54),JFP!$E$1,""))</f>
        <v/>
      </c>
      <c r="S54" s="17"/>
    </row>
    <row r="55" spans="2:19" x14ac:dyDescent="0.35">
      <c r="B55" s="16">
        <f t="shared" si="6"/>
        <v>43317</v>
      </c>
      <c r="C55" s="14" t="str">
        <f>IF(B55="","",IFERROR(VLOOKUP(B55,JFP!$B:$C,2,0),IF(WEEKDAY(B55,2)&gt;5,"WE",""))&amp;IF(COUNTIF(JFP!$E:$E,B55),JFP!$E$1,""))</f>
        <v>WE</v>
      </c>
      <c r="D55" s="17"/>
      <c r="E55" s="16">
        <f t="shared" si="7"/>
        <v>43348</v>
      </c>
      <c r="F55" s="14" t="str">
        <f>IF(E55="","",IFERROR(VLOOKUP(E55,JFP!$B:$C,2,0),IF(WEEKDAY(E55,2)&gt;5,"WE",""))&amp;IF(COUNTIF(JFP!$E:$E,E55),JFP!$E$1,""))</f>
        <v/>
      </c>
      <c r="G55" s="17"/>
      <c r="H55" s="16">
        <f t="shared" si="8"/>
        <v>43379</v>
      </c>
      <c r="I55" s="14" t="str">
        <f>IF(H55="","",IFERROR(VLOOKUP(H55,JFP!$B:$C,2,0),IF(WEEKDAY(H55,2)&gt;5,"WE",""))&amp;IF(COUNTIF(JFP!$E:$E,H55),JFP!$E$1,""))</f>
        <v>WE</v>
      </c>
      <c r="J55" s="17"/>
      <c r="K55" s="16">
        <f t="shared" si="9"/>
        <v>43409</v>
      </c>
      <c r="L55" s="14" t="str">
        <f>IF(K55="","",IFERROR(VLOOKUP(K55,JFP!$B:$C,2,0),IF(WEEKDAY(K55,2)&gt;5,"WE",""))&amp;IF(COUNTIF(JFP!$E:$E,K55),JFP!$E$1,""))</f>
        <v/>
      </c>
      <c r="M55" s="17"/>
      <c r="N55" s="16">
        <f t="shared" si="10"/>
        <v>43440</v>
      </c>
      <c r="O55" s="14" t="str">
        <f>IF(N55="","",IFERROR(VLOOKUP(N55,JFP!$B:$C,2,0),IF(WEEKDAY(N55,2)&gt;5,"WE",""))&amp;IF(COUNTIF(JFP!$E:$E,N55),JFP!$E$1,""))</f>
        <v/>
      </c>
      <c r="P55" s="17"/>
      <c r="Q55" s="16">
        <f t="shared" si="11"/>
        <v>43470</v>
      </c>
      <c r="R55" s="14" t="str">
        <f>IF(Q55="","",IFERROR(VLOOKUP(Q55,JFP!$B:$C,2,0),IF(WEEKDAY(Q55,2)&gt;5,"WE",""))&amp;IF(COUNTIF(JFP!$E:$E,Q55),JFP!$E$1,""))</f>
        <v>WE</v>
      </c>
      <c r="S55" s="17"/>
    </row>
    <row r="56" spans="2:19" x14ac:dyDescent="0.35">
      <c r="B56" s="16">
        <f t="shared" si="6"/>
        <v>43318</v>
      </c>
      <c r="C56" s="14" t="str">
        <f>IF(B56="","",IFERROR(VLOOKUP(B56,JFP!$B:$C,2,0),IF(WEEKDAY(B56,2)&gt;5,"WE",""))&amp;IF(COUNTIF(JFP!$E:$E,B56),JFP!$E$1,""))</f>
        <v/>
      </c>
      <c r="D56" s="17"/>
      <c r="E56" s="16">
        <f t="shared" si="7"/>
        <v>43349</v>
      </c>
      <c r="F56" s="14" t="str">
        <f>IF(E56="","",IFERROR(VLOOKUP(E56,JFP!$B:$C,2,0),IF(WEEKDAY(E56,2)&gt;5,"WE",""))&amp;IF(COUNTIF(JFP!$E:$E,E56),JFP!$E$1,""))</f>
        <v/>
      </c>
      <c r="G56" s="17"/>
      <c r="H56" s="16">
        <f t="shared" si="8"/>
        <v>43380</v>
      </c>
      <c r="I56" s="14" t="str">
        <f>IF(H56="","",IFERROR(VLOOKUP(H56,JFP!$B:$C,2,0),IF(WEEKDAY(H56,2)&gt;5,"WE",""))&amp;IF(COUNTIF(JFP!$E:$E,H56),JFP!$E$1,""))</f>
        <v>WE</v>
      </c>
      <c r="J56" s="17"/>
      <c r="K56" s="16">
        <f t="shared" si="9"/>
        <v>43410</v>
      </c>
      <c r="L56" s="14" t="str">
        <f>IF(K56="","",IFERROR(VLOOKUP(K56,JFP!$B:$C,2,0),IF(WEEKDAY(K56,2)&gt;5,"WE",""))&amp;IF(COUNTIF(JFP!$E:$E,K56),JFP!$E$1,""))</f>
        <v/>
      </c>
      <c r="M56" s="17"/>
      <c r="N56" s="16">
        <f t="shared" si="10"/>
        <v>43441</v>
      </c>
      <c r="O56" s="14" t="str">
        <f>IF(N56="","",IFERROR(VLOOKUP(N56,JFP!$B:$C,2,0),IF(WEEKDAY(N56,2)&gt;5,"WE",""))&amp;IF(COUNTIF(JFP!$E:$E,N56),JFP!$E$1,""))</f>
        <v/>
      </c>
      <c r="P56" s="17"/>
      <c r="Q56" s="16">
        <f t="shared" si="11"/>
        <v>43471</v>
      </c>
      <c r="R56" s="14" t="str">
        <f>IF(Q56="","",IFERROR(VLOOKUP(Q56,JFP!$B:$C,2,0),IF(WEEKDAY(Q56,2)&gt;5,"WE",""))&amp;IF(COUNTIF(JFP!$E:$E,Q56),JFP!$E$1,""))</f>
        <v>WE</v>
      </c>
      <c r="S56" s="17"/>
    </row>
    <row r="57" spans="2:19" x14ac:dyDescent="0.35">
      <c r="B57" s="16">
        <f t="shared" si="6"/>
        <v>43319</v>
      </c>
      <c r="C57" s="14" t="str">
        <f>IF(B57="","",IFERROR(VLOOKUP(B57,JFP!$B:$C,2,0),IF(WEEKDAY(B57,2)&gt;5,"WE",""))&amp;IF(COUNTIF(JFP!$E:$E,B57),JFP!$E$1,""))</f>
        <v/>
      </c>
      <c r="D57" s="17"/>
      <c r="E57" s="16">
        <f t="shared" si="7"/>
        <v>43350</v>
      </c>
      <c r="F57" s="14" t="str">
        <f>IF(E57="","",IFERROR(VLOOKUP(E57,JFP!$B:$C,2,0),IF(WEEKDAY(E57,2)&gt;5,"WE",""))&amp;IF(COUNTIF(JFP!$E:$E,E57),JFP!$E$1,""))</f>
        <v/>
      </c>
      <c r="G57" s="17"/>
      <c r="H57" s="16">
        <f t="shared" si="8"/>
        <v>43381</v>
      </c>
      <c r="I57" s="14" t="str">
        <f>IF(H57="","",IFERROR(VLOOKUP(H57,JFP!$B:$C,2,0),IF(WEEKDAY(H57,2)&gt;5,"WE",""))&amp;IF(COUNTIF(JFP!$E:$E,H57),JFP!$E$1,""))</f>
        <v/>
      </c>
      <c r="J57" s="17"/>
      <c r="K57" s="16">
        <f t="shared" si="9"/>
        <v>43411</v>
      </c>
      <c r="L57" s="14" t="str">
        <f>IF(K57="","",IFERROR(VLOOKUP(K57,JFP!$B:$C,2,0),IF(WEEKDAY(K57,2)&gt;5,"WE",""))&amp;IF(COUNTIF(JFP!$E:$E,K57),JFP!$E$1,""))</f>
        <v/>
      </c>
      <c r="M57" s="17"/>
      <c r="N57" s="16">
        <f t="shared" si="10"/>
        <v>43442</v>
      </c>
      <c r="O57" s="14" t="str">
        <f>IF(N57="","",IFERROR(VLOOKUP(N57,JFP!$B:$C,2,0),IF(WEEKDAY(N57,2)&gt;5,"WE",""))&amp;IF(COUNTIF(JFP!$E:$E,N57),JFP!$E$1,""))</f>
        <v>WE</v>
      </c>
      <c r="P57" s="17"/>
      <c r="Q57" s="16">
        <f t="shared" si="11"/>
        <v>43472</v>
      </c>
      <c r="R57" s="14" t="str">
        <f>IF(Q57="","",IFERROR(VLOOKUP(Q57,JFP!$B:$C,2,0),IF(WEEKDAY(Q57,2)&gt;5,"WE",""))&amp;IF(COUNTIF(JFP!$E:$E,Q57),JFP!$E$1,""))</f>
        <v/>
      </c>
      <c r="S57" s="17"/>
    </row>
    <row r="58" spans="2:19" x14ac:dyDescent="0.35">
      <c r="B58" s="16">
        <f t="shared" si="6"/>
        <v>43320</v>
      </c>
      <c r="C58" s="14" t="str">
        <f>IF(B58="","",IFERROR(VLOOKUP(B58,JFP!$B:$C,2,0),IF(WEEKDAY(B58,2)&gt;5,"WE",""))&amp;IF(COUNTIF(JFP!$E:$E,B58),JFP!$E$1,""))</f>
        <v/>
      </c>
      <c r="D58" s="17"/>
      <c r="E58" s="16">
        <f t="shared" si="7"/>
        <v>43351</v>
      </c>
      <c r="F58" s="14" t="str">
        <f>IF(E58="","",IFERROR(VLOOKUP(E58,JFP!$B:$C,2,0),IF(WEEKDAY(E58,2)&gt;5,"WE",""))&amp;IF(COUNTIF(JFP!$E:$E,E58),JFP!$E$1,""))</f>
        <v>WE</v>
      </c>
      <c r="G58" s="17"/>
      <c r="H58" s="16">
        <f t="shared" si="8"/>
        <v>43382</v>
      </c>
      <c r="I58" s="14" t="str">
        <f>IF(H58="","",IFERROR(VLOOKUP(H58,JFP!$B:$C,2,0),IF(WEEKDAY(H58,2)&gt;5,"WE",""))&amp;IF(COUNTIF(JFP!$E:$E,H58),JFP!$E$1,""))</f>
        <v/>
      </c>
      <c r="J58" s="17"/>
      <c r="K58" s="16">
        <f t="shared" si="9"/>
        <v>43412</v>
      </c>
      <c r="L58" s="14" t="str">
        <f>IF(K58="","",IFERROR(VLOOKUP(K58,JFP!$B:$C,2,0),IF(WEEKDAY(K58,2)&gt;5,"WE",""))&amp;IF(COUNTIF(JFP!$E:$E,K58),JFP!$E$1,""))</f>
        <v/>
      </c>
      <c r="M58" s="17"/>
      <c r="N58" s="16">
        <f t="shared" si="10"/>
        <v>43443</v>
      </c>
      <c r="O58" s="14" t="str">
        <f>IF(N58="","",IFERROR(VLOOKUP(N58,JFP!$B:$C,2,0),IF(WEEKDAY(N58,2)&gt;5,"WE",""))&amp;IF(COUNTIF(JFP!$E:$E,N58),JFP!$E$1,""))</f>
        <v>WE</v>
      </c>
      <c r="P58" s="17"/>
      <c r="Q58" s="16">
        <f t="shared" si="11"/>
        <v>43473</v>
      </c>
      <c r="R58" s="14" t="str">
        <f>IF(Q58="","",IFERROR(VLOOKUP(Q58,JFP!$B:$C,2,0),IF(WEEKDAY(Q58,2)&gt;5,"WE",""))&amp;IF(COUNTIF(JFP!$E:$E,Q58),JFP!$E$1,""))</f>
        <v/>
      </c>
      <c r="S58" s="17"/>
    </row>
    <row r="59" spans="2:19" x14ac:dyDescent="0.35">
      <c r="B59" s="16">
        <f t="shared" si="6"/>
        <v>43321</v>
      </c>
      <c r="C59" s="14" t="str">
        <f>IF(B59="","",IFERROR(VLOOKUP(B59,JFP!$B:$C,2,0),IF(WEEKDAY(B59,2)&gt;5,"WE",""))&amp;IF(COUNTIF(JFP!$E:$E,B59),JFP!$E$1,""))</f>
        <v/>
      </c>
      <c r="D59" s="17"/>
      <c r="E59" s="16">
        <f t="shared" si="7"/>
        <v>43352</v>
      </c>
      <c r="F59" s="14" t="str">
        <f>IF(E59="","",IFERROR(VLOOKUP(E59,JFP!$B:$C,2,0),IF(WEEKDAY(E59,2)&gt;5,"WE",""))&amp;IF(COUNTIF(JFP!$E:$E,E59),JFP!$E$1,""))</f>
        <v>WE</v>
      </c>
      <c r="G59" s="17"/>
      <c r="H59" s="16">
        <f t="shared" si="8"/>
        <v>43383</v>
      </c>
      <c r="I59" s="14" t="str">
        <f>IF(H59="","",IFERROR(VLOOKUP(H59,JFP!$B:$C,2,0),IF(WEEKDAY(H59,2)&gt;5,"WE",""))&amp;IF(COUNTIF(JFP!$E:$E,H59),JFP!$E$1,""))</f>
        <v/>
      </c>
      <c r="J59" s="17"/>
      <c r="K59" s="16">
        <f t="shared" si="9"/>
        <v>43413</v>
      </c>
      <c r="L59" s="14" t="str">
        <f>IF(K59="","",IFERROR(VLOOKUP(K59,JFP!$B:$C,2,0),IF(WEEKDAY(K59,2)&gt;5,"WE",""))&amp;IF(COUNTIF(JFP!$E:$E,K59),JFP!$E$1,""))</f>
        <v/>
      </c>
      <c r="M59" s="17"/>
      <c r="N59" s="16">
        <f t="shared" si="10"/>
        <v>43444</v>
      </c>
      <c r="O59" s="14" t="str">
        <f>IF(N59="","",IFERROR(VLOOKUP(N59,JFP!$B:$C,2,0),IF(WEEKDAY(N59,2)&gt;5,"WE",""))&amp;IF(COUNTIF(JFP!$E:$E,N59),JFP!$E$1,""))</f>
        <v/>
      </c>
      <c r="P59" s="17"/>
      <c r="Q59" s="16">
        <f t="shared" si="11"/>
        <v>43474</v>
      </c>
      <c r="R59" s="14" t="str">
        <f>IF(Q59="","",IFERROR(VLOOKUP(Q59,JFP!$B:$C,2,0),IF(WEEKDAY(Q59,2)&gt;5,"WE",""))&amp;IF(COUNTIF(JFP!$E:$E,Q59),JFP!$E$1,""))</f>
        <v/>
      </c>
      <c r="S59" s="17"/>
    </row>
    <row r="60" spans="2:19" x14ac:dyDescent="0.35">
      <c r="B60" s="16">
        <f t="shared" si="6"/>
        <v>43322</v>
      </c>
      <c r="C60" s="14" t="str">
        <f>IF(B60="","",IFERROR(VLOOKUP(B60,JFP!$B:$C,2,0),IF(WEEKDAY(B60,2)&gt;5,"WE",""))&amp;IF(COUNTIF(JFP!$E:$E,B60),JFP!$E$1,""))</f>
        <v/>
      </c>
      <c r="D60" s="17"/>
      <c r="E60" s="16">
        <f t="shared" si="7"/>
        <v>43353</v>
      </c>
      <c r="F60" s="14" t="str">
        <f>IF(E60="","",IFERROR(VLOOKUP(E60,JFP!$B:$C,2,0),IF(WEEKDAY(E60,2)&gt;5,"WE",""))&amp;IF(COUNTIF(JFP!$E:$E,E60),JFP!$E$1,""))</f>
        <v/>
      </c>
      <c r="G60" s="17"/>
      <c r="H60" s="16">
        <f t="shared" si="8"/>
        <v>43384</v>
      </c>
      <c r="I60" s="14" t="str">
        <f>IF(H60="","",IFERROR(VLOOKUP(H60,JFP!$B:$C,2,0),IF(WEEKDAY(H60,2)&gt;5,"WE",""))&amp;IF(COUNTIF(JFP!$E:$E,H60),JFP!$E$1,""))</f>
        <v/>
      </c>
      <c r="J60" s="17"/>
      <c r="K60" s="16">
        <f t="shared" si="9"/>
        <v>43414</v>
      </c>
      <c r="L60" s="14" t="str">
        <f>IF(K60="","",IFERROR(VLOOKUP(K60,JFP!$B:$C,2,0),IF(WEEKDAY(K60,2)&gt;5,"WE",""))&amp;IF(COUNTIF(JFP!$E:$E,K60),JFP!$E$1,""))</f>
        <v>WE</v>
      </c>
      <c r="M60" s="17"/>
      <c r="N60" s="16">
        <f t="shared" si="10"/>
        <v>43445</v>
      </c>
      <c r="O60" s="14" t="str">
        <f>IF(N60="","",IFERROR(VLOOKUP(N60,JFP!$B:$C,2,0),IF(WEEKDAY(N60,2)&gt;5,"WE",""))&amp;IF(COUNTIF(JFP!$E:$E,N60),JFP!$E$1,""))</f>
        <v/>
      </c>
      <c r="P60" s="17"/>
      <c r="Q60" s="16">
        <f t="shared" si="11"/>
        <v>43475</v>
      </c>
      <c r="R60" s="14" t="str">
        <f>IF(Q60="","",IFERROR(VLOOKUP(Q60,JFP!$B:$C,2,0),IF(WEEKDAY(Q60,2)&gt;5,"WE",""))&amp;IF(COUNTIF(JFP!$E:$E,Q60),JFP!$E$1,""))</f>
        <v/>
      </c>
      <c r="S60" s="17"/>
    </row>
    <row r="61" spans="2:19" x14ac:dyDescent="0.35">
      <c r="B61" s="16">
        <f t="shared" si="6"/>
        <v>43323</v>
      </c>
      <c r="C61" s="14" t="str">
        <f>IF(B61="","",IFERROR(VLOOKUP(B61,JFP!$B:$C,2,0),IF(WEEKDAY(B61,2)&gt;5,"WE",""))&amp;IF(COUNTIF(JFP!$E:$E,B61),JFP!$E$1,""))</f>
        <v>WE</v>
      </c>
      <c r="D61" s="17"/>
      <c r="E61" s="16">
        <f t="shared" si="7"/>
        <v>43354</v>
      </c>
      <c r="F61" s="14" t="str">
        <f>IF(E61="","",IFERROR(VLOOKUP(E61,JFP!$B:$C,2,0),IF(WEEKDAY(E61,2)&gt;5,"WE",""))&amp;IF(COUNTIF(JFP!$E:$E,E61),JFP!$E$1,""))</f>
        <v/>
      </c>
      <c r="G61" s="17"/>
      <c r="H61" s="16">
        <f t="shared" si="8"/>
        <v>43385</v>
      </c>
      <c r="I61" s="14" t="str">
        <f>IF(H61="","",IFERROR(VLOOKUP(H61,JFP!$B:$C,2,0),IF(WEEKDAY(H61,2)&gt;5,"WE",""))&amp;IF(COUNTIF(JFP!$E:$E,H61),JFP!$E$1,""))</f>
        <v/>
      </c>
      <c r="J61" s="17"/>
      <c r="K61" s="16">
        <f t="shared" si="9"/>
        <v>43415</v>
      </c>
      <c r="L61" s="14" t="str">
        <f>IF(K61="","",IFERROR(VLOOKUP(K61,JFP!$B:$C,2,0),IF(WEEKDAY(K61,2)&gt;5,"WE",""))&amp;IF(COUNTIF(JFP!$E:$E,K61),JFP!$E$1,""))</f>
        <v>Armistice</v>
      </c>
      <c r="M61" s="17"/>
      <c r="N61" s="16">
        <f t="shared" si="10"/>
        <v>43446</v>
      </c>
      <c r="O61" s="14" t="str">
        <f>IF(N61="","",IFERROR(VLOOKUP(N61,JFP!$B:$C,2,0),IF(WEEKDAY(N61,2)&gt;5,"WE",""))&amp;IF(COUNTIF(JFP!$E:$E,N61),JFP!$E$1,""))</f>
        <v/>
      </c>
      <c r="P61" s="17"/>
      <c r="Q61" s="16">
        <f t="shared" si="11"/>
        <v>43476</v>
      </c>
      <c r="R61" s="14" t="str">
        <f>IF(Q61="","",IFERROR(VLOOKUP(Q61,JFP!$B:$C,2,0),IF(WEEKDAY(Q61,2)&gt;5,"WE",""))&amp;IF(COUNTIF(JFP!$E:$E,Q61),JFP!$E$1,""))</f>
        <v/>
      </c>
      <c r="S61" s="17"/>
    </row>
    <row r="62" spans="2:19" x14ac:dyDescent="0.35">
      <c r="B62" s="16">
        <f t="shared" si="6"/>
        <v>43324</v>
      </c>
      <c r="C62" s="14" t="str">
        <f>IF(B62="","",IFERROR(VLOOKUP(B62,JFP!$B:$C,2,0),IF(WEEKDAY(B62,2)&gt;5,"WE",""))&amp;IF(COUNTIF(JFP!$E:$E,B62),JFP!$E$1,""))</f>
        <v>WE</v>
      </c>
      <c r="D62" s="17"/>
      <c r="E62" s="16">
        <f t="shared" si="7"/>
        <v>43355</v>
      </c>
      <c r="F62" s="14" t="str">
        <f>IF(E62="","",IFERROR(VLOOKUP(E62,JFP!$B:$C,2,0),IF(WEEKDAY(E62,2)&gt;5,"WE",""))&amp;IF(COUNTIF(JFP!$E:$E,E62),JFP!$E$1,""))</f>
        <v/>
      </c>
      <c r="G62" s="17"/>
      <c r="H62" s="16">
        <f t="shared" si="8"/>
        <v>43386</v>
      </c>
      <c r="I62" s="14" t="str">
        <f>IF(H62="","",IFERROR(VLOOKUP(H62,JFP!$B:$C,2,0),IF(WEEKDAY(H62,2)&gt;5,"WE",""))&amp;IF(COUNTIF(JFP!$E:$E,H62),JFP!$E$1,""))</f>
        <v>WE</v>
      </c>
      <c r="J62" s="17"/>
      <c r="K62" s="16">
        <f t="shared" si="9"/>
        <v>43416</v>
      </c>
      <c r="L62" s="14" t="str">
        <f>IF(K62="","",IFERROR(VLOOKUP(K62,JFP!$B:$C,2,0),IF(WEEKDAY(K62,2)&gt;5,"WE",""))&amp;IF(COUNTIF(JFP!$E:$E,K62),JFP!$E$1,""))</f>
        <v/>
      </c>
      <c r="M62" s="17"/>
      <c r="N62" s="16">
        <f t="shared" si="10"/>
        <v>43447</v>
      </c>
      <c r="O62" s="14" t="str">
        <f>IF(N62="","",IFERROR(VLOOKUP(N62,JFP!$B:$C,2,0),IF(WEEKDAY(N62,2)&gt;5,"WE",""))&amp;IF(COUNTIF(JFP!$E:$E,N62),JFP!$E$1,""))</f>
        <v/>
      </c>
      <c r="P62" s="17"/>
      <c r="Q62" s="16">
        <f t="shared" si="11"/>
        <v>43477</v>
      </c>
      <c r="R62" s="14" t="str">
        <f>IF(Q62="","",IFERROR(VLOOKUP(Q62,JFP!$B:$C,2,0),IF(WEEKDAY(Q62,2)&gt;5,"WE",""))&amp;IF(COUNTIF(JFP!$E:$E,Q62),JFP!$E$1,""))</f>
        <v>WE</v>
      </c>
      <c r="S62" s="17"/>
    </row>
    <row r="63" spans="2:19" x14ac:dyDescent="0.35">
      <c r="B63" s="16">
        <f t="shared" si="6"/>
        <v>43325</v>
      </c>
      <c r="C63" s="14" t="str">
        <f>IF(B63="","",IFERROR(VLOOKUP(B63,JFP!$B:$C,2,0),IF(WEEKDAY(B63,2)&gt;5,"WE",""))&amp;IF(COUNTIF(JFP!$E:$E,B63),JFP!$E$1,""))</f>
        <v/>
      </c>
      <c r="D63" s="17"/>
      <c r="E63" s="16">
        <f t="shared" si="7"/>
        <v>43356</v>
      </c>
      <c r="F63" s="14" t="str">
        <f>IF(E63="","",IFERROR(VLOOKUP(E63,JFP!$B:$C,2,0),IF(WEEKDAY(E63,2)&gt;5,"WE",""))&amp;IF(COUNTIF(JFP!$E:$E,E63),JFP!$E$1,""))</f>
        <v/>
      </c>
      <c r="G63" s="17"/>
      <c r="H63" s="16">
        <f t="shared" si="8"/>
        <v>43387</v>
      </c>
      <c r="I63" s="14" t="str">
        <f>IF(H63="","",IFERROR(VLOOKUP(H63,JFP!$B:$C,2,0),IF(WEEKDAY(H63,2)&gt;5,"WE",""))&amp;IF(COUNTIF(JFP!$E:$E,H63),JFP!$E$1,""))</f>
        <v>WE</v>
      </c>
      <c r="J63" s="17"/>
      <c r="K63" s="16">
        <f t="shared" si="9"/>
        <v>43417</v>
      </c>
      <c r="L63" s="14" t="str">
        <f>IF(K63="","",IFERROR(VLOOKUP(K63,JFP!$B:$C,2,0),IF(WEEKDAY(K63,2)&gt;5,"WE",""))&amp;IF(COUNTIF(JFP!$E:$E,K63),JFP!$E$1,""))</f>
        <v/>
      </c>
      <c r="M63" s="17"/>
      <c r="N63" s="16">
        <f t="shared" si="10"/>
        <v>43448</v>
      </c>
      <c r="O63" s="14" t="str">
        <f>IF(N63="","",IFERROR(VLOOKUP(N63,JFP!$B:$C,2,0),IF(WEEKDAY(N63,2)&gt;5,"WE",""))&amp;IF(COUNTIF(JFP!$E:$E,N63),JFP!$E$1,""))</f>
        <v/>
      </c>
      <c r="P63" s="17"/>
      <c r="Q63" s="16">
        <f t="shared" si="11"/>
        <v>43478</v>
      </c>
      <c r="R63" s="14" t="str">
        <f>IF(Q63="","",IFERROR(VLOOKUP(Q63,JFP!$B:$C,2,0),IF(WEEKDAY(Q63,2)&gt;5,"WE",""))&amp;IF(COUNTIF(JFP!$E:$E,Q63),JFP!$E$1,""))</f>
        <v>WE</v>
      </c>
      <c r="S63" s="17"/>
    </row>
    <row r="64" spans="2:19" x14ac:dyDescent="0.35">
      <c r="B64" s="16">
        <f t="shared" si="6"/>
        <v>43326</v>
      </c>
      <c r="C64" s="14" t="str">
        <f>IF(B64="","",IFERROR(VLOOKUP(B64,JFP!$B:$C,2,0),IF(WEEKDAY(B64,2)&gt;5,"WE",""))&amp;IF(COUNTIF(JFP!$E:$E,B64),JFP!$E$1,""))</f>
        <v/>
      </c>
      <c r="D64" s="17"/>
      <c r="E64" s="16">
        <f t="shared" si="7"/>
        <v>43357</v>
      </c>
      <c r="F64" s="14" t="str">
        <f>IF(E64="","",IFERROR(VLOOKUP(E64,JFP!$B:$C,2,0),IF(WEEKDAY(E64,2)&gt;5,"WE",""))&amp;IF(COUNTIF(JFP!$E:$E,E64),JFP!$E$1,""))</f>
        <v/>
      </c>
      <c r="G64" s="17"/>
      <c r="H64" s="16">
        <f t="shared" si="8"/>
        <v>43388</v>
      </c>
      <c r="I64" s="14" t="str">
        <f>IF(H64="","",IFERROR(VLOOKUP(H64,JFP!$B:$C,2,0),IF(WEEKDAY(H64,2)&gt;5,"WE",""))&amp;IF(COUNTIF(JFP!$E:$E,H64),JFP!$E$1,""))</f>
        <v/>
      </c>
      <c r="J64" s="17"/>
      <c r="K64" s="16">
        <f t="shared" si="9"/>
        <v>43418</v>
      </c>
      <c r="L64" s="14" t="str">
        <f>IF(K64="","",IFERROR(VLOOKUP(K64,JFP!$B:$C,2,0),IF(WEEKDAY(K64,2)&gt;5,"WE",""))&amp;IF(COUNTIF(JFP!$E:$E,K64),JFP!$E$1,""))</f>
        <v/>
      </c>
      <c r="M64" s="17"/>
      <c r="N64" s="16">
        <f t="shared" si="10"/>
        <v>43449</v>
      </c>
      <c r="O64" s="14" t="str">
        <f>IF(N64="","",IFERROR(VLOOKUP(N64,JFP!$B:$C,2,0),IF(WEEKDAY(N64,2)&gt;5,"WE",""))&amp;IF(COUNTIF(JFP!$E:$E,N64),JFP!$E$1,""))</f>
        <v>WE</v>
      </c>
      <c r="P64" s="17"/>
      <c r="Q64" s="16">
        <f t="shared" si="11"/>
        <v>43479</v>
      </c>
      <c r="R64" s="14" t="str">
        <f>IF(Q64="","",IFERROR(VLOOKUP(Q64,JFP!$B:$C,2,0),IF(WEEKDAY(Q64,2)&gt;5,"WE",""))&amp;IF(COUNTIF(JFP!$E:$E,Q64),JFP!$E$1,""))</f>
        <v/>
      </c>
      <c r="S64" s="17"/>
    </row>
    <row r="65" spans="1:20" x14ac:dyDescent="0.35">
      <c r="B65" s="16">
        <f t="shared" si="6"/>
        <v>43327</v>
      </c>
      <c r="C65" s="14" t="str">
        <f>IF(B65="","",IFERROR(VLOOKUP(B65,JFP!$B:$C,2,0),IF(WEEKDAY(B65,2)&gt;5,"WE",""))&amp;IF(COUNTIF(JFP!$E:$E,B65),JFP!$E$1,""))</f>
        <v>Assomption</v>
      </c>
      <c r="D65" s="17"/>
      <c r="E65" s="16">
        <f t="shared" si="7"/>
        <v>43358</v>
      </c>
      <c r="F65" s="14" t="str">
        <f>IF(E65="","",IFERROR(VLOOKUP(E65,JFP!$B:$C,2,0),IF(WEEKDAY(E65,2)&gt;5,"WE",""))&amp;IF(COUNTIF(JFP!$E:$E,E65),JFP!$E$1,""))</f>
        <v>WE</v>
      </c>
      <c r="G65" s="17"/>
      <c r="H65" s="16">
        <f t="shared" si="8"/>
        <v>43389</v>
      </c>
      <c r="I65" s="14" t="str">
        <f>IF(H65="","",IFERROR(VLOOKUP(H65,JFP!$B:$C,2,0),IF(WEEKDAY(H65,2)&gt;5,"WE",""))&amp;IF(COUNTIF(JFP!$E:$E,H65),JFP!$E$1,""))</f>
        <v/>
      </c>
      <c r="J65" s="17"/>
      <c r="K65" s="16">
        <f t="shared" si="9"/>
        <v>43419</v>
      </c>
      <c r="L65" s="14" t="str">
        <f>IF(K65="","",IFERROR(VLOOKUP(K65,JFP!$B:$C,2,0),IF(WEEKDAY(K65,2)&gt;5,"WE",""))&amp;IF(COUNTIF(JFP!$E:$E,K65),JFP!$E$1,""))</f>
        <v/>
      </c>
      <c r="M65" s="17"/>
      <c r="N65" s="16">
        <f t="shared" si="10"/>
        <v>43450</v>
      </c>
      <c r="O65" s="14" t="str">
        <f>IF(N65="","",IFERROR(VLOOKUP(N65,JFP!$B:$C,2,0),IF(WEEKDAY(N65,2)&gt;5,"WE",""))&amp;IF(COUNTIF(JFP!$E:$E,N65),JFP!$E$1,""))</f>
        <v>WE</v>
      </c>
      <c r="P65" s="17"/>
      <c r="Q65" s="16">
        <f t="shared" si="11"/>
        <v>43480</v>
      </c>
      <c r="R65" s="14" t="str">
        <f>IF(Q65="","",IFERROR(VLOOKUP(Q65,JFP!$B:$C,2,0),IF(WEEKDAY(Q65,2)&gt;5,"WE",""))&amp;IF(COUNTIF(JFP!$E:$E,Q65),JFP!$E$1,""))</f>
        <v/>
      </c>
      <c r="S65" s="17"/>
    </row>
    <row r="66" spans="1:20" x14ac:dyDescent="0.35">
      <c r="B66" s="16">
        <f t="shared" si="6"/>
        <v>43328</v>
      </c>
      <c r="C66" s="14" t="str">
        <f>IF(B66="","",IFERROR(VLOOKUP(B66,JFP!$B:$C,2,0),IF(WEEKDAY(B66,2)&gt;5,"WE",""))&amp;IF(COUNTIF(JFP!$E:$E,B66),JFP!$E$1,""))</f>
        <v/>
      </c>
      <c r="D66" s="17"/>
      <c r="E66" s="16">
        <f t="shared" si="7"/>
        <v>43359</v>
      </c>
      <c r="F66" s="14" t="str">
        <f>IF(E66="","",IFERROR(VLOOKUP(E66,JFP!$B:$C,2,0),IF(WEEKDAY(E66,2)&gt;5,"WE",""))&amp;IF(COUNTIF(JFP!$E:$E,E66),JFP!$E$1,""))</f>
        <v>WE</v>
      </c>
      <c r="G66" s="17"/>
      <c r="H66" s="16">
        <f t="shared" si="8"/>
        <v>43390</v>
      </c>
      <c r="I66" s="14" t="str">
        <f>IF(H66="","",IFERROR(VLOOKUP(H66,JFP!$B:$C,2,0),IF(WEEKDAY(H66,2)&gt;5,"WE",""))&amp;IF(COUNTIF(JFP!$E:$E,H66),JFP!$E$1,""))</f>
        <v/>
      </c>
      <c r="J66" s="17"/>
      <c r="K66" s="16">
        <f t="shared" si="9"/>
        <v>43420</v>
      </c>
      <c r="L66" s="14" t="str">
        <f>IF(K66="","",IFERROR(VLOOKUP(K66,JFP!$B:$C,2,0),IF(WEEKDAY(K66,2)&gt;5,"WE",""))&amp;IF(COUNTIF(JFP!$E:$E,K66),JFP!$E$1,""))</f>
        <v/>
      </c>
      <c r="M66" s="17"/>
      <c r="N66" s="16">
        <f t="shared" si="10"/>
        <v>43451</v>
      </c>
      <c r="O66" s="14" t="str">
        <f>IF(N66="","",IFERROR(VLOOKUP(N66,JFP!$B:$C,2,0),IF(WEEKDAY(N66,2)&gt;5,"WE",""))&amp;IF(COUNTIF(JFP!$E:$E,N66),JFP!$E$1,""))</f>
        <v/>
      </c>
      <c r="P66" s="17"/>
      <c r="Q66" s="16">
        <f t="shared" si="11"/>
        <v>43481</v>
      </c>
      <c r="R66" s="14" t="str">
        <f>IF(Q66="","",IFERROR(VLOOKUP(Q66,JFP!$B:$C,2,0),IF(WEEKDAY(Q66,2)&gt;5,"WE",""))&amp;IF(COUNTIF(JFP!$E:$E,Q66),JFP!$E$1,""))</f>
        <v/>
      </c>
      <c r="S66" s="17"/>
    </row>
    <row r="67" spans="1:20" x14ac:dyDescent="0.35">
      <c r="B67" s="16">
        <f t="shared" si="6"/>
        <v>43329</v>
      </c>
      <c r="C67" s="14" t="str">
        <f>IF(B67="","",IFERROR(VLOOKUP(B67,JFP!$B:$C,2,0),IF(WEEKDAY(B67,2)&gt;5,"WE",""))&amp;IF(COUNTIF(JFP!$E:$E,B67),JFP!$E$1,""))</f>
        <v/>
      </c>
      <c r="D67" s="17"/>
      <c r="E67" s="16">
        <f t="shared" si="7"/>
        <v>43360</v>
      </c>
      <c r="F67" s="14" t="str">
        <f>IF(E67="","",IFERROR(VLOOKUP(E67,JFP!$B:$C,2,0),IF(WEEKDAY(E67,2)&gt;5,"WE",""))&amp;IF(COUNTIF(JFP!$E:$E,E67),JFP!$E$1,""))</f>
        <v/>
      </c>
      <c r="G67" s="17"/>
      <c r="H67" s="16">
        <f t="shared" si="8"/>
        <v>43391</v>
      </c>
      <c r="I67" s="14" t="str">
        <f>IF(H67="","",IFERROR(VLOOKUP(H67,JFP!$B:$C,2,0),IF(WEEKDAY(H67,2)&gt;5,"WE",""))&amp;IF(COUNTIF(JFP!$E:$E,H67),JFP!$E$1,""))</f>
        <v/>
      </c>
      <c r="J67" s="17"/>
      <c r="K67" s="16">
        <f t="shared" si="9"/>
        <v>43421</v>
      </c>
      <c r="L67" s="14" t="str">
        <f>IF(K67="","",IFERROR(VLOOKUP(K67,JFP!$B:$C,2,0),IF(WEEKDAY(K67,2)&gt;5,"WE",""))&amp;IF(COUNTIF(JFP!$E:$E,K67),JFP!$E$1,""))</f>
        <v>WE</v>
      </c>
      <c r="M67" s="17"/>
      <c r="N67" s="16">
        <f t="shared" si="10"/>
        <v>43452</v>
      </c>
      <c r="O67" s="14" t="str">
        <f>IF(N67="","",IFERROR(VLOOKUP(N67,JFP!$B:$C,2,0),IF(WEEKDAY(N67,2)&gt;5,"WE",""))&amp;IF(COUNTIF(JFP!$E:$E,N67),JFP!$E$1,""))</f>
        <v/>
      </c>
      <c r="P67" s="17"/>
      <c r="Q67" s="16">
        <f t="shared" si="11"/>
        <v>43482</v>
      </c>
      <c r="R67" s="14" t="str">
        <f>IF(Q67="","",IFERROR(VLOOKUP(Q67,JFP!$B:$C,2,0),IF(WEEKDAY(Q67,2)&gt;5,"WE",""))&amp;IF(COUNTIF(JFP!$E:$E,Q67),JFP!$E$1,""))</f>
        <v/>
      </c>
      <c r="S67" s="17"/>
    </row>
    <row r="68" spans="1:20" x14ac:dyDescent="0.35">
      <c r="B68" s="16">
        <f t="shared" si="6"/>
        <v>43330</v>
      </c>
      <c r="C68" s="14" t="str">
        <f>IF(B68="","",IFERROR(VLOOKUP(B68,JFP!$B:$C,2,0),IF(WEEKDAY(B68,2)&gt;5,"WE",""))&amp;IF(COUNTIF(JFP!$E:$E,B68),JFP!$E$1,""))</f>
        <v>WE</v>
      </c>
      <c r="D68" s="17"/>
      <c r="E68" s="16">
        <f t="shared" si="7"/>
        <v>43361</v>
      </c>
      <c r="F68" s="14" t="str">
        <f>IF(E68="","",IFERROR(VLOOKUP(E68,JFP!$B:$C,2,0),IF(WEEKDAY(E68,2)&gt;5,"WE",""))&amp;IF(COUNTIF(JFP!$E:$E,E68),JFP!$E$1,""))</f>
        <v/>
      </c>
      <c r="G68" s="17"/>
      <c r="H68" s="16">
        <f t="shared" si="8"/>
        <v>43392</v>
      </c>
      <c r="I68" s="14" t="str">
        <f>IF(H68="","",IFERROR(VLOOKUP(H68,JFP!$B:$C,2,0),IF(WEEKDAY(H68,2)&gt;5,"WE",""))&amp;IF(COUNTIF(JFP!$E:$E,H68),JFP!$E$1,""))</f>
        <v/>
      </c>
      <c r="J68" s="17"/>
      <c r="K68" s="16">
        <f t="shared" si="9"/>
        <v>43422</v>
      </c>
      <c r="L68" s="14" t="str">
        <f>IF(K68="","",IFERROR(VLOOKUP(K68,JFP!$B:$C,2,0),IF(WEEKDAY(K68,2)&gt;5,"WE",""))&amp;IF(COUNTIF(JFP!$E:$E,K68),JFP!$E$1,""))</f>
        <v>WE</v>
      </c>
      <c r="M68" s="17"/>
      <c r="N68" s="16">
        <f t="shared" si="10"/>
        <v>43453</v>
      </c>
      <c r="O68" s="14" t="str">
        <f>IF(N68="","",IFERROR(VLOOKUP(N68,JFP!$B:$C,2,0),IF(WEEKDAY(N68,2)&gt;5,"WE",""))&amp;IF(COUNTIF(JFP!$E:$E,N68),JFP!$E$1,""))</f>
        <v/>
      </c>
      <c r="P68" s="17"/>
      <c r="Q68" s="16">
        <f t="shared" si="11"/>
        <v>43483</v>
      </c>
      <c r="R68" s="14" t="str">
        <f>IF(Q68="","",IFERROR(VLOOKUP(Q68,JFP!$B:$C,2,0),IF(WEEKDAY(Q68,2)&gt;5,"WE",""))&amp;IF(COUNTIF(JFP!$E:$E,Q68),JFP!$E$1,""))</f>
        <v/>
      </c>
      <c r="S68" s="17"/>
    </row>
    <row r="69" spans="1:20" x14ac:dyDescent="0.35">
      <c r="B69" s="16">
        <f t="shared" si="6"/>
        <v>43331</v>
      </c>
      <c r="C69" s="14" t="str">
        <f>IF(B69="","",IFERROR(VLOOKUP(B69,JFP!$B:$C,2,0),IF(WEEKDAY(B69,2)&gt;5,"WE",""))&amp;IF(COUNTIF(JFP!$E:$E,B69),JFP!$E$1,""))</f>
        <v>WE</v>
      </c>
      <c r="D69" s="17"/>
      <c r="E69" s="16">
        <f t="shared" si="7"/>
        <v>43362</v>
      </c>
      <c r="F69" s="14" t="str">
        <f>IF(E69="","",IFERROR(VLOOKUP(E69,JFP!$B:$C,2,0),IF(WEEKDAY(E69,2)&gt;5,"WE",""))&amp;IF(COUNTIF(JFP!$E:$E,E69),JFP!$E$1,""))</f>
        <v/>
      </c>
      <c r="G69" s="17"/>
      <c r="H69" s="16">
        <f t="shared" si="8"/>
        <v>43393</v>
      </c>
      <c r="I69" s="14" t="str">
        <f>IF(H69="","",IFERROR(VLOOKUP(H69,JFP!$B:$C,2,0),IF(WEEKDAY(H69,2)&gt;5,"WE",""))&amp;IF(COUNTIF(JFP!$E:$E,H69),JFP!$E$1,""))</f>
        <v>WE</v>
      </c>
      <c r="J69" s="17"/>
      <c r="K69" s="16">
        <f t="shared" si="9"/>
        <v>43423</v>
      </c>
      <c r="L69" s="14" t="str">
        <f>IF(K69="","",IFERROR(VLOOKUP(K69,JFP!$B:$C,2,0),IF(WEEKDAY(K69,2)&gt;5,"WE",""))&amp;IF(COUNTIF(JFP!$E:$E,K69),JFP!$E$1,""))</f>
        <v/>
      </c>
      <c r="M69" s="17"/>
      <c r="N69" s="16">
        <f t="shared" si="10"/>
        <v>43454</v>
      </c>
      <c r="O69" s="14" t="str">
        <f>IF(N69="","",IFERROR(VLOOKUP(N69,JFP!$B:$C,2,0),IF(WEEKDAY(N69,2)&gt;5,"WE",""))&amp;IF(COUNTIF(JFP!$E:$E,N69),JFP!$E$1,""))</f>
        <v/>
      </c>
      <c r="P69" s="17"/>
      <c r="Q69" s="16">
        <f t="shared" si="11"/>
        <v>43484</v>
      </c>
      <c r="R69" s="14" t="str">
        <f>IF(Q69="","",IFERROR(VLOOKUP(Q69,JFP!$B:$C,2,0),IF(WEEKDAY(Q69,2)&gt;5,"WE",""))&amp;IF(COUNTIF(JFP!$E:$E,Q69),JFP!$E$1,""))</f>
        <v>WE</v>
      </c>
      <c r="S69" s="17"/>
    </row>
    <row r="70" spans="1:20" x14ac:dyDescent="0.35">
      <c r="B70" s="18">
        <f t="shared" si="6"/>
        <v>43332</v>
      </c>
      <c r="C70" s="14" t="str">
        <f>IF(B70="","",IFERROR(VLOOKUP(B70,JFP!$B:$C,2,0),IF(WEEKDAY(B70,2)&gt;5,"WE",""))&amp;IF(COUNTIF(JFP!$E:$E,B70),JFP!$E$1,""))</f>
        <v/>
      </c>
      <c r="D70" s="19"/>
      <c r="E70" s="18">
        <f t="shared" si="7"/>
        <v>43363</v>
      </c>
      <c r="F70" s="14" t="str">
        <f>IF(E70="","",IFERROR(VLOOKUP(E70,JFP!$B:$C,2,0),IF(WEEKDAY(E70,2)&gt;5,"WE",""))&amp;IF(COUNTIF(JFP!$E:$E,E70),JFP!$E$1,""))</f>
        <v/>
      </c>
      <c r="G70" s="19"/>
      <c r="H70" s="21"/>
      <c r="I70" s="14" t="str">
        <f>IF(H70="","",IFERROR(VLOOKUP(H70,JFP!$B:$C,2,0),IF(WEEKDAY(H70,2)&gt;5,"WE",""))&amp;IF(COUNTIF(JFP!$E:$E,H70),JFP!$E$1,""))</f>
        <v/>
      </c>
      <c r="J70" s="19"/>
      <c r="K70" s="18">
        <f t="shared" si="9"/>
        <v>43424</v>
      </c>
      <c r="L70" s="14" t="str">
        <f>IF(K70="","",IFERROR(VLOOKUP(K70,JFP!$B:$C,2,0),IF(WEEKDAY(K70,2)&gt;5,"WE",""))&amp;IF(COUNTIF(JFP!$E:$E,K70),JFP!$E$1,""))</f>
        <v/>
      </c>
      <c r="M70" s="19"/>
      <c r="N70" s="21"/>
      <c r="O70" s="14" t="str">
        <f>IF(N70="","",IFERROR(VLOOKUP(N70,JFP!$B:$C,2,0),IF(WEEKDAY(N70,2)&gt;5,"WE",""))&amp;IF(COUNTIF(JFP!$E:$E,N70),JFP!$E$1,""))</f>
        <v/>
      </c>
      <c r="P70" s="19"/>
      <c r="Q70" s="18">
        <f t="shared" si="11"/>
        <v>43485</v>
      </c>
      <c r="R70" s="14" t="str">
        <f>IF(Q70="","",IFERROR(VLOOKUP(Q70,JFP!$B:$C,2,0),IF(WEEKDAY(Q70,2)&gt;5,"WE",""))&amp;IF(COUNTIF(JFP!$E:$E,Q70),JFP!$E$1,""))</f>
        <v>WE</v>
      </c>
      <c r="S70" s="19"/>
    </row>
    <row r="72" spans="1:20" x14ac:dyDescent="0.35">
      <c r="B72" s="12">
        <f>NETWORKDAYS(B40,MAX(B67:B70),JFP
)</f>
        <v>20</v>
      </c>
      <c r="C72" s="12"/>
      <c r="D72" s="12"/>
      <c r="E72" s="12">
        <f>NETWORKDAYS(E40,MAX(E67:E70),JFP
)</f>
        <v>23</v>
      </c>
      <c r="F72" s="12"/>
      <c r="G72" s="12"/>
      <c r="H72" s="12">
        <f>NETWORKDAYS(H40,MAX(H67:H70),JFP
)</f>
        <v>21</v>
      </c>
      <c r="I72" s="12"/>
      <c r="J72" s="12"/>
      <c r="K72" s="12">
        <f>NETWORKDAYS(K40,MAX(K67:K70),JFP
)</f>
        <v>20</v>
      </c>
      <c r="L72" s="12"/>
      <c r="M72" s="12"/>
      <c r="N72" s="12">
        <f>NETWORKDAYS(N40,MAX(N67:N70),JFP
)</f>
        <v>22</v>
      </c>
      <c r="O72" s="12"/>
      <c r="P72" s="12"/>
      <c r="Q72" s="12">
        <f>NETWORKDAYS(Q40,MAX(Q67:Q70),JFP
)</f>
        <v>17</v>
      </c>
      <c r="S72" s="12"/>
      <c r="T72" s="12">
        <f>SUM(B72:Q72)</f>
        <v>123</v>
      </c>
    </row>
    <row r="74" spans="1:20" x14ac:dyDescent="0.35">
      <c r="A74" s="10">
        <f>JFP!A15</f>
        <v>2019</v>
      </c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S74" s="11"/>
    </row>
    <row r="75" spans="1:20" x14ac:dyDescent="0.35">
      <c r="B75" s="1">
        <v>1</v>
      </c>
      <c r="E75" s="1">
        <v>2</v>
      </c>
      <c r="H75" s="1">
        <v>3</v>
      </c>
      <c r="K75" s="1">
        <v>4</v>
      </c>
      <c r="N75" s="1">
        <v>5</v>
      </c>
      <c r="Q75" s="1">
        <v>6</v>
      </c>
    </row>
    <row r="76" spans="1:20" x14ac:dyDescent="0.35">
      <c r="A76" s="1"/>
      <c r="B76" s="23">
        <f>DATE(A74,B75,1)</f>
        <v>43466</v>
      </c>
      <c r="C76" s="24"/>
      <c r="D76" s="25"/>
      <c r="E76" s="23">
        <f>DATE(A74,E75,1)</f>
        <v>43497</v>
      </c>
      <c r="F76" s="24"/>
      <c r="G76" s="25"/>
      <c r="H76" s="23">
        <f>DATE(A74,H75,1)</f>
        <v>43525</v>
      </c>
      <c r="I76" s="24"/>
      <c r="J76" s="25"/>
      <c r="K76" s="23">
        <f>DATE(A74,K75,1)</f>
        <v>43556</v>
      </c>
      <c r="L76" s="24"/>
      <c r="M76" s="25"/>
      <c r="N76" s="23">
        <f>DATE(A74,N75,1)</f>
        <v>43586</v>
      </c>
      <c r="O76" s="24"/>
      <c r="P76" s="25"/>
      <c r="Q76" s="23">
        <f>DATE(A74,Q75,1)</f>
        <v>43617</v>
      </c>
      <c r="R76" s="24"/>
      <c r="S76" s="25"/>
    </row>
    <row r="77" spans="1:20" x14ac:dyDescent="0.35">
      <c r="B77" s="13">
        <f>B76+20</f>
        <v>43486</v>
      </c>
      <c r="C77" s="14" t="str">
        <f>IF(B77="","",IFERROR(VLOOKUP(B77,JFP!$B:$C,2,0),IF(WEEKDAY(B77,2)&gt;5,"WE",""))&amp;IF(COUNTIF(JFP!$E:$E,B77),JFP!$E$1,""))</f>
        <v/>
      </c>
      <c r="D77" s="15"/>
      <c r="E77" s="13">
        <f>E76+20</f>
        <v>43517</v>
      </c>
      <c r="F77" s="14" t="str">
        <f>IF(E77="","",IFERROR(VLOOKUP(E77,JFP!$B:$C,2,0),IF(WEEKDAY(E77,2)&gt;5,"WE",""))&amp;IF(COUNTIF(JFP!$E:$E,E77),JFP!$E$1,""))</f>
        <v/>
      </c>
      <c r="G77" s="15"/>
      <c r="H77" s="13">
        <f>H76+20</f>
        <v>43545</v>
      </c>
      <c r="I77" s="14" t="str">
        <f>IF(H77="","",IFERROR(VLOOKUP(H77,JFP!$B:$C,2,0),IF(WEEKDAY(H77,2)&gt;5,"WE",""))&amp;IF(COUNTIF(JFP!$E:$E,H77),JFP!$E$1,""))</f>
        <v/>
      </c>
      <c r="J77" s="15"/>
      <c r="K77" s="13">
        <f>K76+20</f>
        <v>43576</v>
      </c>
      <c r="L77" s="14" t="str">
        <f>IF(K77="","",IFERROR(VLOOKUP(K77,JFP!$B:$C,2,0),IF(WEEKDAY(K77,2)&gt;5,"WE",""))&amp;IF(COUNTIF(JFP!$E:$E,K77),JFP!$E$1,""))</f>
        <v>Pâques</v>
      </c>
      <c r="M77" s="15"/>
      <c r="N77" s="13">
        <f>N76+20</f>
        <v>43606</v>
      </c>
      <c r="O77" s="14" t="str">
        <f>IF(N77="","",IFERROR(VLOOKUP(N77,JFP!$B:$C,2,0),IF(WEEKDAY(N77,2)&gt;5,"WE",""))&amp;IF(COUNTIF(JFP!$E:$E,N77),JFP!$E$1,""))</f>
        <v/>
      </c>
      <c r="P77" s="15"/>
      <c r="Q77" s="13">
        <f>Q76+20</f>
        <v>43637</v>
      </c>
      <c r="R77" s="14" t="str">
        <f>IF(Q77="","",IFERROR(VLOOKUP(Q77,JFP!$B:$C,2,0),IF(WEEKDAY(Q77,2)&gt;5,"WE",""))&amp;IF(COUNTIF(JFP!$E:$E,Q77),JFP!$E$1,""))</f>
        <v/>
      </c>
      <c r="S77" s="15"/>
    </row>
    <row r="78" spans="1:20" x14ac:dyDescent="0.35">
      <c r="B78" s="16">
        <f>B77+1</f>
        <v>43487</v>
      </c>
      <c r="C78" s="14" t="str">
        <f>IF(B78="","",IFERROR(VLOOKUP(B78,JFP!$B:$C,2,0),IF(WEEKDAY(B78,2)&gt;5,"WE",""))&amp;IF(COUNTIF(JFP!$E:$E,B78),JFP!$E$1,""))</f>
        <v/>
      </c>
      <c r="D78" s="17"/>
      <c r="E78" s="16">
        <f>E77+1</f>
        <v>43518</v>
      </c>
      <c r="F78" s="14" t="str">
        <f>IF(E78="","",IFERROR(VLOOKUP(E78,JFP!$B:$C,2,0),IF(WEEKDAY(E78,2)&gt;5,"WE",""))&amp;IF(COUNTIF(JFP!$E:$E,E78),JFP!$E$1,""))</f>
        <v/>
      </c>
      <c r="G78" s="17"/>
      <c r="H78" s="16">
        <f>H77+1</f>
        <v>43546</v>
      </c>
      <c r="I78" s="14" t="str">
        <f>IF(H78="","",IFERROR(VLOOKUP(H78,JFP!$B:$C,2,0),IF(WEEKDAY(H78,2)&gt;5,"WE",""))&amp;IF(COUNTIF(JFP!$E:$E,H78),JFP!$E$1,""))</f>
        <v/>
      </c>
      <c r="J78" s="17"/>
      <c r="K78" s="16">
        <f>K77+1</f>
        <v>43577</v>
      </c>
      <c r="L78" s="14" t="str">
        <f>IF(K78="","",IFERROR(VLOOKUP(K78,JFP!$B:$C,2,0),IF(WEEKDAY(K78,2)&gt;5,"WE",""))&amp;IF(COUNTIF(JFP!$E:$E,K78),JFP!$E$1,""))</f>
        <v>Lundi de Pâques</v>
      </c>
      <c r="M78" s="17"/>
      <c r="N78" s="16">
        <f>N77+1</f>
        <v>43607</v>
      </c>
      <c r="O78" s="14" t="str">
        <f>IF(N78="","",IFERROR(VLOOKUP(N78,JFP!$B:$C,2,0),IF(WEEKDAY(N78,2)&gt;5,"WE",""))&amp;IF(COUNTIF(JFP!$E:$E,N78),JFP!$E$1,""))</f>
        <v/>
      </c>
      <c r="P78" s="17"/>
      <c r="Q78" s="16">
        <f>Q77+1</f>
        <v>43638</v>
      </c>
      <c r="R78" s="14" t="str">
        <f>IF(Q78="","",IFERROR(VLOOKUP(Q78,JFP!$B:$C,2,0),IF(WEEKDAY(Q78,2)&gt;5,"WE",""))&amp;IF(COUNTIF(JFP!$E:$E,Q78),JFP!$E$1,""))</f>
        <v>WE</v>
      </c>
      <c r="S78" s="17"/>
    </row>
    <row r="79" spans="1:20" x14ac:dyDescent="0.35">
      <c r="B79" s="16">
        <f t="shared" ref="B79:B107" si="12">B78+1</f>
        <v>43488</v>
      </c>
      <c r="C79" s="14" t="str">
        <f>IF(B79="","",IFERROR(VLOOKUP(B79,JFP!$B:$C,2,0),IF(WEEKDAY(B79,2)&gt;5,"WE",""))&amp;IF(COUNTIF(JFP!$E:$E,B79),JFP!$E$1,""))</f>
        <v/>
      </c>
      <c r="D79" s="17"/>
      <c r="E79" s="16">
        <f t="shared" ref="E79:E104" si="13">E78+1</f>
        <v>43519</v>
      </c>
      <c r="F79" s="14" t="str">
        <f>IF(E79="","",IFERROR(VLOOKUP(E79,JFP!$B:$C,2,0),IF(WEEKDAY(E79,2)&gt;5,"WE",""))&amp;IF(COUNTIF(JFP!$E:$E,E79),JFP!$E$1,""))</f>
        <v>WE</v>
      </c>
      <c r="G79" s="17"/>
      <c r="H79" s="16">
        <f t="shared" ref="H79:H107" si="14">H78+1</f>
        <v>43547</v>
      </c>
      <c r="I79" s="14" t="str">
        <f>IF(H79="","",IFERROR(VLOOKUP(H79,JFP!$B:$C,2,0),IF(WEEKDAY(H79,2)&gt;5,"WE",""))&amp;IF(COUNTIF(JFP!$E:$E,H79),JFP!$E$1,""))</f>
        <v>WE</v>
      </c>
      <c r="J79" s="17"/>
      <c r="K79" s="16">
        <f t="shared" ref="K79:K106" si="15">K78+1</f>
        <v>43578</v>
      </c>
      <c r="L79" s="14" t="str">
        <f>IF(K79="","",IFERROR(VLOOKUP(K79,JFP!$B:$C,2,0),IF(WEEKDAY(K79,2)&gt;5,"WE",""))&amp;IF(COUNTIF(JFP!$E:$E,K79),JFP!$E$1,""))</f>
        <v/>
      </c>
      <c r="M79" s="17"/>
      <c r="N79" s="16">
        <f t="shared" ref="N79:N107" si="16">N78+1</f>
        <v>43608</v>
      </c>
      <c r="O79" s="14" t="str">
        <f>IF(N79="","",IFERROR(VLOOKUP(N79,JFP!$B:$C,2,0),IF(WEEKDAY(N79,2)&gt;5,"WE",""))&amp;IF(COUNTIF(JFP!$E:$E,N79),JFP!$E$1,""))</f>
        <v/>
      </c>
      <c r="P79" s="17"/>
      <c r="Q79" s="16">
        <f t="shared" ref="Q79:Q106" si="17">Q78+1</f>
        <v>43639</v>
      </c>
      <c r="R79" s="14" t="str">
        <f>IF(Q79="","",IFERROR(VLOOKUP(Q79,JFP!$B:$C,2,0),IF(WEEKDAY(Q79,2)&gt;5,"WE",""))&amp;IF(COUNTIF(JFP!$E:$E,Q79),JFP!$E$1,""))</f>
        <v>WE</v>
      </c>
      <c r="S79" s="17"/>
    </row>
    <row r="80" spans="1:20" x14ac:dyDescent="0.35">
      <c r="B80" s="16">
        <f t="shared" si="12"/>
        <v>43489</v>
      </c>
      <c r="C80" s="14" t="str">
        <f>IF(B80="","",IFERROR(VLOOKUP(B80,JFP!$B:$C,2,0),IF(WEEKDAY(B80,2)&gt;5,"WE",""))&amp;IF(COUNTIF(JFP!$E:$E,B80),JFP!$E$1,""))</f>
        <v/>
      </c>
      <c r="D80" s="17"/>
      <c r="E80" s="16">
        <f t="shared" si="13"/>
        <v>43520</v>
      </c>
      <c r="F80" s="14" t="str">
        <f>IF(E80="","",IFERROR(VLOOKUP(E80,JFP!$B:$C,2,0),IF(WEEKDAY(E80,2)&gt;5,"WE",""))&amp;IF(COUNTIF(JFP!$E:$E,E80),JFP!$E$1,""))</f>
        <v>WE</v>
      </c>
      <c r="G80" s="17"/>
      <c r="H80" s="16">
        <f t="shared" si="14"/>
        <v>43548</v>
      </c>
      <c r="I80" s="14" t="str">
        <f>IF(H80="","",IFERROR(VLOOKUP(H80,JFP!$B:$C,2,0),IF(WEEKDAY(H80,2)&gt;5,"WE",""))&amp;IF(COUNTIF(JFP!$E:$E,H80),JFP!$E$1,""))</f>
        <v>WE</v>
      </c>
      <c r="J80" s="17"/>
      <c r="K80" s="16">
        <f t="shared" si="15"/>
        <v>43579</v>
      </c>
      <c r="L80" s="14" t="str">
        <f>IF(K80="","",IFERROR(VLOOKUP(K80,JFP!$B:$C,2,0),IF(WEEKDAY(K80,2)&gt;5,"WE",""))&amp;IF(COUNTIF(JFP!$E:$E,K80),JFP!$E$1,""))</f>
        <v/>
      </c>
      <c r="M80" s="17"/>
      <c r="N80" s="16">
        <f t="shared" si="16"/>
        <v>43609</v>
      </c>
      <c r="O80" s="14" t="str">
        <f>IF(N80="","",IFERROR(VLOOKUP(N80,JFP!$B:$C,2,0),IF(WEEKDAY(N80,2)&gt;5,"WE",""))&amp;IF(COUNTIF(JFP!$E:$E,N80),JFP!$E$1,""))</f>
        <v/>
      </c>
      <c r="P80" s="17"/>
      <c r="Q80" s="16">
        <f t="shared" si="17"/>
        <v>43640</v>
      </c>
      <c r="R80" s="14" t="str">
        <f>IF(Q80="","",IFERROR(VLOOKUP(Q80,JFP!$B:$C,2,0),IF(WEEKDAY(Q80,2)&gt;5,"WE",""))&amp;IF(COUNTIF(JFP!$E:$E,Q80),JFP!$E$1,""))</f>
        <v/>
      </c>
      <c r="S80" s="17"/>
    </row>
    <row r="81" spans="2:19" x14ac:dyDescent="0.35">
      <c r="B81" s="16">
        <f t="shared" si="12"/>
        <v>43490</v>
      </c>
      <c r="C81" s="14" t="str">
        <f>IF(B81="","",IFERROR(VLOOKUP(B81,JFP!$B:$C,2,0),IF(WEEKDAY(B81,2)&gt;5,"WE",""))&amp;IF(COUNTIF(JFP!$E:$E,B81),JFP!$E$1,""))</f>
        <v/>
      </c>
      <c r="D81" s="17"/>
      <c r="E81" s="16">
        <f t="shared" si="13"/>
        <v>43521</v>
      </c>
      <c r="F81" s="14" t="str">
        <f>IF(E81="","",IFERROR(VLOOKUP(E81,JFP!$B:$C,2,0),IF(WEEKDAY(E81,2)&gt;5,"WE",""))&amp;IF(COUNTIF(JFP!$E:$E,E81),JFP!$E$1,""))</f>
        <v/>
      </c>
      <c r="G81" s="17"/>
      <c r="H81" s="16">
        <f t="shared" si="14"/>
        <v>43549</v>
      </c>
      <c r="I81" s="14" t="str">
        <f>IF(H81="","",IFERROR(VLOOKUP(H81,JFP!$B:$C,2,0),IF(WEEKDAY(H81,2)&gt;5,"WE",""))&amp;IF(COUNTIF(JFP!$E:$E,H81),JFP!$E$1,""))</f>
        <v/>
      </c>
      <c r="J81" s="17"/>
      <c r="K81" s="16">
        <f t="shared" si="15"/>
        <v>43580</v>
      </c>
      <c r="L81" s="14" t="str">
        <f>IF(K81="","",IFERROR(VLOOKUP(K81,JFP!$B:$C,2,0),IF(WEEKDAY(K81,2)&gt;5,"WE",""))&amp;IF(COUNTIF(JFP!$E:$E,K81),JFP!$E$1,""))</f>
        <v/>
      </c>
      <c r="M81" s="17"/>
      <c r="N81" s="16">
        <f t="shared" si="16"/>
        <v>43610</v>
      </c>
      <c r="O81" s="14" t="str">
        <f>IF(N81="","",IFERROR(VLOOKUP(N81,JFP!$B:$C,2,0),IF(WEEKDAY(N81,2)&gt;5,"WE",""))&amp;IF(COUNTIF(JFP!$E:$E,N81),JFP!$E$1,""))</f>
        <v>WE</v>
      </c>
      <c r="P81" s="17"/>
      <c r="Q81" s="16">
        <f t="shared" si="17"/>
        <v>43641</v>
      </c>
      <c r="R81" s="14" t="str">
        <f>IF(Q81="","",IFERROR(VLOOKUP(Q81,JFP!$B:$C,2,0),IF(WEEKDAY(Q81,2)&gt;5,"WE",""))&amp;IF(COUNTIF(JFP!$E:$E,Q81),JFP!$E$1,""))</f>
        <v/>
      </c>
      <c r="S81" s="17"/>
    </row>
    <row r="82" spans="2:19" x14ac:dyDescent="0.35">
      <c r="B82" s="16">
        <f t="shared" si="12"/>
        <v>43491</v>
      </c>
      <c r="C82" s="14" t="str">
        <f>IF(B82="","",IFERROR(VLOOKUP(B82,JFP!$B:$C,2,0),IF(WEEKDAY(B82,2)&gt;5,"WE",""))&amp;IF(COUNTIF(JFP!$E:$E,B82),JFP!$E$1,""))</f>
        <v>WE</v>
      </c>
      <c r="D82" s="17"/>
      <c r="E82" s="16">
        <f t="shared" si="13"/>
        <v>43522</v>
      </c>
      <c r="F82" s="14" t="str">
        <f>IF(E82="","",IFERROR(VLOOKUP(E82,JFP!$B:$C,2,0),IF(WEEKDAY(E82,2)&gt;5,"WE",""))&amp;IF(COUNTIF(JFP!$E:$E,E82),JFP!$E$1,""))</f>
        <v/>
      </c>
      <c r="G82" s="17"/>
      <c r="H82" s="16">
        <f t="shared" si="14"/>
        <v>43550</v>
      </c>
      <c r="I82" s="14" t="str">
        <f>IF(H82="","",IFERROR(VLOOKUP(H82,JFP!$B:$C,2,0),IF(WEEKDAY(H82,2)&gt;5,"WE",""))&amp;IF(COUNTIF(JFP!$E:$E,H82),JFP!$E$1,""))</f>
        <v/>
      </c>
      <c r="J82" s="17"/>
      <c r="K82" s="16">
        <f t="shared" si="15"/>
        <v>43581</v>
      </c>
      <c r="L82" s="14" t="str">
        <f>IF(K82="","",IFERROR(VLOOKUP(K82,JFP!$B:$C,2,0),IF(WEEKDAY(K82,2)&gt;5,"WE",""))&amp;IF(COUNTIF(JFP!$E:$E,K82),JFP!$E$1,""))</f>
        <v/>
      </c>
      <c r="M82" s="17"/>
      <c r="N82" s="16">
        <f t="shared" si="16"/>
        <v>43611</v>
      </c>
      <c r="O82" s="14" t="str">
        <f>IF(N82="","",IFERROR(VLOOKUP(N82,JFP!$B:$C,2,0),IF(WEEKDAY(N82,2)&gt;5,"WE",""))&amp;IF(COUNTIF(JFP!$E:$E,N82),JFP!$E$1,""))</f>
        <v>WE</v>
      </c>
      <c r="P82" s="17"/>
      <c r="Q82" s="16">
        <f t="shared" si="17"/>
        <v>43642</v>
      </c>
      <c r="R82" s="14" t="str">
        <f>IF(Q82="","",IFERROR(VLOOKUP(Q82,JFP!$B:$C,2,0),IF(WEEKDAY(Q82,2)&gt;5,"WE",""))&amp;IF(COUNTIF(JFP!$E:$E,Q82),JFP!$E$1,""))</f>
        <v/>
      </c>
      <c r="S82" s="17"/>
    </row>
    <row r="83" spans="2:19" x14ac:dyDescent="0.35">
      <c r="B83" s="16">
        <f t="shared" si="12"/>
        <v>43492</v>
      </c>
      <c r="C83" s="14" t="str">
        <f>IF(B83="","",IFERROR(VLOOKUP(B83,JFP!$B:$C,2,0),IF(WEEKDAY(B83,2)&gt;5,"WE",""))&amp;IF(COUNTIF(JFP!$E:$E,B83),JFP!$E$1,""))</f>
        <v>WE</v>
      </c>
      <c r="D83" s="17"/>
      <c r="E83" s="16">
        <f t="shared" si="13"/>
        <v>43523</v>
      </c>
      <c r="F83" s="14" t="str">
        <f>IF(E83="","",IFERROR(VLOOKUP(E83,JFP!$B:$C,2,0),IF(WEEKDAY(E83,2)&gt;5,"WE",""))&amp;IF(COUNTIF(JFP!$E:$E,E83),JFP!$E$1,""))</f>
        <v/>
      </c>
      <c r="G83" s="17"/>
      <c r="H83" s="16">
        <f t="shared" si="14"/>
        <v>43551</v>
      </c>
      <c r="I83" s="14" t="str">
        <f>IF(H83="","",IFERROR(VLOOKUP(H83,JFP!$B:$C,2,0),IF(WEEKDAY(H83,2)&gt;5,"WE",""))&amp;IF(COUNTIF(JFP!$E:$E,H83),JFP!$E$1,""))</f>
        <v/>
      </c>
      <c r="J83" s="17"/>
      <c r="K83" s="16">
        <f t="shared" si="15"/>
        <v>43582</v>
      </c>
      <c r="L83" s="14" t="str">
        <f>IF(K83="","",IFERROR(VLOOKUP(K83,JFP!$B:$C,2,0),IF(WEEKDAY(K83,2)&gt;5,"WE",""))&amp;IF(COUNTIF(JFP!$E:$E,K83),JFP!$E$1,""))</f>
        <v>WE</v>
      </c>
      <c r="M83" s="17"/>
      <c r="N83" s="16">
        <f t="shared" si="16"/>
        <v>43612</v>
      </c>
      <c r="O83" s="14" t="str">
        <f>IF(N83="","",IFERROR(VLOOKUP(N83,JFP!$B:$C,2,0),IF(WEEKDAY(N83,2)&gt;5,"WE",""))&amp;IF(COUNTIF(JFP!$E:$E,N83),JFP!$E$1,""))</f>
        <v/>
      </c>
      <c r="P83" s="17"/>
      <c r="Q83" s="16">
        <f t="shared" si="17"/>
        <v>43643</v>
      </c>
      <c r="R83" s="14" t="str">
        <f>IF(Q83="","",IFERROR(VLOOKUP(Q83,JFP!$B:$C,2,0),IF(WEEKDAY(Q83,2)&gt;5,"WE",""))&amp;IF(COUNTIF(JFP!$E:$E,Q83),JFP!$E$1,""))</f>
        <v/>
      </c>
      <c r="S83" s="17"/>
    </row>
    <row r="84" spans="2:19" x14ac:dyDescent="0.35">
      <c r="B84" s="16">
        <f t="shared" si="12"/>
        <v>43493</v>
      </c>
      <c r="C84" s="14" t="str">
        <f>IF(B84="","",IFERROR(VLOOKUP(B84,JFP!$B:$C,2,0),IF(WEEKDAY(B84,2)&gt;5,"WE",""))&amp;IF(COUNTIF(JFP!$E:$E,B84),JFP!$E$1,""))</f>
        <v/>
      </c>
      <c r="D84" s="17"/>
      <c r="E84" s="16">
        <f t="shared" si="13"/>
        <v>43524</v>
      </c>
      <c r="F84" s="14" t="str">
        <f>IF(E84="","",IFERROR(VLOOKUP(E84,JFP!$B:$C,2,0),IF(WEEKDAY(E84,2)&gt;5,"WE",""))&amp;IF(COUNTIF(JFP!$E:$E,E84),JFP!$E$1,""))</f>
        <v/>
      </c>
      <c r="G84" s="17"/>
      <c r="H84" s="16">
        <f t="shared" si="14"/>
        <v>43552</v>
      </c>
      <c r="I84" s="14" t="str">
        <f>IF(H84="","",IFERROR(VLOOKUP(H84,JFP!$B:$C,2,0),IF(WEEKDAY(H84,2)&gt;5,"WE",""))&amp;IF(COUNTIF(JFP!$E:$E,H84),JFP!$E$1,""))</f>
        <v/>
      </c>
      <c r="J84" s="17"/>
      <c r="K84" s="16">
        <f t="shared" si="15"/>
        <v>43583</v>
      </c>
      <c r="L84" s="14" t="str">
        <f>IF(K84="","",IFERROR(VLOOKUP(K84,JFP!$B:$C,2,0),IF(WEEKDAY(K84,2)&gt;5,"WE",""))&amp;IF(COUNTIF(JFP!$E:$E,K84),JFP!$E$1,""))</f>
        <v>WE</v>
      </c>
      <c r="M84" s="17"/>
      <c r="N84" s="16">
        <f t="shared" si="16"/>
        <v>43613</v>
      </c>
      <c r="O84" s="14" t="str">
        <f>IF(N84="","",IFERROR(VLOOKUP(N84,JFP!$B:$C,2,0),IF(WEEKDAY(N84,2)&gt;5,"WE",""))&amp;IF(COUNTIF(JFP!$E:$E,N84),JFP!$E$1,""))</f>
        <v/>
      </c>
      <c r="P84" s="17"/>
      <c r="Q84" s="16">
        <f t="shared" si="17"/>
        <v>43644</v>
      </c>
      <c r="R84" s="14" t="str">
        <f>IF(Q84="","",IFERROR(VLOOKUP(Q84,JFP!$B:$C,2,0),IF(WEEKDAY(Q84,2)&gt;5,"WE",""))&amp;IF(COUNTIF(JFP!$E:$E,Q84),JFP!$E$1,""))</f>
        <v/>
      </c>
      <c r="S84" s="17"/>
    </row>
    <row r="85" spans="2:19" x14ac:dyDescent="0.35">
      <c r="B85" s="16">
        <f t="shared" si="12"/>
        <v>43494</v>
      </c>
      <c r="C85" s="14" t="str">
        <f>IF(B85="","",IFERROR(VLOOKUP(B85,JFP!$B:$C,2,0),IF(WEEKDAY(B85,2)&gt;5,"WE",""))&amp;IF(COUNTIF(JFP!$E:$E,B85),JFP!$E$1,""))</f>
        <v/>
      </c>
      <c r="D85" s="17"/>
      <c r="E85" s="16">
        <f t="shared" si="13"/>
        <v>43525</v>
      </c>
      <c r="F85" s="14" t="str">
        <f>IF(E85="","",IFERROR(VLOOKUP(E85,JFP!$B:$C,2,0),IF(WEEKDAY(E85,2)&gt;5,"WE",""))&amp;IF(COUNTIF(JFP!$E:$E,E85),JFP!$E$1,""))</f>
        <v/>
      </c>
      <c r="G85" s="17"/>
      <c r="H85" s="16">
        <f t="shared" si="14"/>
        <v>43553</v>
      </c>
      <c r="I85" s="14" t="str">
        <f>IF(H85="","",IFERROR(VLOOKUP(H85,JFP!$B:$C,2,0),IF(WEEKDAY(H85,2)&gt;5,"WE",""))&amp;IF(COUNTIF(JFP!$E:$E,H85),JFP!$E$1,""))</f>
        <v/>
      </c>
      <c r="J85" s="17"/>
      <c r="K85" s="16">
        <f t="shared" si="15"/>
        <v>43584</v>
      </c>
      <c r="L85" s="14" t="str">
        <f>IF(K85="","",IFERROR(VLOOKUP(K85,JFP!$B:$C,2,0),IF(WEEKDAY(K85,2)&gt;5,"WE",""))&amp;IF(COUNTIF(JFP!$E:$E,K85),JFP!$E$1,""))</f>
        <v/>
      </c>
      <c r="M85" s="17"/>
      <c r="N85" s="16">
        <f t="shared" si="16"/>
        <v>43614</v>
      </c>
      <c r="O85" s="14" t="str">
        <f>IF(N85="","",IFERROR(VLOOKUP(N85,JFP!$B:$C,2,0),IF(WEEKDAY(N85,2)&gt;5,"WE",""))&amp;IF(COUNTIF(JFP!$E:$E,N85),JFP!$E$1,""))</f>
        <v/>
      </c>
      <c r="P85" s="17"/>
      <c r="Q85" s="16">
        <f t="shared" si="17"/>
        <v>43645</v>
      </c>
      <c r="R85" s="14" t="str">
        <f>IF(Q85="","",IFERROR(VLOOKUP(Q85,JFP!$B:$C,2,0),IF(WEEKDAY(Q85,2)&gt;5,"WE",""))&amp;IF(COUNTIF(JFP!$E:$E,Q85),JFP!$E$1,""))</f>
        <v>WE</v>
      </c>
      <c r="S85" s="17"/>
    </row>
    <row r="86" spans="2:19" x14ac:dyDescent="0.35">
      <c r="B86" s="16">
        <f t="shared" si="12"/>
        <v>43495</v>
      </c>
      <c r="C86" s="14" t="str">
        <f>IF(B86="","",IFERROR(VLOOKUP(B86,JFP!$B:$C,2,0),IF(WEEKDAY(B86,2)&gt;5,"WE",""))&amp;IF(COUNTIF(JFP!$E:$E,B86),JFP!$E$1,""))</f>
        <v/>
      </c>
      <c r="D86" s="17"/>
      <c r="E86" s="16">
        <f t="shared" si="13"/>
        <v>43526</v>
      </c>
      <c r="F86" s="14" t="str">
        <f>IF(E86="","",IFERROR(VLOOKUP(E86,JFP!$B:$C,2,0),IF(WEEKDAY(E86,2)&gt;5,"WE",""))&amp;IF(COUNTIF(JFP!$E:$E,E86),JFP!$E$1,""))</f>
        <v>WE</v>
      </c>
      <c r="G86" s="17"/>
      <c r="H86" s="16">
        <f t="shared" si="14"/>
        <v>43554</v>
      </c>
      <c r="I86" s="14" t="str">
        <f>IF(H86="","",IFERROR(VLOOKUP(H86,JFP!$B:$C,2,0),IF(WEEKDAY(H86,2)&gt;5,"WE",""))&amp;IF(COUNTIF(JFP!$E:$E,H86),JFP!$E$1,""))</f>
        <v>WE</v>
      </c>
      <c r="J86" s="17"/>
      <c r="K86" s="16">
        <f t="shared" si="15"/>
        <v>43585</v>
      </c>
      <c r="L86" s="14" t="str">
        <f>IF(K86="","",IFERROR(VLOOKUP(K86,JFP!$B:$C,2,0),IF(WEEKDAY(K86,2)&gt;5,"WE",""))&amp;IF(COUNTIF(JFP!$E:$E,K86),JFP!$E$1,""))</f>
        <v/>
      </c>
      <c r="M86" s="17"/>
      <c r="N86" s="16">
        <f t="shared" si="16"/>
        <v>43615</v>
      </c>
      <c r="O86" s="14" t="str">
        <f>IF(N86="","",IFERROR(VLOOKUP(N86,JFP!$B:$C,2,0),IF(WEEKDAY(N86,2)&gt;5,"WE",""))&amp;IF(COUNTIF(JFP!$E:$E,N86),JFP!$E$1,""))</f>
        <v>Ascension</v>
      </c>
      <c r="P86" s="17"/>
      <c r="Q86" s="16">
        <f t="shared" si="17"/>
        <v>43646</v>
      </c>
      <c r="R86" s="14" t="str">
        <f>IF(Q86="","",IFERROR(VLOOKUP(Q86,JFP!$B:$C,2,0),IF(WEEKDAY(Q86,2)&gt;5,"WE",""))&amp;IF(COUNTIF(JFP!$E:$E,Q86),JFP!$E$1,""))</f>
        <v>WE</v>
      </c>
      <c r="S86" s="17"/>
    </row>
    <row r="87" spans="2:19" x14ac:dyDescent="0.35">
      <c r="B87" s="16">
        <f t="shared" si="12"/>
        <v>43496</v>
      </c>
      <c r="C87" s="14" t="str">
        <f>IF(B87="","",IFERROR(VLOOKUP(B87,JFP!$B:$C,2,0),IF(WEEKDAY(B87,2)&gt;5,"WE",""))&amp;IF(COUNTIF(JFP!$E:$E,B87),JFP!$E$1,""))</f>
        <v/>
      </c>
      <c r="D87" s="17"/>
      <c r="E87" s="16">
        <f t="shared" si="13"/>
        <v>43527</v>
      </c>
      <c r="F87" s="14" t="str">
        <f>IF(E87="","",IFERROR(VLOOKUP(E87,JFP!$B:$C,2,0),IF(WEEKDAY(E87,2)&gt;5,"WE",""))&amp;IF(COUNTIF(JFP!$E:$E,E87),JFP!$E$1,""))</f>
        <v>WE</v>
      </c>
      <c r="G87" s="17"/>
      <c r="H87" s="16">
        <f t="shared" si="14"/>
        <v>43555</v>
      </c>
      <c r="I87" s="14" t="str">
        <f>IF(H87="","",IFERROR(VLOOKUP(H87,JFP!$B:$C,2,0),IF(WEEKDAY(H87,2)&gt;5,"WE",""))&amp;IF(COUNTIF(JFP!$E:$E,H87),JFP!$E$1,""))</f>
        <v>WE</v>
      </c>
      <c r="J87" s="17"/>
      <c r="K87" s="16">
        <f t="shared" si="15"/>
        <v>43586</v>
      </c>
      <c r="L87" s="14" t="str">
        <f>IF(K87="","",IFERROR(VLOOKUP(K87,JFP!$B:$C,2,0),IF(WEEKDAY(K87,2)&gt;5,"WE",""))&amp;IF(COUNTIF(JFP!$E:$E,K87),JFP!$E$1,""))</f>
        <v>Fête du travail</v>
      </c>
      <c r="M87" s="17"/>
      <c r="N87" s="16">
        <f t="shared" si="16"/>
        <v>43616</v>
      </c>
      <c r="O87" s="14" t="str">
        <f>IF(N87="","",IFERROR(VLOOKUP(N87,JFP!$B:$C,2,0),IF(WEEKDAY(N87,2)&gt;5,"WE",""))&amp;IF(COUNTIF(JFP!$E:$E,N87),JFP!$E$1,""))</f>
        <v>Pont</v>
      </c>
      <c r="P87" s="17"/>
      <c r="Q87" s="16">
        <f t="shared" si="17"/>
        <v>43647</v>
      </c>
      <c r="R87" s="14" t="str">
        <f>IF(Q87="","",IFERROR(VLOOKUP(Q87,JFP!$B:$C,2,0),IF(WEEKDAY(Q87,2)&gt;5,"WE",""))&amp;IF(COUNTIF(JFP!$E:$E,Q87),JFP!$E$1,""))</f>
        <v/>
      </c>
      <c r="S87" s="17"/>
    </row>
    <row r="88" spans="2:19" x14ac:dyDescent="0.35">
      <c r="B88" s="16">
        <f t="shared" si="12"/>
        <v>43497</v>
      </c>
      <c r="C88" s="14" t="str">
        <f>IF(B88="","",IFERROR(VLOOKUP(B88,JFP!$B:$C,2,0),IF(WEEKDAY(B88,2)&gt;5,"WE",""))&amp;IF(COUNTIF(JFP!$E:$E,B88),JFP!$E$1,""))</f>
        <v/>
      </c>
      <c r="D88" s="17"/>
      <c r="E88" s="16">
        <f t="shared" si="13"/>
        <v>43528</v>
      </c>
      <c r="F88" s="14" t="str">
        <f>IF(E88="","",IFERROR(VLOOKUP(E88,JFP!$B:$C,2,0),IF(WEEKDAY(E88,2)&gt;5,"WE",""))&amp;IF(COUNTIF(JFP!$E:$E,E88),JFP!$E$1,""))</f>
        <v/>
      </c>
      <c r="G88" s="17"/>
      <c r="H88" s="16">
        <f t="shared" si="14"/>
        <v>43556</v>
      </c>
      <c r="I88" s="14" t="str">
        <f>IF(H88="","",IFERROR(VLOOKUP(H88,JFP!$B:$C,2,0),IF(WEEKDAY(H88,2)&gt;5,"WE",""))&amp;IF(COUNTIF(JFP!$E:$E,H88),JFP!$E$1,""))</f>
        <v/>
      </c>
      <c r="J88" s="17"/>
      <c r="K88" s="16">
        <f t="shared" si="15"/>
        <v>43587</v>
      </c>
      <c r="L88" s="14" t="str">
        <f>IF(K88="","",IFERROR(VLOOKUP(K88,JFP!$B:$C,2,0),IF(WEEKDAY(K88,2)&gt;5,"WE",""))&amp;IF(COUNTIF(JFP!$E:$E,K88),JFP!$E$1,""))</f>
        <v/>
      </c>
      <c r="M88" s="17"/>
      <c r="N88" s="16">
        <f t="shared" si="16"/>
        <v>43617</v>
      </c>
      <c r="O88" s="14" t="str">
        <f>IF(N88="","",IFERROR(VLOOKUP(N88,JFP!$B:$C,2,0),IF(WEEKDAY(N88,2)&gt;5,"WE",""))&amp;IF(COUNTIF(JFP!$E:$E,N88),JFP!$E$1,""))</f>
        <v>WE</v>
      </c>
      <c r="P88" s="17"/>
      <c r="Q88" s="16">
        <f t="shared" si="17"/>
        <v>43648</v>
      </c>
      <c r="R88" s="14" t="str">
        <f>IF(Q88="","",IFERROR(VLOOKUP(Q88,JFP!$B:$C,2,0),IF(WEEKDAY(Q88,2)&gt;5,"WE",""))&amp;IF(COUNTIF(JFP!$E:$E,Q88),JFP!$E$1,""))</f>
        <v/>
      </c>
      <c r="S88" s="17"/>
    </row>
    <row r="89" spans="2:19" x14ac:dyDescent="0.35">
      <c r="B89" s="16">
        <f t="shared" si="12"/>
        <v>43498</v>
      </c>
      <c r="C89" s="14" t="str">
        <f>IF(B89="","",IFERROR(VLOOKUP(B89,JFP!$B:$C,2,0),IF(WEEKDAY(B89,2)&gt;5,"WE",""))&amp;IF(COUNTIF(JFP!$E:$E,B89),JFP!$E$1,""))</f>
        <v>WE</v>
      </c>
      <c r="D89" s="17"/>
      <c r="E89" s="16">
        <f t="shared" si="13"/>
        <v>43529</v>
      </c>
      <c r="F89" s="14" t="str">
        <f>IF(E89="","",IFERROR(VLOOKUP(E89,JFP!$B:$C,2,0),IF(WEEKDAY(E89,2)&gt;5,"WE",""))&amp;IF(COUNTIF(JFP!$E:$E,E89),JFP!$E$1,""))</f>
        <v/>
      </c>
      <c r="G89" s="17"/>
      <c r="H89" s="16">
        <f t="shared" si="14"/>
        <v>43557</v>
      </c>
      <c r="I89" s="14" t="str">
        <f>IF(H89="","",IFERROR(VLOOKUP(H89,JFP!$B:$C,2,0),IF(WEEKDAY(H89,2)&gt;5,"WE",""))&amp;IF(COUNTIF(JFP!$E:$E,H89),JFP!$E$1,""))</f>
        <v/>
      </c>
      <c r="J89" s="17"/>
      <c r="K89" s="16">
        <f t="shared" si="15"/>
        <v>43588</v>
      </c>
      <c r="L89" s="14" t="str">
        <f>IF(K89="","",IFERROR(VLOOKUP(K89,JFP!$B:$C,2,0),IF(WEEKDAY(K89,2)&gt;5,"WE",""))&amp;IF(COUNTIF(JFP!$E:$E,K89),JFP!$E$1,""))</f>
        <v/>
      </c>
      <c r="M89" s="17"/>
      <c r="N89" s="16">
        <f t="shared" si="16"/>
        <v>43618</v>
      </c>
      <c r="O89" s="14" t="str">
        <f>IF(N89="","",IFERROR(VLOOKUP(N89,JFP!$B:$C,2,0),IF(WEEKDAY(N89,2)&gt;5,"WE",""))&amp;IF(COUNTIF(JFP!$E:$E,N89),JFP!$E$1,""))</f>
        <v>WE</v>
      </c>
      <c r="P89" s="17"/>
      <c r="Q89" s="16">
        <f t="shared" si="17"/>
        <v>43649</v>
      </c>
      <c r="R89" s="14" t="str">
        <f>IF(Q89="","",IFERROR(VLOOKUP(Q89,JFP!$B:$C,2,0),IF(WEEKDAY(Q89,2)&gt;5,"WE",""))&amp;IF(COUNTIF(JFP!$E:$E,Q89),JFP!$E$1,""))</f>
        <v/>
      </c>
      <c r="S89" s="17"/>
    </row>
    <row r="90" spans="2:19" x14ac:dyDescent="0.35">
      <c r="B90" s="16">
        <f t="shared" si="12"/>
        <v>43499</v>
      </c>
      <c r="C90" s="14" t="str">
        <f>IF(B90="","",IFERROR(VLOOKUP(B90,JFP!$B:$C,2,0),IF(WEEKDAY(B90,2)&gt;5,"WE",""))&amp;IF(COUNTIF(JFP!$E:$E,B90),JFP!$E$1,""))</f>
        <v>WE</v>
      </c>
      <c r="D90" s="17"/>
      <c r="E90" s="16">
        <f t="shared" si="13"/>
        <v>43530</v>
      </c>
      <c r="F90" s="14" t="str">
        <f>IF(E90="","",IFERROR(VLOOKUP(E90,JFP!$B:$C,2,0),IF(WEEKDAY(E90,2)&gt;5,"WE",""))&amp;IF(COUNTIF(JFP!$E:$E,E90),JFP!$E$1,""))</f>
        <v/>
      </c>
      <c r="G90" s="17"/>
      <c r="H90" s="16">
        <f t="shared" si="14"/>
        <v>43558</v>
      </c>
      <c r="I90" s="14" t="str">
        <f>IF(H90="","",IFERROR(VLOOKUP(H90,JFP!$B:$C,2,0),IF(WEEKDAY(H90,2)&gt;5,"WE",""))&amp;IF(COUNTIF(JFP!$E:$E,H90),JFP!$E$1,""))</f>
        <v/>
      </c>
      <c r="J90" s="17"/>
      <c r="K90" s="16">
        <f t="shared" si="15"/>
        <v>43589</v>
      </c>
      <c r="L90" s="14" t="str">
        <f>IF(K90="","",IFERROR(VLOOKUP(K90,JFP!$B:$C,2,0),IF(WEEKDAY(K90,2)&gt;5,"WE",""))&amp;IF(COUNTIF(JFP!$E:$E,K90),JFP!$E$1,""))</f>
        <v>WE</v>
      </c>
      <c r="M90" s="17"/>
      <c r="N90" s="16">
        <f t="shared" si="16"/>
        <v>43619</v>
      </c>
      <c r="O90" s="14" t="str">
        <f>IF(N90="","",IFERROR(VLOOKUP(N90,JFP!$B:$C,2,0),IF(WEEKDAY(N90,2)&gt;5,"WE",""))&amp;IF(COUNTIF(JFP!$E:$E,N90),JFP!$E$1,""))</f>
        <v/>
      </c>
      <c r="P90" s="17"/>
      <c r="Q90" s="16">
        <f t="shared" si="17"/>
        <v>43650</v>
      </c>
      <c r="R90" s="14" t="str">
        <f>IF(Q90="","",IFERROR(VLOOKUP(Q90,JFP!$B:$C,2,0),IF(WEEKDAY(Q90,2)&gt;5,"WE",""))&amp;IF(COUNTIF(JFP!$E:$E,Q90),JFP!$E$1,""))</f>
        <v/>
      </c>
      <c r="S90" s="17"/>
    </row>
    <row r="91" spans="2:19" x14ac:dyDescent="0.35">
      <c r="B91" s="16">
        <f t="shared" si="12"/>
        <v>43500</v>
      </c>
      <c r="C91" s="14" t="str">
        <f>IF(B91="","",IFERROR(VLOOKUP(B91,JFP!$B:$C,2,0),IF(WEEKDAY(B91,2)&gt;5,"WE",""))&amp;IF(COUNTIF(JFP!$E:$E,B91),JFP!$E$1,""))</f>
        <v/>
      </c>
      <c r="D91" s="17"/>
      <c r="E91" s="16">
        <f t="shared" si="13"/>
        <v>43531</v>
      </c>
      <c r="F91" s="14" t="str">
        <f>IF(E91="","",IFERROR(VLOOKUP(E91,JFP!$B:$C,2,0),IF(WEEKDAY(E91,2)&gt;5,"WE",""))&amp;IF(COUNTIF(JFP!$E:$E,E91),JFP!$E$1,""))</f>
        <v/>
      </c>
      <c r="G91" s="17"/>
      <c r="H91" s="16">
        <f t="shared" si="14"/>
        <v>43559</v>
      </c>
      <c r="I91" s="14" t="str">
        <f>IF(H91="","",IFERROR(VLOOKUP(H91,JFP!$B:$C,2,0),IF(WEEKDAY(H91,2)&gt;5,"WE",""))&amp;IF(COUNTIF(JFP!$E:$E,H91),JFP!$E$1,""))</f>
        <v/>
      </c>
      <c r="J91" s="17"/>
      <c r="K91" s="16">
        <f t="shared" si="15"/>
        <v>43590</v>
      </c>
      <c r="L91" s="14" t="str">
        <f>IF(K91="","",IFERROR(VLOOKUP(K91,JFP!$B:$C,2,0),IF(WEEKDAY(K91,2)&gt;5,"WE",""))&amp;IF(COUNTIF(JFP!$E:$E,K91),JFP!$E$1,""))</f>
        <v>WE</v>
      </c>
      <c r="M91" s="17"/>
      <c r="N91" s="16">
        <f t="shared" si="16"/>
        <v>43620</v>
      </c>
      <c r="O91" s="14" t="str">
        <f>IF(N91="","",IFERROR(VLOOKUP(N91,JFP!$B:$C,2,0),IF(WEEKDAY(N91,2)&gt;5,"WE",""))&amp;IF(COUNTIF(JFP!$E:$E,N91),JFP!$E$1,""))</f>
        <v/>
      </c>
      <c r="P91" s="17"/>
      <c r="Q91" s="16">
        <f t="shared" si="17"/>
        <v>43651</v>
      </c>
      <c r="R91" s="14" t="str">
        <f>IF(Q91="","",IFERROR(VLOOKUP(Q91,JFP!$B:$C,2,0),IF(WEEKDAY(Q91,2)&gt;5,"WE",""))&amp;IF(COUNTIF(JFP!$E:$E,Q91),JFP!$E$1,""))</f>
        <v/>
      </c>
      <c r="S91" s="17"/>
    </row>
    <row r="92" spans="2:19" x14ac:dyDescent="0.35">
      <c r="B92" s="16">
        <f t="shared" si="12"/>
        <v>43501</v>
      </c>
      <c r="C92" s="14" t="str">
        <f>IF(B92="","",IFERROR(VLOOKUP(B92,JFP!$B:$C,2,0),IF(WEEKDAY(B92,2)&gt;5,"WE",""))&amp;IF(COUNTIF(JFP!$E:$E,B92),JFP!$E$1,""))</f>
        <v/>
      </c>
      <c r="D92" s="17"/>
      <c r="E92" s="16">
        <f t="shared" si="13"/>
        <v>43532</v>
      </c>
      <c r="F92" s="14" t="str">
        <f>IF(E92="","",IFERROR(VLOOKUP(E92,JFP!$B:$C,2,0),IF(WEEKDAY(E92,2)&gt;5,"WE",""))&amp;IF(COUNTIF(JFP!$E:$E,E92),JFP!$E$1,""))</f>
        <v/>
      </c>
      <c r="G92" s="17"/>
      <c r="H92" s="16">
        <f t="shared" si="14"/>
        <v>43560</v>
      </c>
      <c r="I92" s="14" t="str">
        <f>IF(H92="","",IFERROR(VLOOKUP(H92,JFP!$B:$C,2,0),IF(WEEKDAY(H92,2)&gt;5,"WE",""))&amp;IF(COUNTIF(JFP!$E:$E,H92),JFP!$E$1,""))</f>
        <v/>
      </c>
      <c r="J92" s="17"/>
      <c r="K92" s="16">
        <f t="shared" si="15"/>
        <v>43591</v>
      </c>
      <c r="L92" s="14" t="str">
        <f>IF(K92="","",IFERROR(VLOOKUP(K92,JFP!$B:$C,2,0),IF(WEEKDAY(K92,2)&gt;5,"WE",""))&amp;IF(COUNTIF(JFP!$E:$E,K92),JFP!$E$1,""))</f>
        <v/>
      </c>
      <c r="M92" s="17"/>
      <c r="N92" s="16">
        <f t="shared" si="16"/>
        <v>43621</v>
      </c>
      <c r="O92" s="14" t="str">
        <f>IF(N92="","",IFERROR(VLOOKUP(N92,JFP!$B:$C,2,0),IF(WEEKDAY(N92,2)&gt;5,"WE",""))&amp;IF(COUNTIF(JFP!$E:$E,N92),JFP!$E$1,""))</f>
        <v/>
      </c>
      <c r="P92" s="17"/>
      <c r="Q92" s="16">
        <f t="shared" si="17"/>
        <v>43652</v>
      </c>
      <c r="R92" s="14" t="str">
        <f>IF(Q92="","",IFERROR(VLOOKUP(Q92,JFP!$B:$C,2,0),IF(WEEKDAY(Q92,2)&gt;5,"WE",""))&amp;IF(COUNTIF(JFP!$E:$E,Q92),JFP!$E$1,""))</f>
        <v>WE</v>
      </c>
      <c r="S92" s="17"/>
    </row>
    <row r="93" spans="2:19" x14ac:dyDescent="0.35">
      <c r="B93" s="16">
        <f t="shared" si="12"/>
        <v>43502</v>
      </c>
      <c r="C93" s="14" t="str">
        <f>IF(B93="","",IFERROR(VLOOKUP(B93,JFP!$B:$C,2,0),IF(WEEKDAY(B93,2)&gt;5,"WE",""))&amp;IF(COUNTIF(JFP!$E:$E,B93),JFP!$E$1,""))</f>
        <v/>
      </c>
      <c r="D93" s="17"/>
      <c r="E93" s="16">
        <f t="shared" si="13"/>
        <v>43533</v>
      </c>
      <c r="F93" s="14" t="str">
        <f>IF(E93="","",IFERROR(VLOOKUP(E93,JFP!$B:$C,2,0),IF(WEEKDAY(E93,2)&gt;5,"WE",""))&amp;IF(COUNTIF(JFP!$E:$E,E93),JFP!$E$1,""))</f>
        <v>WE</v>
      </c>
      <c r="G93" s="17"/>
      <c r="H93" s="16">
        <f t="shared" si="14"/>
        <v>43561</v>
      </c>
      <c r="I93" s="14" t="str">
        <f>IF(H93="","",IFERROR(VLOOKUP(H93,JFP!$B:$C,2,0),IF(WEEKDAY(H93,2)&gt;5,"WE",""))&amp;IF(COUNTIF(JFP!$E:$E,H93),JFP!$E$1,""))</f>
        <v>WE</v>
      </c>
      <c r="J93" s="17"/>
      <c r="K93" s="16">
        <f t="shared" si="15"/>
        <v>43592</v>
      </c>
      <c r="L93" s="14" t="str">
        <f>IF(K93="","",IFERROR(VLOOKUP(K93,JFP!$B:$C,2,0),IF(WEEKDAY(K93,2)&gt;5,"WE",""))&amp;IF(COUNTIF(JFP!$E:$E,K93),JFP!$E$1,""))</f>
        <v/>
      </c>
      <c r="M93" s="17"/>
      <c r="N93" s="16">
        <f t="shared" si="16"/>
        <v>43622</v>
      </c>
      <c r="O93" s="14" t="str">
        <f>IF(N93="","",IFERROR(VLOOKUP(N93,JFP!$B:$C,2,0),IF(WEEKDAY(N93,2)&gt;5,"WE",""))&amp;IF(COUNTIF(JFP!$E:$E,N93),JFP!$E$1,""))</f>
        <v/>
      </c>
      <c r="P93" s="17"/>
      <c r="Q93" s="16">
        <f t="shared" si="17"/>
        <v>43653</v>
      </c>
      <c r="R93" s="14" t="str">
        <f>IF(Q93="","",IFERROR(VLOOKUP(Q93,JFP!$B:$C,2,0),IF(WEEKDAY(Q93,2)&gt;5,"WE",""))&amp;IF(COUNTIF(JFP!$E:$E,Q93),JFP!$E$1,""))</f>
        <v>WE</v>
      </c>
      <c r="S93" s="17"/>
    </row>
    <row r="94" spans="2:19" x14ac:dyDescent="0.35">
      <c r="B94" s="16">
        <f t="shared" si="12"/>
        <v>43503</v>
      </c>
      <c r="C94" s="14" t="str">
        <f>IF(B94="","",IFERROR(VLOOKUP(B94,JFP!$B:$C,2,0),IF(WEEKDAY(B94,2)&gt;5,"WE",""))&amp;IF(COUNTIF(JFP!$E:$E,B94),JFP!$E$1,""))</f>
        <v/>
      </c>
      <c r="D94" s="17"/>
      <c r="E94" s="16">
        <f t="shared" si="13"/>
        <v>43534</v>
      </c>
      <c r="F94" s="14" t="str">
        <f>IF(E94="","",IFERROR(VLOOKUP(E94,JFP!$B:$C,2,0),IF(WEEKDAY(E94,2)&gt;5,"WE",""))&amp;IF(COUNTIF(JFP!$E:$E,E94),JFP!$E$1,""))</f>
        <v>WE</v>
      </c>
      <c r="G94" s="17"/>
      <c r="H94" s="16">
        <f t="shared" si="14"/>
        <v>43562</v>
      </c>
      <c r="I94" s="14" t="str">
        <f>IF(H94="","",IFERROR(VLOOKUP(H94,JFP!$B:$C,2,0),IF(WEEKDAY(H94,2)&gt;5,"WE",""))&amp;IF(COUNTIF(JFP!$E:$E,H94),JFP!$E$1,""))</f>
        <v>WE</v>
      </c>
      <c r="J94" s="17"/>
      <c r="K94" s="16">
        <f t="shared" si="15"/>
        <v>43593</v>
      </c>
      <c r="L94" s="14" t="str">
        <f>IF(K94="","",IFERROR(VLOOKUP(K94,JFP!$B:$C,2,0),IF(WEEKDAY(K94,2)&gt;5,"WE",""))&amp;IF(COUNTIF(JFP!$E:$E,K94),JFP!$E$1,""))</f>
        <v>Victoire de 1945</v>
      </c>
      <c r="M94" s="17"/>
      <c r="N94" s="16">
        <f t="shared" si="16"/>
        <v>43623</v>
      </c>
      <c r="O94" s="14" t="str">
        <f>IF(N94="","",IFERROR(VLOOKUP(N94,JFP!$B:$C,2,0),IF(WEEKDAY(N94,2)&gt;5,"WE",""))&amp;IF(COUNTIF(JFP!$E:$E,N94),JFP!$E$1,""))</f>
        <v/>
      </c>
      <c r="P94" s="17"/>
      <c r="Q94" s="16">
        <f t="shared" si="17"/>
        <v>43654</v>
      </c>
      <c r="R94" s="14" t="str">
        <f>IF(Q94="","",IFERROR(VLOOKUP(Q94,JFP!$B:$C,2,0),IF(WEEKDAY(Q94,2)&gt;5,"WE",""))&amp;IF(COUNTIF(JFP!$E:$E,Q94),JFP!$E$1,""))</f>
        <v/>
      </c>
      <c r="S94" s="17"/>
    </row>
    <row r="95" spans="2:19" x14ac:dyDescent="0.35">
      <c r="B95" s="16">
        <f t="shared" si="12"/>
        <v>43504</v>
      </c>
      <c r="C95" s="14" t="str">
        <f>IF(B95="","",IFERROR(VLOOKUP(B95,JFP!$B:$C,2,0),IF(WEEKDAY(B95,2)&gt;5,"WE",""))&amp;IF(COUNTIF(JFP!$E:$E,B95),JFP!$E$1,""))</f>
        <v/>
      </c>
      <c r="D95" s="17"/>
      <c r="E95" s="16">
        <f t="shared" si="13"/>
        <v>43535</v>
      </c>
      <c r="F95" s="14" t="str">
        <f>IF(E95="","",IFERROR(VLOOKUP(E95,JFP!$B:$C,2,0),IF(WEEKDAY(E95,2)&gt;5,"WE",""))&amp;IF(COUNTIF(JFP!$E:$E,E95),JFP!$E$1,""))</f>
        <v/>
      </c>
      <c r="G95" s="17"/>
      <c r="H95" s="16">
        <f t="shared" si="14"/>
        <v>43563</v>
      </c>
      <c r="I95" s="14" t="str">
        <f>IF(H95="","",IFERROR(VLOOKUP(H95,JFP!$B:$C,2,0),IF(WEEKDAY(H95,2)&gt;5,"WE",""))&amp;IF(COUNTIF(JFP!$E:$E,H95),JFP!$E$1,""))</f>
        <v/>
      </c>
      <c r="J95" s="17"/>
      <c r="K95" s="16">
        <f t="shared" si="15"/>
        <v>43594</v>
      </c>
      <c r="L95" s="14" t="str">
        <f>IF(K95="","",IFERROR(VLOOKUP(K95,JFP!$B:$C,2,0),IF(WEEKDAY(K95,2)&gt;5,"WE",""))&amp;IF(COUNTIF(JFP!$E:$E,K95),JFP!$E$1,""))</f>
        <v/>
      </c>
      <c r="M95" s="17"/>
      <c r="N95" s="16">
        <f t="shared" si="16"/>
        <v>43624</v>
      </c>
      <c r="O95" s="14" t="str">
        <f>IF(N95="","",IFERROR(VLOOKUP(N95,JFP!$B:$C,2,0),IF(WEEKDAY(N95,2)&gt;5,"WE",""))&amp;IF(COUNTIF(JFP!$E:$E,N95),JFP!$E$1,""))</f>
        <v>WE</v>
      </c>
      <c r="P95" s="17"/>
      <c r="Q95" s="16">
        <f t="shared" si="17"/>
        <v>43655</v>
      </c>
      <c r="R95" s="14" t="str">
        <f>IF(Q95="","",IFERROR(VLOOKUP(Q95,JFP!$B:$C,2,0),IF(WEEKDAY(Q95,2)&gt;5,"WE",""))&amp;IF(COUNTIF(JFP!$E:$E,Q95),JFP!$E$1,""))</f>
        <v/>
      </c>
      <c r="S95" s="17"/>
    </row>
    <row r="96" spans="2:19" x14ac:dyDescent="0.35">
      <c r="B96" s="16">
        <f t="shared" si="12"/>
        <v>43505</v>
      </c>
      <c r="C96" s="14" t="str">
        <f>IF(B96="","",IFERROR(VLOOKUP(B96,JFP!$B:$C,2,0),IF(WEEKDAY(B96,2)&gt;5,"WE",""))&amp;IF(COUNTIF(JFP!$E:$E,B96),JFP!$E$1,""))</f>
        <v>WE</v>
      </c>
      <c r="D96" s="17"/>
      <c r="E96" s="16">
        <f t="shared" si="13"/>
        <v>43536</v>
      </c>
      <c r="F96" s="14" t="str">
        <f>IF(E96="","",IFERROR(VLOOKUP(E96,JFP!$B:$C,2,0),IF(WEEKDAY(E96,2)&gt;5,"WE",""))&amp;IF(COUNTIF(JFP!$E:$E,E96),JFP!$E$1,""))</f>
        <v/>
      </c>
      <c r="G96" s="17"/>
      <c r="H96" s="16">
        <f t="shared" si="14"/>
        <v>43564</v>
      </c>
      <c r="I96" s="14" t="str">
        <f>IF(H96="","",IFERROR(VLOOKUP(H96,JFP!$B:$C,2,0),IF(WEEKDAY(H96,2)&gt;5,"WE",""))&amp;IF(COUNTIF(JFP!$E:$E,H96),JFP!$E$1,""))</f>
        <v/>
      </c>
      <c r="J96" s="17"/>
      <c r="K96" s="16">
        <f t="shared" si="15"/>
        <v>43595</v>
      </c>
      <c r="L96" s="14" t="str">
        <f>IF(K96="","",IFERROR(VLOOKUP(K96,JFP!$B:$C,2,0),IF(WEEKDAY(K96,2)&gt;5,"WE",""))&amp;IF(COUNTIF(JFP!$E:$E,K96),JFP!$E$1,""))</f>
        <v/>
      </c>
      <c r="M96" s="17"/>
      <c r="N96" s="16">
        <f t="shared" si="16"/>
        <v>43625</v>
      </c>
      <c r="O96" s="14" t="str">
        <f>IF(N96="","",IFERROR(VLOOKUP(N96,JFP!$B:$C,2,0),IF(WEEKDAY(N96,2)&gt;5,"WE",""))&amp;IF(COUNTIF(JFP!$E:$E,N96),JFP!$E$1,""))</f>
        <v>WE</v>
      </c>
      <c r="P96" s="17"/>
      <c r="Q96" s="16">
        <f t="shared" si="17"/>
        <v>43656</v>
      </c>
      <c r="R96" s="14" t="str">
        <f>IF(Q96="","",IFERROR(VLOOKUP(Q96,JFP!$B:$C,2,0),IF(WEEKDAY(Q96,2)&gt;5,"WE",""))&amp;IF(COUNTIF(JFP!$E:$E,Q96),JFP!$E$1,""))</f>
        <v/>
      </c>
      <c r="S96" s="17"/>
    </row>
    <row r="97" spans="2:19" x14ac:dyDescent="0.35">
      <c r="B97" s="16">
        <f t="shared" si="12"/>
        <v>43506</v>
      </c>
      <c r="C97" s="14" t="str">
        <f>IF(B97="","",IFERROR(VLOOKUP(B97,JFP!$B:$C,2,0),IF(WEEKDAY(B97,2)&gt;5,"WE",""))&amp;IF(COUNTIF(JFP!$E:$E,B97),JFP!$E$1,""))</f>
        <v>WE</v>
      </c>
      <c r="D97" s="17"/>
      <c r="E97" s="16">
        <f t="shared" si="13"/>
        <v>43537</v>
      </c>
      <c r="F97" s="14" t="str">
        <f>IF(E97="","",IFERROR(VLOOKUP(E97,JFP!$B:$C,2,0),IF(WEEKDAY(E97,2)&gt;5,"WE",""))&amp;IF(COUNTIF(JFP!$E:$E,E97),JFP!$E$1,""))</f>
        <v/>
      </c>
      <c r="G97" s="17"/>
      <c r="H97" s="16">
        <f t="shared" si="14"/>
        <v>43565</v>
      </c>
      <c r="I97" s="14" t="str">
        <f>IF(H97="","",IFERROR(VLOOKUP(H97,JFP!$B:$C,2,0),IF(WEEKDAY(H97,2)&gt;5,"WE",""))&amp;IF(COUNTIF(JFP!$E:$E,H97),JFP!$E$1,""))</f>
        <v/>
      </c>
      <c r="J97" s="17"/>
      <c r="K97" s="16">
        <f t="shared" si="15"/>
        <v>43596</v>
      </c>
      <c r="L97" s="14" t="str">
        <f>IF(K97="","",IFERROR(VLOOKUP(K97,JFP!$B:$C,2,0),IF(WEEKDAY(K97,2)&gt;5,"WE",""))&amp;IF(COUNTIF(JFP!$E:$E,K97),JFP!$E$1,""))</f>
        <v>WE</v>
      </c>
      <c r="M97" s="17"/>
      <c r="N97" s="16">
        <f t="shared" si="16"/>
        <v>43626</v>
      </c>
      <c r="O97" s="14" t="str">
        <f>IF(N97="","",IFERROR(VLOOKUP(N97,JFP!$B:$C,2,0),IF(WEEKDAY(N97,2)&gt;5,"WE",""))&amp;IF(COUNTIF(JFP!$E:$E,N97),JFP!$E$1,""))</f>
        <v>Pentecôte</v>
      </c>
      <c r="P97" s="17"/>
      <c r="Q97" s="16">
        <f t="shared" si="17"/>
        <v>43657</v>
      </c>
      <c r="R97" s="14" t="str">
        <f>IF(Q97="","",IFERROR(VLOOKUP(Q97,JFP!$B:$C,2,0),IF(WEEKDAY(Q97,2)&gt;5,"WE",""))&amp;IF(COUNTIF(JFP!$E:$E,Q97),JFP!$E$1,""))</f>
        <v/>
      </c>
      <c r="S97" s="17"/>
    </row>
    <row r="98" spans="2:19" x14ac:dyDescent="0.35">
      <c r="B98" s="16">
        <f t="shared" si="12"/>
        <v>43507</v>
      </c>
      <c r="C98" s="14" t="str">
        <f>IF(B98="","",IFERROR(VLOOKUP(B98,JFP!$B:$C,2,0),IF(WEEKDAY(B98,2)&gt;5,"WE",""))&amp;IF(COUNTIF(JFP!$E:$E,B98),JFP!$E$1,""))</f>
        <v/>
      </c>
      <c r="D98" s="17"/>
      <c r="E98" s="16">
        <f t="shared" si="13"/>
        <v>43538</v>
      </c>
      <c r="F98" s="14" t="str">
        <f>IF(E98="","",IFERROR(VLOOKUP(E98,JFP!$B:$C,2,0),IF(WEEKDAY(E98,2)&gt;5,"WE",""))&amp;IF(COUNTIF(JFP!$E:$E,E98),JFP!$E$1,""))</f>
        <v/>
      </c>
      <c r="G98" s="17"/>
      <c r="H98" s="16">
        <f t="shared" si="14"/>
        <v>43566</v>
      </c>
      <c r="I98" s="14" t="str">
        <f>IF(H98="","",IFERROR(VLOOKUP(H98,JFP!$B:$C,2,0),IF(WEEKDAY(H98,2)&gt;5,"WE",""))&amp;IF(COUNTIF(JFP!$E:$E,H98),JFP!$E$1,""))</f>
        <v/>
      </c>
      <c r="J98" s="17"/>
      <c r="K98" s="16">
        <f t="shared" si="15"/>
        <v>43597</v>
      </c>
      <c r="L98" s="14" t="str">
        <f>IF(K98="","",IFERROR(VLOOKUP(K98,JFP!$B:$C,2,0),IF(WEEKDAY(K98,2)&gt;5,"WE",""))&amp;IF(COUNTIF(JFP!$E:$E,K98),JFP!$E$1,""))</f>
        <v>WE</v>
      </c>
      <c r="M98" s="17"/>
      <c r="N98" s="16">
        <f t="shared" si="16"/>
        <v>43627</v>
      </c>
      <c r="O98" s="14" t="str">
        <f>IF(N98="","",IFERROR(VLOOKUP(N98,JFP!$B:$C,2,0),IF(WEEKDAY(N98,2)&gt;5,"WE",""))&amp;IF(COUNTIF(JFP!$E:$E,N98),JFP!$E$1,""))</f>
        <v/>
      </c>
      <c r="P98" s="17"/>
      <c r="Q98" s="16">
        <f t="shared" si="17"/>
        <v>43658</v>
      </c>
      <c r="R98" s="14" t="str">
        <f>IF(Q98="","",IFERROR(VLOOKUP(Q98,JFP!$B:$C,2,0),IF(WEEKDAY(Q98,2)&gt;5,"WE",""))&amp;IF(COUNTIF(JFP!$E:$E,Q98),JFP!$E$1,""))</f>
        <v/>
      </c>
      <c r="S98" s="17"/>
    </row>
    <row r="99" spans="2:19" x14ac:dyDescent="0.35">
      <c r="B99" s="16">
        <f t="shared" si="12"/>
        <v>43508</v>
      </c>
      <c r="C99" s="14" t="str">
        <f>IF(B99="","",IFERROR(VLOOKUP(B99,JFP!$B:$C,2,0),IF(WEEKDAY(B99,2)&gt;5,"WE",""))&amp;IF(COUNTIF(JFP!$E:$E,B99),JFP!$E$1,""))</f>
        <v/>
      </c>
      <c r="D99" s="17"/>
      <c r="E99" s="16">
        <f t="shared" si="13"/>
        <v>43539</v>
      </c>
      <c r="F99" s="14" t="str">
        <f>IF(E99="","",IFERROR(VLOOKUP(E99,JFP!$B:$C,2,0),IF(WEEKDAY(E99,2)&gt;5,"WE",""))&amp;IF(COUNTIF(JFP!$E:$E,E99),JFP!$E$1,""))</f>
        <v/>
      </c>
      <c r="G99" s="17"/>
      <c r="H99" s="16">
        <f t="shared" si="14"/>
        <v>43567</v>
      </c>
      <c r="I99" s="14" t="str">
        <f>IF(H99="","",IFERROR(VLOOKUP(H99,JFP!$B:$C,2,0),IF(WEEKDAY(H99,2)&gt;5,"WE",""))&amp;IF(COUNTIF(JFP!$E:$E,H99),JFP!$E$1,""))</f>
        <v/>
      </c>
      <c r="J99" s="17"/>
      <c r="K99" s="16">
        <f t="shared" si="15"/>
        <v>43598</v>
      </c>
      <c r="L99" s="14" t="str">
        <f>IF(K99="","",IFERROR(VLOOKUP(K99,JFP!$B:$C,2,0),IF(WEEKDAY(K99,2)&gt;5,"WE",""))&amp;IF(COUNTIF(JFP!$E:$E,K99),JFP!$E$1,""))</f>
        <v/>
      </c>
      <c r="M99" s="17"/>
      <c r="N99" s="16">
        <f t="shared" si="16"/>
        <v>43628</v>
      </c>
      <c r="O99" s="14" t="str">
        <f>IF(N99="","",IFERROR(VLOOKUP(N99,JFP!$B:$C,2,0),IF(WEEKDAY(N99,2)&gt;5,"WE",""))&amp;IF(COUNTIF(JFP!$E:$E,N99),JFP!$E$1,""))</f>
        <v/>
      </c>
      <c r="P99" s="17"/>
      <c r="Q99" s="16">
        <f t="shared" si="17"/>
        <v>43659</v>
      </c>
      <c r="R99" s="14" t="str">
        <f>IF(Q99="","",IFERROR(VLOOKUP(Q99,JFP!$B:$C,2,0),IF(WEEKDAY(Q99,2)&gt;5,"WE",""))&amp;IF(COUNTIF(JFP!$E:$E,Q99),JFP!$E$1,""))</f>
        <v>WE</v>
      </c>
      <c r="S99" s="17"/>
    </row>
    <row r="100" spans="2:19" x14ac:dyDescent="0.35">
      <c r="B100" s="16">
        <f t="shared" si="12"/>
        <v>43509</v>
      </c>
      <c r="C100" s="14" t="str">
        <f>IF(B100="","",IFERROR(VLOOKUP(B100,JFP!$B:$C,2,0),IF(WEEKDAY(B100,2)&gt;5,"WE",""))&amp;IF(COUNTIF(JFP!$E:$E,B100),JFP!$E$1,""))</f>
        <v/>
      </c>
      <c r="D100" s="17"/>
      <c r="E100" s="16">
        <f t="shared" si="13"/>
        <v>43540</v>
      </c>
      <c r="F100" s="14" t="str">
        <f>IF(E100="","",IFERROR(VLOOKUP(E100,JFP!$B:$C,2,0),IF(WEEKDAY(E100,2)&gt;5,"WE",""))&amp;IF(COUNTIF(JFP!$E:$E,E100),JFP!$E$1,""))</f>
        <v>WE</v>
      </c>
      <c r="G100" s="17"/>
      <c r="H100" s="16">
        <f t="shared" si="14"/>
        <v>43568</v>
      </c>
      <c r="I100" s="14" t="str">
        <f>IF(H100="","",IFERROR(VLOOKUP(H100,JFP!$B:$C,2,0),IF(WEEKDAY(H100,2)&gt;5,"WE",""))&amp;IF(COUNTIF(JFP!$E:$E,H100),JFP!$E$1,""))</f>
        <v>WE</v>
      </c>
      <c r="J100" s="17"/>
      <c r="K100" s="16">
        <f t="shared" si="15"/>
        <v>43599</v>
      </c>
      <c r="L100" s="14" t="str">
        <f>IF(K100="","",IFERROR(VLOOKUP(K100,JFP!$B:$C,2,0),IF(WEEKDAY(K100,2)&gt;5,"WE",""))&amp;IF(COUNTIF(JFP!$E:$E,K100),JFP!$E$1,""))</f>
        <v/>
      </c>
      <c r="M100" s="17"/>
      <c r="N100" s="16">
        <f t="shared" si="16"/>
        <v>43629</v>
      </c>
      <c r="O100" s="14" t="str">
        <f>IF(N100="","",IFERROR(VLOOKUP(N100,JFP!$B:$C,2,0),IF(WEEKDAY(N100,2)&gt;5,"WE",""))&amp;IF(COUNTIF(JFP!$E:$E,N100),JFP!$E$1,""))</f>
        <v/>
      </c>
      <c r="P100" s="17"/>
      <c r="Q100" s="16">
        <f t="shared" si="17"/>
        <v>43660</v>
      </c>
      <c r="R100" s="14" t="str">
        <f>IF(Q100="","",IFERROR(VLOOKUP(Q100,JFP!$B:$C,2,0),IF(WEEKDAY(Q100,2)&gt;5,"WE",""))&amp;IF(COUNTIF(JFP!$E:$E,Q100),JFP!$E$1,""))</f>
        <v>Fête nationale</v>
      </c>
      <c r="S100" s="17"/>
    </row>
    <row r="101" spans="2:19" x14ac:dyDescent="0.35">
      <c r="B101" s="16">
        <f t="shared" si="12"/>
        <v>43510</v>
      </c>
      <c r="C101" s="14" t="str">
        <f>IF(B101="","",IFERROR(VLOOKUP(B101,JFP!$B:$C,2,0),IF(WEEKDAY(B101,2)&gt;5,"WE",""))&amp;IF(COUNTIF(JFP!$E:$E,B101),JFP!$E$1,""))</f>
        <v/>
      </c>
      <c r="D101" s="17"/>
      <c r="E101" s="16">
        <f t="shared" si="13"/>
        <v>43541</v>
      </c>
      <c r="F101" s="14" t="str">
        <f>IF(E101="","",IFERROR(VLOOKUP(E101,JFP!$B:$C,2,0),IF(WEEKDAY(E101,2)&gt;5,"WE",""))&amp;IF(COUNTIF(JFP!$E:$E,E101),JFP!$E$1,""))</f>
        <v>WE</v>
      </c>
      <c r="G101" s="17"/>
      <c r="H101" s="16">
        <f t="shared" si="14"/>
        <v>43569</v>
      </c>
      <c r="I101" s="14" t="str">
        <f>IF(H101="","",IFERROR(VLOOKUP(H101,JFP!$B:$C,2,0),IF(WEEKDAY(H101,2)&gt;5,"WE",""))&amp;IF(COUNTIF(JFP!$E:$E,H101),JFP!$E$1,""))</f>
        <v>WE</v>
      </c>
      <c r="J101" s="17"/>
      <c r="K101" s="16">
        <f t="shared" si="15"/>
        <v>43600</v>
      </c>
      <c r="L101" s="14" t="str">
        <f>IF(K101="","",IFERROR(VLOOKUP(K101,JFP!$B:$C,2,0),IF(WEEKDAY(K101,2)&gt;5,"WE",""))&amp;IF(COUNTIF(JFP!$E:$E,K101),JFP!$E$1,""))</f>
        <v/>
      </c>
      <c r="M101" s="17"/>
      <c r="N101" s="16">
        <f t="shared" si="16"/>
        <v>43630</v>
      </c>
      <c r="O101" s="14" t="str">
        <f>IF(N101="","",IFERROR(VLOOKUP(N101,JFP!$B:$C,2,0),IF(WEEKDAY(N101,2)&gt;5,"WE",""))&amp;IF(COUNTIF(JFP!$E:$E,N101),JFP!$E$1,""))</f>
        <v/>
      </c>
      <c r="P101" s="17"/>
      <c r="Q101" s="16">
        <f t="shared" si="17"/>
        <v>43661</v>
      </c>
      <c r="R101" s="14" t="str">
        <f>IF(Q101="","",IFERROR(VLOOKUP(Q101,JFP!$B:$C,2,0),IF(WEEKDAY(Q101,2)&gt;5,"WE",""))&amp;IF(COUNTIF(JFP!$E:$E,Q101),JFP!$E$1,""))</f>
        <v/>
      </c>
      <c r="S101" s="17"/>
    </row>
    <row r="102" spans="2:19" x14ac:dyDescent="0.35">
      <c r="B102" s="16">
        <f t="shared" si="12"/>
        <v>43511</v>
      </c>
      <c r="C102" s="14" t="str">
        <f>IF(B102="","",IFERROR(VLOOKUP(B102,JFP!$B:$C,2,0),IF(WEEKDAY(B102,2)&gt;5,"WE",""))&amp;IF(COUNTIF(JFP!$E:$E,B102),JFP!$E$1,""))</f>
        <v/>
      </c>
      <c r="D102" s="17"/>
      <c r="E102" s="16">
        <f t="shared" si="13"/>
        <v>43542</v>
      </c>
      <c r="F102" s="14" t="str">
        <f>IF(E102="","",IFERROR(VLOOKUP(E102,JFP!$B:$C,2,0),IF(WEEKDAY(E102,2)&gt;5,"WE",""))&amp;IF(COUNTIF(JFP!$E:$E,E102),JFP!$E$1,""))</f>
        <v/>
      </c>
      <c r="G102" s="17"/>
      <c r="H102" s="16">
        <f t="shared" si="14"/>
        <v>43570</v>
      </c>
      <c r="I102" s="14" t="str">
        <f>IF(H102="","",IFERROR(VLOOKUP(H102,JFP!$B:$C,2,0),IF(WEEKDAY(H102,2)&gt;5,"WE",""))&amp;IF(COUNTIF(JFP!$E:$E,H102),JFP!$E$1,""))</f>
        <v/>
      </c>
      <c r="J102" s="17"/>
      <c r="K102" s="16">
        <f t="shared" si="15"/>
        <v>43601</v>
      </c>
      <c r="L102" s="14" t="str">
        <f>IF(K102="","",IFERROR(VLOOKUP(K102,JFP!$B:$C,2,0),IF(WEEKDAY(K102,2)&gt;5,"WE",""))&amp;IF(COUNTIF(JFP!$E:$E,K102),JFP!$E$1,""))</f>
        <v/>
      </c>
      <c r="M102" s="17"/>
      <c r="N102" s="16">
        <f t="shared" si="16"/>
        <v>43631</v>
      </c>
      <c r="O102" s="14" t="str">
        <f>IF(N102="","",IFERROR(VLOOKUP(N102,JFP!$B:$C,2,0),IF(WEEKDAY(N102,2)&gt;5,"WE",""))&amp;IF(COUNTIF(JFP!$E:$E,N102),JFP!$E$1,""))</f>
        <v>WE</v>
      </c>
      <c r="P102" s="17"/>
      <c r="Q102" s="16">
        <f t="shared" si="17"/>
        <v>43662</v>
      </c>
      <c r="R102" s="14" t="str">
        <f>IF(Q102="","",IFERROR(VLOOKUP(Q102,JFP!$B:$C,2,0),IF(WEEKDAY(Q102,2)&gt;5,"WE",""))&amp;IF(COUNTIF(JFP!$E:$E,Q102),JFP!$E$1,""))</f>
        <v/>
      </c>
      <c r="S102" s="17"/>
    </row>
    <row r="103" spans="2:19" x14ac:dyDescent="0.35">
      <c r="B103" s="16">
        <f t="shared" si="12"/>
        <v>43512</v>
      </c>
      <c r="C103" s="14" t="str">
        <f>IF(B103="","",IFERROR(VLOOKUP(B103,JFP!$B:$C,2,0),IF(WEEKDAY(B103,2)&gt;5,"WE",""))&amp;IF(COUNTIF(JFP!$E:$E,B103),JFP!$E$1,""))</f>
        <v>WE</v>
      </c>
      <c r="D103" s="17"/>
      <c r="E103" s="16">
        <f t="shared" si="13"/>
        <v>43543</v>
      </c>
      <c r="F103" s="14" t="str">
        <f>IF(E103="","",IFERROR(VLOOKUP(E103,JFP!$B:$C,2,0),IF(WEEKDAY(E103,2)&gt;5,"WE",""))&amp;IF(COUNTIF(JFP!$E:$E,E103),JFP!$E$1,""))</f>
        <v/>
      </c>
      <c r="G103" s="17"/>
      <c r="H103" s="16">
        <f t="shared" si="14"/>
        <v>43571</v>
      </c>
      <c r="I103" s="14" t="str">
        <f>IF(H103="","",IFERROR(VLOOKUP(H103,JFP!$B:$C,2,0),IF(WEEKDAY(H103,2)&gt;5,"WE",""))&amp;IF(COUNTIF(JFP!$E:$E,H103),JFP!$E$1,""))</f>
        <v/>
      </c>
      <c r="J103" s="17"/>
      <c r="K103" s="16">
        <f t="shared" si="15"/>
        <v>43602</v>
      </c>
      <c r="L103" s="14" t="str">
        <f>IF(K103="","",IFERROR(VLOOKUP(K103,JFP!$B:$C,2,0),IF(WEEKDAY(K103,2)&gt;5,"WE",""))&amp;IF(COUNTIF(JFP!$E:$E,K103),JFP!$E$1,""))</f>
        <v/>
      </c>
      <c r="M103" s="17"/>
      <c r="N103" s="16">
        <f t="shared" si="16"/>
        <v>43632</v>
      </c>
      <c r="O103" s="14" t="str">
        <f>IF(N103="","",IFERROR(VLOOKUP(N103,JFP!$B:$C,2,0),IF(WEEKDAY(N103,2)&gt;5,"WE",""))&amp;IF(COUNTIF(JFP!$E:$E,N103),JFP!$E$1,""))</f>
        <v>WE</v>
      </c>
      <c r="P103" s="17"/>
      <c r="Q103" s="16">
        <f t="shared" si="17"/>
        <v>43663</v>
      </c>
      <c r="R103" s="14" t="str">
        <f>IF(Q103="","",IFERROR(VLOOKUP(Q103,JFP!$B:$C,2,0),IF(WEEKDAY(Q103,2)&gt;5,"WE",""))&amp;IF(COUNTIF(JFP!$E:$E,Q103),JFP!$E$1,""))</f>
        <v/>
      </c>
      <c r="S103" s="17"/>
    </row>
    <row r="104" spans="2:19" x14ac:dyDescent="0.35">
      <c r="B104" s="16">
        <f t="shared" si="12"/>
        <v>43513</v>
      </c>
      <c r="C104" s="14" t="str">
        <f>IF(B104="","",IFERROR(VLOOKUP(B104,JFP!$B:$C,2,0),IF(WEEKDAY(B104,2)&gt;5,"WE",""))&amp;IF(COUNTIF(JFP!$E:$E,B104),JFP!$E$1,""))</f>
        <v>WE</v>
      </c>
      <c r="D104" s="17"/>
      <c r="E104" s="16">
        <f t="shared" si="13"/>
        <v>43544</v>
      </c>
      <c r="F104" s="14" t="str">
        <f>IF(E104="","",IFERROR(VLOOKUP(E104,JFP!$B:$C,2,0),IF(WEEKDAY(E104,2)&gt;5,"WE",""))&amp;IF(COUNTIF(JFP!$E:$E,E104),JFP!$E$1,""))</f>
        <v/>
      </c>
      <c r="G104" s="17"/>
      <c r="H104" s="16">
        <f t="shared" si="14"/>
        <v>43572</v>
      </c>
      <c r="I104" s="14" t="str">
        <f>IF(H104="","",IFERROR(VLOOKUP(H104,JFP!$B:$C,2,0),IF(WEEKDAY(H104,2)&gt;5,"WE",""))&amp;IF(COUNTIF(JFP!$E:$E,H104),JFP!$E$1,""))</f>
        <v/>
      </c>
      <c r="J104" s="17"/>
      <c r="K104" s="16">
        <f t="shared" si="15"/>
        <v>43603</v>
      </c>
      <c r="L104" s="14" t="str">
        <f>IF(K104="","",IFERROR(VLOOKUP(K104,JFP!$B:$C,2,0),IF(WEEKDAY(K104,2)&gt;5,"WE",""))&amp;IF(COUNTIF(JFP!$E:$E,K104),JFP!$E$1,""))</f>
        <v>WE</v>
      </c>
      <c r="M104" s="17"/>
      <c r="N104" s="16">
        <f t="shared" si="16"/>
        <v>43633</v>
      </c>
      <c r="O104" s="14" t="str">
        <f>IF(N104="","",IFERROR(VLOOKUP(N104,JFP!$B:$C,2,0),IF(WEEKDAY(N104,2)&gt;5,"WE",""))&amp;IF(COUNTIF(JFP!$E:$E,N104),JFP!$E$1,""))</f>
        <v/>
      </c>
      <c r="P104" s="17"/>
      <c r="Q104" s="16">
        <f t="shared" si="17"/>
        <v>43664</v>
      </c>
      <c r="R104" s="14" t="str">
        <f>IF(Q104="","",IFERROR(VLOOKUP(Q104,JFP!$B:$C,2,0),IF(WEEKDAY(Q104,2)&gt;5,"WE",""))&amp;IF(COUNTIF(JFP!$E:$E,Q104),JFP!$E$1,""))</f>
        <v/>
      </c>
      <c r="S104" s="17"/>
    </row>
    <row r="105" spans="2:19" x14ac:dyDescent="0.35">
      <c r="B105" s="16">
        <f t="shared" si="12"/>
        <v>43514</v>
      </c>
      <c r="C105" s="14" t="str">
        <f>IF(B105="","",IFERROR(VLOOKUP(B105,JFP!$B:$C,2,0),IF(WEEKDAY(B105,2)&gt;5,"WE",""))&amp;IF(COUNTIF(JFP!$E:$E,B105),JFP!$E$1,""))</f>
        <v/>
      </c>
      <c r="D105" s="17"/>
      <c r="E105" s="16" t="str">
        <f>IF(DAY(E104+1)=21,"",E104+1)</f>
        <v/>
      </c>
      <c r="F105" s="14" t="str">
        <f>IF(E105="","",IFERROR(VLOOKUP(E105,JFP!$B:$C,2,0),IF(WEEKDAY(E105,2)&gt;5,"WE",""))&amp;IF(COUNTIF(JFP!$E:$E,E105),JFP!$E$1,""))</f>
        <v/>
      </c>
      <c r="G105" s="17"/>
      <c r="H105" s="16">
        <f t="shared" si="14"/>
        <v>43573</v>
      </c>
      <c r="I105" s="14" t="str">
        <f>IF(H105="","",IFERROR(VLOOKUP(H105,JFP!$B:$C,2,0),IF(WEEKDAY(H105,2)&gt;5,"WE",""))&amp;IF(COUNTIF(JFP!$E:$E,H105),JFP!$E$1,""))</f>
        <v/>
      </c>
      <c r="J105" s="17"/>
      <c r="K105" s="16">
        <f t="shared" si="15"/>
        <v>43604</v>
      </c>
      <c r="L105" s="14" t="str">
        <f>IF(K105="","",IFERROR(VLOOKUP(K105,JFP!$B:$C,2,0),IF(WEEKDAY(K105,2)&gt;5,"WE",""))&amp;IF(COUNTIF(JFP!$E:$E,K105),JFP!$E$1,""))</f>
        <v>WE</v>
      </c>
      <c r="M105" s="17"/>
      <c r="N105" s="16">
        <f t="shared" si="16"/>
        <v>43634</v>
      </c>
      <c r="O105" s="14" t="str">
        <f>IF(N105="","",IFERROR(VLOOKUP(N105,JFP!$B:$C,2,0),IF(WEEKDAY(N105,2)&gt;5,"WE",""))&amp;IF(COUNTIF(JFP!$E:$E,N105),JFP!$E$1,""))</f>
        <v/>
      </c>
      <c r="P105" s="17"/>
      <c r="Q105" s="16">
        <f t="shared" si="17"/>
        <v>43665</v>
      </c>
      <c r="R105" s="14" t="str">
        <f>IF(Q105="","",IFERROR(VLOOKUP(Q105,JFP!$B:$C,2,0),IF(WEEKDAY(Q105,2)&gt;5,"WE",""))&amp;IF(COUNTIF(JFP!$E:$E,Q105),JFP!$E$1,""))</f>
        <v/>
      </c>
      <c r="S105" s="17"/>
    </row>
    <row r="106" spans="2:19" x14ac:dyDescent="0.35">
      <c r="B106" s="16">
        <f t="shared" si="12"/>
        <v>43515</v>
      </c>
      <c r="C106" s="14" t="str">
        <f>IF(B106="","",IFERROR(VLOOKUP(B106,JFP!$B:$C,2,0),IF(WEEKDAY(B106,2)&gt;5,"WE",""))&amp;IF(COUNTIF(JFP!$E:$E,B106),JFP!$E$1,""))</f>
        <v/>
      </c>
      <c r="D106" s="17"/>
      <c r="E106" s="20"/>
      <c r="F106" s="14" t="str">
        <f>IF(E106="","",IFERROR(VLOOKUP(E106,JFP!$B:$C,2,0),IF(WEEKDAY(E106,2)&gt;5,"WE",""))&amp;IF(COUNTIF(JFP!$E:$E,E106),JFP!$E$1,""))</f>
        <v/>
      </c>
      <c r="G106" s="17"/>
      <c r="H106" s="16">
        <f t="shared" si="14"/>
        <v>43574</v>
      </c>
      <c r="I106" s="14" t="str">
        <f>IF(H106="","",IFERROR(VLOOKUP(H106,JFP!$B:$C,2,0),IF(WEEKDAY(H106,2)&gt;5,"WE",""))&amp;IF(COUNTIF(JFP!$E:$E,H106),JFP!$E$1,""))</f>
        <v/>
      </c>
      <c r="J106" s="17"/>
      <c r="K106" s="16">
        <f t="shared" si="15"/>
        <v>43605</v>
      </c>
      <c r="L106" s="14" t="str">
        <f>IF(K106="","",IFERROR(VLOOKUP(K106,JFP!$B:$C,2,0),IF(WEEKDAY(K106,2)&gt;5,"WE",""))&amp;IF(COUNTIF(JFP!$E:$E,K106),JFP!$E$1,""))</f>
        <v/>
      </c>
      <c r="M106" s="17"/>
      <c r="N106" s="16">
        <f t="shared" si="16"/>
        <v>43635</v>
      </c>
      <c r="O106" s="14" t="str">
        <f>IF(N106="","",IFERROR(VLOOKUP(N106,JFP!$B:$C,2,0),IF(WEEKDAY(N106,2)&gt;5,"WE",""))&amp;IF(COUNTIF(JFP!$E:$E,N106),JFP!$E$1,""))</f>
        <v/>
      </c>
      <c r="P106" s="17"/>
      <c r="Q106" s="16">
        <f t="shared" si="17"/>
        <v>43666</v>
      </c>
      <c r="R106" s="14" t="str">
        <f>IF(Q106="","",IFERROR(VLOOKUP(Q106,JFP!$B:$C,2,0),IF(WEEKDAY(Q106,2)&gt;5,"WE",""))&amp;IF(COUNTIF(JFP!$E:$E,Q106),JFP!$E$1,""))</f>
        <v>WE</v>
      </c>
      <c r="S106" s="17"/>
    </row>
    <row r="107" spans="2:19" x14ac:dyDescent="0.35">
      <c r="B107" s="18">
        <f t="shared" si="12"/>
        <v>43516</v>
      </c>
      <c r="C107" s="14" t="str">
        <f>IF(B107="","",IFERROR(VLOOKUP(B107,JFP!$B:$C,2,0),IF(WEEKDAY(B107,2)&gt;5,"WE",""))&amp;IF(COUNTIF(JFP!$E:$E,B107),JFP!$E$1,""))</f>
        <v/>
      </c>
      <c r="D107" s="19"/>
      <c r="E107" s="21"/>
      <c r="F107" s="14" t="str">
        <f>IF(E107="","",IFERROR(VLOOKUP(E107,JFP!$B:$C,2,0),IF(WEEKDAY(E107,2)&gt;5,"WE",""))&amp;IF(COUNTIF(JFP!$E:$E,E107),JFP!$E$1,""))</f>
        <v/>
      </c>
      <c r="G107" s="19"/>
      <c r="H107" s="18">
        <f t="shared" si="14"/>
        <v>43575</v>
      </c>
      <c r="I107" s="14" t="str">
        <f>IF(H107="","",IFERROR(VLOOKUP(H107,JFP!$B:$C,2,0),IF(WEEKDAY(H107,2)&gt;5,"WE",""))&amp;IF(COUNTIF(JFP!$E:$E,H107),JFP!$E$1,""))</f>
        <v>WE</v>
      </c>
      <c r="J107" s="19"/>
      <c r="K107" s="21"/>
      <c r="L107" s="14" t="str">
        <f>IF(K107="","",IFERROR(VLOOKUP(K107,JFP!$B:$C,2,0),IF(WEEKDAY(K107,2)&gt;5,"WE",""))&amp;IF(COUNTIF(JFP!$E:$E,K107),JFP!$E$1,""))</f>
        <v/>
      </c>
      <c r="M107" s="19"/>
      <c r="N107" s="18">
        <f t="shared" si="16"/>
        <v>43636</v>
      </c>
      <c r="O107" s="14" t="str">
        <f>IF(N107="","",IFERROR(VLOOKUP(N107,JFP!$B:$C,2,0),IF(WEEKDAY(N107,2)&gt;5,"WE",""))&amp;IF(COUNTIF(JFP!$E:$E,N107),JFP!$E$1,""))</f>
        <v/>
      </c>
      <c r="P107" s="19"/>
      <c r="Q107" s="21"/>
      <c r="R107" s="14" t="str">
        <f>IF(Q107="","",IFERROR(VLOOKUP(Q107,JFP!$B:$C,2,0),IF(WEEKDAY(Q107,2)&gt;5,"WE",""))&amp;IF(COUNTIF(JFP!$E:$E,Q107),JFP!$E$1,""))</f>
        <v/>
      </c>
      <c r="S107" s="19"/>
    </row>
    <row r="109" spans="2:19" x14ac:dyDescent="0.35">
      <c r="B109" s="12">
        <f>NETWORKDAYS(B77,MAX(B104:B107),JFP
)</f>
        <v>23</v>
      </c>
      <c r="C109" s="12"/>
      <c r="D109" s="12"/>
      <c r="E109" s="12">
        <f>NETWORKDAYS(E77,MAX(E104:E107),JFP
)</f>
        <v>20</v>
      </c>
      <c r="F109" s="12"/>
      <c r="G109" s="12"/>
      <c r="H109" s="12">
        <f>NETWORKDAYS(H77,MAX(H104:H107),JFP
)</f>
        <v>22</v>
      </c>
      <c r="I109" s="12"/>
      <c r="J109" s="12"/>
      <c r="K109" s="12">
        <f>NETWORKDAYS(K77,MAX(K104:K107),JFP
)</f>
        <v>18</v>
      </c>
      <c r="L109" s="12"/>
      <c r="M109" s="12"/>
      <c r="N109" s="12">
        <f>NETWORKDAYS(N77,MAX(N104:N107),JFP
)</f>
        <v>20</v>
      </c>
      <c r="O109" s="12"/>
      <c r="P109" s="12"/>
      <c r="Q109" s="12">
        <f>NETWORKDAYS(Q77,MAX(Q104:Q107),JFP
)</f>
        <v>21</v>
      </c>
      <c r="S109" s="12"/>
    </row>
    <row r="111" spans="2:19" x14ac:dyDescent="0.35">
      <c r="B111" s="1">
        <v>7</v>
      </c>
      <c r="E111" s="1">
        <v>8</v>
      </c>
      <c r="H111" s="1">
        <v>9</v>
      </c>
      <c r="K111" s="1">
        <v>10</v>
      </c>
      <c r="N111" s="1">
        <v>11</v>
      </c>
      <c r="Q111" s="1">
        <v>12</v>
      </c>
    </row>
    <row r="112" spans="2:19" x14ac:dyDescent="0.35">
      <c r="B112" s="23">
        <f>DATE(A74,B111,1)</f>
        <v>43647</v>
      </c>
      <c r="C112" s="24"/>
      <c r="D112" s="25"/>
      <c r="E112" s="23">
        <f>DATE(A74,E111,1)</f>
        <v>43678</v>
      </c>
      <c r="F112" s="24"/>
      <c r="G112" s="25"/>
      <c r="H112" s="23">
        <f>DATE(A74,H111,1)</f>
        <v>43709</v>
      </c>
      <c r="I112" s="24"/>
      <c r="J112" s="25"/>
      <c r="K112" s="23">
        <f>DATE(A74,K111,1)</f>
        <v>43739</v>
      </c>
      <c r="L112" s="24"/>
      <c r="M112" s="25"/>
      <c r="N112" s="23">
        <f>DATE(A74,N111,1)</f>
        <v>43770</v>
      </c>
      <c r="O112" s="24"/>
      <c r="P112" s="25"/>
      <c r="Q112" s="23">
        <f>DATE(A74,Q111,1)</f>
        <v>43800</v>
      </c>
      <c r="R112" s="24"/>
      <c r="S112" s="25"/>
    </row>
    <row r="113" spans="2:19" x14ac:dyDescent="0.35">
      <c r="B113" s="13">
        <f>B112+20</f>
        <v>43667</v>
      </c>
      <c r="C113" s="14" t="str">
        <f>IF(B113="","",IFERROR(VLOOKUP(B113,JFP!$B:$C,2,0),IF(WEEKDAY(B113,2)&gt;5,"WE",""))&amp;IF(COUNTIF(JFP!$E:$E,B113),JFP!$E$1,""))</f>
        <v>WE</v>
      </c>
      <c r="D113" s="15"/>
      <c r="E113" s="13">
        <f>E112+20</f>
        <v>43698</v>
      </c>
      <c r="F113" s="14" t="str">
        <f>IF(E113="","",IFERROR(VLOOKUP(E113,JFP!$B:$C,2,0),IF(WEEKDAY(E113,2)&gt;5,"WE",""))&amp;IF(COUNTIF(JFP!$E:$E,E113),JFP!$E$1,""))</f>
        <v/>
      </c>
      <c r="G113" s="15"/>
      <c r="H113" s="13">
        <f>H112+20</f>
        <v>43729</v>
      </c>
      <c r="I113" s="14" t="str">
        <f>IF(H113="","",IFERROR(VLOOKUP(H113,JFP!$B:$C,2,0),IF(WEEKDAY(H113,2)&gt;5,"WE",""))&amp;IF(COUNTIF(JFP!$E:$E,H113),JFP!$E$1,""))</f>
        <v>WE</v>
      </c>
      <c r="J113" s="15"/>
      <c r="K113" s="13">
        <f>K112+20</f>
        <v>43759</v>
      </c>
      <c r="L113" s="14" t="str">
        <f>IF(K113="","",IFERROR(VLOOKUP(K113,JFP!$B:$C,2,0),IF(WEEKDAY(K113,2)&gt;5,"WE",""))&amp;IF(COUNTIF(JFP!$E:$E,K113),JFP!$E$1,""))</f>
        <v/>
      </c>
      <c r="M113" s="15"/>
      <c r="N113" s="13">
        <f>N112+20</f>
        <v>43790</v>
      </c>
      <c r="O113" s="14" t="str">
        <f>IF(N113="","",IFERROR(VLOOKUP(N113,JFP!$B:$C,2,0),IF(WEEKDAY(N113,2)&gt;5,"WE",""))&amp;IF(COUNTIF(JFP!$E:$E,N113),JFP!$E$1,""))</f>
        <v/>
      </c>
      <c r="P113" s="15"/>
      <c r="Q113" s="13">
        <f>Q112+20</f>
        <v>43820</v>
      </c>
      <c r="R113" s="14" t="str">
        <f>IF(Q113="","",IFERROR(VLOOKUP(Q113,JFP!$B:$C,2,0),IF(WEEKDAY(Q113,2)&gt;5,"WE",""))&amp;IF(COUNTIF(JFP!$E:$E,Q113),JFP!$E$1,""))</f>
        <v>WE</v>
      </c>
      <c r="S113" s="15"/>
    </row>
    <row r="114" spans="2:19" x14ac:dyDescent="0.35">
      <c r="B114" s="16">
        <f>B113+1</f>
        <v>43668</v>
      </c>
      <c r="C114" s="14" t="str">
        <f>IF(B114="","",IFERROR(VLOOKUP(B114,JFP!$B:$C,2,0),IF(WEEKDAY(B114,2)&gt;5,"WE",""))&amp;IF(COUNTIF(JFP!$E:$E,B114),JFP!$E$1,""))</f>
        <v/>
      </c>
      <c r="D114" s="17"/>
      <c r="E114" s="16">
        <f>E113+1</f>
        <v>43699</v>
      </c>
      <c r="F114" s="14" t="str">
        <f>IF(E114="","",IFERROR(VLOOKUP(E114,JFP!$B:$C,2,0),IF(WEEKDAY(E114,2)&gt;5,"WE",""))&amp;IF(COUNTIF(JFP!$E:$E,E114),JFP!$E$1,""))</f>
        <v/>
      </c>
      <c r="G114" s="17"/>
      <c r="H114" s="16">
        <f>H113+1</f>
        <v>43730</v>
      </c>
      <c r="I114" s="14" t="str">
        <f>IF(H114="","",IFERROR(VLOOKUP(H114,JFP!$B:$C,2,0),IF(WEEKDAY(H114,2)&gt;5,"WE",""))&amp;IF(COUNTIF(JFP!$E:$E,H114),JFP!$E$1,""))</f>
        <v>WE</v>
      </c>
      <c r="J114" s="17"/>
      <c r="K114" s="16">
        <f>K113+1</f>
        <v>43760</v>
      </c>
      <c r="L114" s="14" t="str">
        <f>IF(K114="","",IFERROR(VLOOKUP(K114,JFP!$B:$C,2,0),IF(WEEKDAY(K114,2)&gt;5,"WE",""))&amp;IF(COUNTIF(JFP!$E:$E,K114),JFP!$E$1,""))</f>
        <v/>
      </c>
      <c r="M114" s="17"/>
      <c r="N114" s="16">
        <f>N113+1</f>
        <v>43791</v>
      </c>
      <c r="O114" s="14" t="str">
        <f>IF(N114="","",IFERROR(VLOOKUP(N114,JFP!$B:$C,2,0),IF(WEEKDAY(N114,2)&gt;5,"WE",""))&amp;IF(COUNTIF(JFP!$E:$E,N114),JFP!$E$1,""))</f>
        <v/>
      </c>
      <c r="P114" s="17"/>
      <c r="Q114" s="16">
        <f>Q113+1</f>
        <v>43821</v>
      </c>
      <c r="R114" s="14" t="str">
        <f>IF(Q114="","",IFERROR(VLOOKUP(Q114,JFP!$B:$C,2,0),IF(WEEKDAY(Q114,2)&gt;5,"WE",""))&amp;IF(COUNTIF(JFP!$E:$E,Q114),JFP!$E$1,""))</f>
        <v>WE</v>
      </c>
      <c r="S114" s="17"/>
    </row>
    <row r="115" spans="2:19" x14ac:dyDescent="0.35">
      <c r="B115" s="16">
        <f t="shared" ref="B115:B143" si="18">B114+1</f>
        <v>43669</v>
      </c>
      <c r="C115" s="14" t="str">
        <f>IF(B115="","",IFERROR(VLOOKUP(B115,JFP!$B:$C,2,0),IF(WEEKDAY(B115,2)&gt;5,"WE",""))&amp;IF(COUNTIF(JFP!$E:$E,B115),JFP!$E$1,""))</f>
        <v/>
      </c>
      <c r="D115" s="17"/>
      <c r="E115" s="16">
        <f t="shared" ref="E115:E143" si="19">E114+1</f>
        <v>43700</v>
      </c>
      <c r="F115" s="14" t="str">
        <f>IF(E115="","",IFERROR(VLOOKUP(E115,JFP!$B:$C,2,0),IF(WEEKDAY(E115,2)&gt;5,"WE",""))&amp;IF(COUNTIF(JFP!$E:$E,E115),JFP!$E$1,""))</f>
        <v/>
      </c>
      <c r="G115" s="17"/>
      <c r="H115" s="16">
        <f t="shared" ref="H115:H142" si="20">H114+1</f>
        <v>43731</v>
      </c>
      <c r="I115" s="14" t="str">
        <f>IF(H115="","",IFERROR(VLOOKUP(H115,JFP!$B:$C,2,0),IF(WEEKDAY(H115,2)&gt;5,"WE",""))&amp;IF(COUNTIF(JFP!$E:$E,H115),JFP!$E$1,""))</f>
        <v/>
      </c>
      <c r="J115" s="17"/>
      <c r="K115" s="16">
        <f t="shared" ref="K115:K143" si="21">K114+1</f>
        <v>43761</v>
      </c>
      <c r="L115" s="14" t="str">
        <f>IF(K115="","",IFERROR(VLOOKUP(K115,JFP!$B:$C,2,0),IF(WEEKDAY(K115,2)&gt;5,"WE",""))&amp;IF(COUNTIF(JFP!$E:$E,K115),JFP!$E$1,""))</f>
        <v/>
      </c>
      <c r="M115" s="17"/>
      <c r="N115" s="16">
        <f t="shared" ref="N115:N142" si="22">N114+1</f>
        <v>43792</v>
      </c>
      <c r="O115" s="14" t="str">
        <f>IF(N115="","",IFERROR(VLOOKUP(N115,JFP!$B:$C,2,0),IF(WEEKDAY(N115,2)&gt;5,"WE",""))&amp;IF(COUNTIF(JFP!$E:$E,N115),JFP!$E$1,""))</f>
        <v>WE</v>
      </c>
      <c r="P115" s="17"/>
      <c r="Q115" s="16">
        <f t="shared" ref="Q115:Q143" si="23">Q114+1</f>
        <v>43822</v>
      </c>
      <c r="R115" s="14" t="str">
        <f>IF(Q115="","",IFERROR(VLOOKUP(Q115,JFP!$B:$C,2,0),IF(WEEKDAY(Q115,2)&gt;5,"WE",""))&amp;IF(COUNTIF(JFP!$E:$E,Q115),JFP!$E$1,""))</f>
        <v/>
      </c>
      <c r="S115" s="17"/>
    </row>
    <row r="116" spans="2:19" x14ac:dyDescent="0.35">
      <c r="B116" s="16">
        <f t="shared" si="18"/>
        <v>43670</v>
      </c>
      <c r="C116" s="14" t="str">
        <f>IF(B116="","",IFERROR(VLOOKUP(B116,JFP!$B:$C,2,0),IF(WEEKDAY(B116,2)&gt;5,"WE",""))&amp;IF(COUNTIF(JFP!$E:$E,B116),JFP!$E$1,""))</f>
        <v/>
      </c>
      <c r="D116" s="17"/>
      <c r="E116" s="16">
        <f t="shared" si="19"/>
        <v>43701</v>
      </c>
      <c r="F116" s="14" t="str">
        <f>IF(E116="","",IFERROR(VLOOKUP(E116,JFP!$B:$C,2,0),IF(WEEKDAY(E116,2)&gt;5,"WE",""))&amp;IF(COUNTIF(JFP!$E:$E,E116),JFP!$E$1,""))</f>
        <v>WE</v>
      </c>
      <c r="G116" s="17"/>
      <c r="H116" s="16">
        <f t="shared" si="20"/>
        <v>43732</v>
      </c>
      <c r="I116" s="14" t="str">
        <f>IF(H116="","",IFERROR(VLOOKUP(H116,JFP!$B:$C,2,0),IF(WEEKDAY(H116,2)&gt;5,"WE",""))&amp;IF(COUNTIF(JFP!$E:$E,H116),JFP!$E$1,""))</f>
        <v/>
      </c>
      <c r="J116" s="17"/>
      <c r="K116" s="16">
        <f t="shared" si="21"/>
        <v>43762</v>
      </c>
      <c r="L116" s="14" t="str">
        <f>IF(K116="","",IFERROR(VLOOKUP(K116,JFP!$B:$C,2,0),IF(WEEKDAY(K116,2)&gt;5,"WE",""))&amp;IF(COUNTIF(JFP!$E:$E,K116),JFP!$E$1,""))</f>
        <v/>
      </c>
      <c r="M116" s="17"/>
      <c r="N116" s="16">
        <f t="shared" si="22"/>
        <v>43793</v>
      </c>
      <c r="O116" s="14" t="str">
        <f>IF(N116="","",IFERROR(VLOOKUP(N116,JFP!$B:$C,2,0),IF(WEEKDAY(N116,2)&gt;5,"WE",""))&amp;IF(COUNTIF(JFP!$E:$E,N116),JFP!$E$1,""))</f>
        <v>WE</v>
      </c>
      <c r="P116" s="17"/>
      <c r="Q116" s="16">
        <f t="shared" si="23"/>
        <v>43823</v>
      </c>
      <c r="R116" s="14" t="str">
        <f>IF(Q116="","",IFERROR(VLOOKUP(Q116,JFP!$B:$C,2,0),IF(WEEKDAY(Q116,2)&gt;5,"WE",""))&amp;IF(COUNTIF(JFP!$E:$E,Q116),JFP!$E$1,""))</f>
        <v/>
      </c>
      <c r="S116" s="17"/>
    </row>
    <row r="117" spans="2:19" x14ac:dyDescent="0.35">
      <c r="B117" s="16">
        <f t="shared" si="18"/>
        <v>43671</v>
      </c>
      <c r="C117" s="14" t="str">
        <f>IF(B117="","",IFERROR(VLOOKUP(B117,JFP!$B:$C,2,0),IF(WEEKDAY(B117,2)&gt;5,"WE",""))&amp;IF(COUNTIF(JFP!$E:$E,B117),JFP!$E$1,""))</f>
        <v/>
      </c>
      <c r="D117" s="17"/>
      <c r="E117" s="16">
        <f t="shared" si="19"/>
        <v>43702</v>
      </c>
      <c r="F117" s="14" t="str">
        <f>IF(E117="","",IFERROR(VLOOKUP(E117,JFP!$B:$C,2,0),IF(WEEKDAY(E117,2)&gt;5,"WE",""))&amp;IF(COUNTIF(JFP!$E:$E,E117),JFP!$E$1,""))</f>
        <v>WE</v>
      </c>
      <c r="G117" s="17"/>
      <c r="H117" s="16">
        <f t="shared" si="20"/>
        <v>43733</v>
      </c>
      <c r="I117" s="14" t="str">
        <f>IF(H117="","",IFERROR(VLOOKUP(H117,JFP!$B:$C,2,0),IF(WEEKDAY(H117,2)&gt;5,"WE",""))&amp;IF(COUNTIF(JFP!$E:$E,H117),JFP!$E$1,""))</f>
        <v/>
      </c>
      <c r="J117" s="17"/>
      <c r="K117" s="16">
        <f t="shared" si="21"/>
        <v>43763</v>
      </c>
      <c r="L117" s="14" t="str">
        <f>IF(K117="","",IFERROR(VLOOKUP(K117,JFP!$B:$C,2,0),IF(WEEKDAY(K117,2)&gt;5,"WE",""))&amp;IF(COUNTIF(JFP!$E:$E,K117),JFP!$E$1,""))</f>
        <v/>
      </c>
      <c r="M117" s="17"/>
      <c r="N117" s="16">
        <f t="shared" si="22"/>
        <v>43794</v>
      </c>
      <c r="O117" s="14" t="str">
        <f>IF(N117="","",IFERROR(VLOOKUP(N117,JFP!$B:$C,2,0),IF(WEEKDAY(N117,2)&gt;5,"WE",""))&amp;IF(COUNTIF(JFP!$E:$E,N117),JFP!$E$1,""))</f>
        <v/>
      </c>
      <c r="P117" s="17"/>
      <c r="Q117" s="16">
        <f t="shared" si="23"/>
        <v>43824</v>
      </c>
      <c r="R117" s="14" t="str">
        <f>IF(Q117="","",IFERROR(VLOOKUP(Q117,JFP!$B:$C,2,0),IF(WEEKDAY(Q117,2)&gt;5,"WE",""))&amp;IF(COUNTIF(JFP!$E:$E,Q117),JFP!$E$1,""))</f>
        <v>Noël</v>
      </c>
      <c r="S117" s="17"/>
    </row>
    <row r="118" spans="2:19" x14ac:dyDescent="0.35">
      <c r="B118" s="16">
        <f t="shared" si="18"/>
        <v>43672</v>
      </c>
      <c r="C118" s="14" t="str">
        <f>IF(B118="","",IFERROR(VLOOKUP(B118,JFP!$B:$C,2,0),IF(WEEKDAY(B118,2)&gt;5,"WE",""))&amp;IF(COUNTIF(JFP!$E:$E,B118),JFP!$E$1,""))</f>
        <v/>
      </c>
      <c r="D118" s="17"/>
      <c r="E118" s="16">
        <f t="shared" si="19"/>
        <v>43703</v>
      </c>
      <c r="F118" s="14" t="str">
        <f>IF(E118="","",IFERROR(VLOOKUP(E118,JFP!$B:$C,2,0),IF(WEEKDAY(E118,2)&gt;5,"WE",""))&amp;IF(COUNTIF(JFP!$E:$E,E118),JFP!$E$1,""))</f>
        <v/>
      </c>
      <c r="G118" s="17"/>
      <c r="H118" s="16">
        <f t="shared" si="20"/>
        <v>43734</v>
      </c>
      <c r="I118" s="14" t="str">
        <f>IF(H118="","",IFERROR(VLOOKUP(H118,JFP!$B:$C,2,0),IF(WEEKDAY(H118,2)&gt;5,"WE",""))&amp;IF(COUNTIF(JFP!$E:$E,H118),JFP!$E$1,""))</f>
        <v/>
      </c>
      <c r="J118" s="17"/>
      <c r="K118" s="16">
        <f t="shared" si="21"/>
        <v>43764</v>
      </c>
      <c r="L118" s="14" t="str">
        <f>IF(K118="","",IFERROR(VLOOKUP(K118,JFP!$B:$C,2,0),IF(WEEKDAY(K118,2)&gt;5,"WE",""))&amp;IF(COUNTIF(JFP!$E:$E,K118),JFP!$E$1,""))</f>
        <v>WE</v>
      </c>
      <c r="M118" s="17"/>
      <c r="N118" s="16">
        <f t="shared" si="22"/>
        <v>43795</v>
      </c>
      <c r="O118" s="14" t="str">
        <f>IF(N118="","",IFERROR(VLOOKUP(N118,JFP!$B:$C,2,0),IF(WEEKDAY(N118,2)&gt;5,"WE",""))&amp;IF(COUNTIF(JFP!$E:$E,N118),JFP!$E$1,""))</f>
        <v/>
      </c>
      <c r="P118" s="17"/>
      <c r="Q118" s="16">
        <f t="shared" si="23"/>
        <v>43825</v>
      </c>
      <c r="R118" s="14" t="str">
        <f>IF(Q118="","",IFERROR(VLOOKUP(Q118,JFP!$B:$C,2,0),IF(WEEKDAY(Q118,2)&gt;5,"WE",""))&amp;IF(COUNTIF(JFP!$E:$E,Q118),JFP!$E$1,""))</f>
        <v/>
      </c>
      <c r="S118" s="17"/>
    </row>
    <row r="119" spans="2:19" x14ac:dyDescent="0.35">
      <c r="B119" s="16">
        <f t="shared" si="18"/>
        <v>43673</v>
      </c>
      <c r="C119" s="14" t="str">
        <f>IF(B119="","",IFERROR(VLOOKUP(B119,JFP!$B:$C,2,0),IF(WEEKDAY(B119,2)&gt;5,"WE",""))&amp;IF(COUNTIF(JFP!$E:$E,B119),JFP!$E$1,""))</f>
        <v>WE</v>
      </c>
      <c r="D119" s="17"/>
      <c r="E119" s="16">
        <f t="shared" si="19"/>
        <v>43704</v>
      </c>
      <c r="F119" s="14" t="str">
        <f>IF(E119="","",IFERROR(VLOOKUP(E119,JFP!$B:$C,2,0),IF(WEEKDAY(E119,2)&gt;5,"WE",""))&amp;IF(COUNTIF(JFP!$E:$E,E119),JFP!$E$1,""))</f>
        <v/>
      </c>
      <c r="G119" s="17"/>
      <c r="H119" s="16">
        <f t="shared" si="20"/>
        <v>43735</v>
      </c>
      <c r="I119" s="14" t="str">
        <f>IF(H119="","",IFERROR(VLOOKUP(H119,JFP!$B:$C,2,0),IF(WEEKDAY(H119,2)&gt;5,"WE",""))&amp;IF(COUNTIF(JFP!$E:$E,H119),JFP!$E$1,""))</f>
        <v/>
      </c>
      <c r="J119" s="17"/>
      <c r="K119" s="16">
        <f t="shared" si="21"/>
        <v>43765</v>
      </c>
      <c r="L119" s="14" t="str">
        <f>IF(K119="","",IFERROR(VLOOKUP(K119,JFP!$B:$C,2,0),IF(WEEKDAY(K119,2)&gt;5,"WE",""))&amp;IF(COUNTIF(JFP!$E:$E,K119),JFP!$E$1,""))</f>
        <v>WE</v>
      </c>
      <c r="M119" s="17"/>
      <c r="N119" s="16">
        <f t="shared" si="22"/>
        <v>43796</v>
      </c>
      <c r="O119" s="14" t="str">
        <f>IF(N119="","",IFERROR(VLOOKUP(N119,JFP!$B:$C,2,0),IF(WEEKDAY(N119,2)&gt;5,"WE",""))&amp;IF(COUNTIF(JFP!$E:$E,N119),JFP!$E$1,""))</f>
        <v/>
      </c>
      <c r="P119" s="17"/>
      <c r="Q119" s="16">
        <f t="shared" si="23"/>
        <v>43826</v>
      </c>
      <c r="R119" s="14" t="str">
        <f>IF(Q119="","",IFERROR(VLOOKUP(Q119,JFP!$B:$C,2,0),IF(WEEKDAY(Q119,2)&gt;5,"WE",""))&amp;IF(COUNTIF(JFP!$E:$E,Q119),JFP!$E$1,""))</f>
        <v/>
      </c>
      <c r="S119" s="17"/>
    </row>
    <row r="120" spans="2:19" x14ac:dyDescent="0.35">
      <c r="B120" s="16">
        <f t="shared" si="18"/>
        <v>43674</v>
      </c>
      <c r="C120" s="14" t="str">
        <f>IF(B120="","",IFERROR(VLOOKUP(B120,JFP!$B:$C,2,0),IF(WEEKDAY(B120,2)&gt;5,"WE",""))&amp;IF(COUNTIF(JFP!$E:$E,B120),JFP!$E$1,""))</f>
        <v>WE</v>
      </c>
      <c r="D120" s="17"/>
      <c r="E120" s="16">
        <f t="shared" si="19"/>
        <v>43705</v>
      </c>
      <c r="F120" s="14" t="str">
        <f>IF(E120="","",IFERROR(VLOOKUP(E120,JFP!$B:$C,2,0),IF(WEEKDAY(E120,2)&gt;5,"WE",""))&amp;IF(COUNTIF(JFP!$E:$E,E120),JFP!$E$1,""))</f>
        <v/>
      </c>
      <c r="G120" s="17"/>
      <c r="H120" s="16">
        <f t="shared" si="20"/>
        <v>43736</v>
      </c>
      <c r="I120" s="14" t="str">
        <f>IF(H120="","",IFERROR(VLOOKUP(H120,JFP!$B:$C,2,0),IF(WEEKDAY(H120,2)&gt;5,"WE",""))&amp;IF(COUNTIF(JFP!$E:$E,H120),JFP!$E$1,""))</f>
        <v>WE</v>
      </c>
      <c r="J120" s="17"/>
      <c r="K120" s="16">
        <f t="shared" si="21"/>
        <v>43766</v>
      </c>
      <c r="L120" s="14" t="str">
        <f>IF(K120="","",IFERROR(VLOOKUP(K120,JFP!$B:$C,2,0),IF(WEEKDAY(K120,2)&gt;5,"WE",""))&amp;IF(COUNTIF(JFP!$E:$E,K120),JFP!$E$1,""))</f>
        <v/>
      </c>
      <c r="M120" s="17"/>
      <c r="N120" s="16">
        <f t="shared" si="22"/>
        <v>43797</v>
      </c>
      <c r="O120" s="14" t="str">
        <f>IF(N120="","",IFERROR(VLOOKUP(N120,JFP!$B:$C,2,0),IF(WEEKDAY(N120,2)&gt;5,"WE",""))&amp;IF(COUNTIF(JFP!$E:$E,N120),JFP!$E$1,""))</f>
        <v/>
      </c>
      <c r="P120" s="17"/>
      <c r="Q120" s="16">
        <f t="shared" si="23"/>
        <v>43827</v>
      </c>
      <c r="R120" s="14" t="str">
        <f>IF(Q120="","",IFERROR(VLOOKUP(Q120,JFP!$B:$C,2,0),IF(WEEKDAY(Q120,2)&gt;5,"WE",""))&amp;IF(COUNTIF(JFP!$E:$E,Q120),JFP!$E$1,""))</f>
        <v>WE</v>
      </c>
      <c r="S120" s="17"/>
    </row>
    <row r="121" spans="2:19" x14ac:dyDescent="0.35">
      <c r="B121" s="16">
        <f t="shared" si="18"/>
        <v>43675</v>
      </c>
      <c r="C121" s="14" t="str">
        <f>IF(B121="","",IFERROR(VLOOKUP(B121,JFP!$B:$C,2,0),IF(WEEKDAY(B121,2)&gt;5,"WE",""))&amp;IF(COUNTIF(JFP!$E:$E,B121),JFP!$E$1,""))</f>
        <v/>
      </c>
      <c r="D121" s="17"/>
      <c r="E121" s="16">
        <f t="shared" si="19"/>
        <v>43706</v>
      </c>
      <c r="F121" s="14" t="str">
        <f>IF(E121="","",IFERROR(VLOOKUP(E121,JFP!$B:$C,2,0),IF(WEEKDAY(E121,2)&gt;5,"WE",""))&amp;IF(COUNTIF(JFP!$E:$E,E121),JFP!$E$1,""))</f>
        <v/>
      </c>
      <c r="G121" s="17"/>
      <c r="H121" s="16">
        <f t="shared" si="20"/>
        <v>43737</v>
      </c>
      <c r="I121" s="14" t="str">
        <f>IF(H121="","",IFERROR(VLOOKUP(H121,JFP!$B:$C,2,0),IF(WEEKDAY(H121,2)&gt;5,"WE",""))&amp;IF(COUNTIF(JFP!$E:$E,H121),JFP!$E$1,""))</f>
        <v>WE</v>
      </c>
      <c r="J121" s="17"/>
      <c r="K121" s="16">
        <f t="shared" si="21"/>
        <v>43767</v>
      </c>
      <c r="L121" s="14" t="str">
        <f>IF(K121="","",IFERROR(VLOOKUP(K121,JFP!$B:$C,2,0),IF(WEEKDAY(K121,2)&gt;5,"WE",""))&amp;IF(COUNTIF(JFP!$E:$E,K121),JFP!$E$1,""))</f>
        <v/>
      </c>
      <c r="M121" s="17"/>
      <c r="N121" s="16">
        <f t="shared" si="22"/>
        <v>43798</v>
      </c>
      <c r="O121" s="14" t="str">
        <f>IF(N121="","",IFERROR(VLOOKUP(N121,JFP!$B:$C,2,0),IF(WEEKDAY(N121,2)&gt;5,"WE",""))&amp;IF(COUNTIF(JFP!$E:$E,N121),JFP!$E$1,""))</f>
        <v/>
      </c>
      <c r="P121" s="17"/>
      <c r="Q121" s="16">
        <f t="shared" si="23"/>
        <v>43828</v>
      </c>
      <c r="R121" s="14" t="str">
        <f>IF(Q121="","",IFERROR(VLOOKUP(Q121,JFP!$B:$C,2,0),IF(WEEKDAY(Q121,2)&gt;5,"WE",""))&amp;IF(COUNTIF(JFP!$E:$E,Q121),JFP!$E$1,""))</f>
        <v>WE</v>
      </c>
      <c r="S121" s="17"/>
    </row>
    <row r="122" spans="2:19" x14ac:dyDescent="0.35">
      <c r="B122" s="16">
        <f t="shared" si="18"/>
        <v>43676</v>
      </c>
      <c r="C122" s="14" t="str">
        <f>IF(B122="","",IFERROR(VLOOKUP(B122,JFP!$B:$C,2,0),IF(WEEKDAY(B122,2)&gt;5,"WE",""))&amp;IF(COUNTIF(JFP!$E:$E,B122),JFP!$E$1,""))</f>
        <v/>
      </c>
      <c r="D122" s="17"/>
      <c r="E122" s="16">
        <f t="shared" si="19"/>
        <v>43707</v>
      </c>
      <c r="F122" s="14" t="str">
        <f>IF(E122="","",IFERROR(VLOOKUP(E122,JFP!$B:$C,2,0),IF(WEEKDAY(E122,2)&gt;5,"WE",""))&amp;IF(COUNTIF(JFP!$E:$E,E122),JFP!$E$1,""))</f>
        <v/>
      </c>
      <c r="G122" s="17"/>
      <c r="H122" s="16">
        <f t="shared" si="20"/>
        <v>43738</v>
      </c>
      <c r="I122" s="14" t="str">
        <f>IF(H122="","",IFERROR(VLOOKUP(H122,JFP!$B:$C,2,0),IF(WEEKDAY(H122,2)&gt;5,"WE",""))&amp;IF(COUNTIF(JFP!$E:$E,H122),JFP!$E$1,""))</f>
        <v/>
      </c>
      <c r="J122" s="17"/>
      <c r="K122" s="16">
        <f t="shared" si="21"/>
        <v>43768</v>
      </c>
      <c r="L122" s="14" t="str">
        <f>IF(K122="","",IFERROR(VLOOKUP(K122,JFP!$B:$C,2,0),IF(WEEKDAY(K122,2)&gt;5,"WE",""))&amp;IF(COUNTIF(JFP!$E:$E,K122),JFP!$E$1,""))</f>
        <v/>
      </c>
      <c r="M122" s="17"/>
      <c r="N122" s="16">
        <f t="shared" si="22"/>
        <v>43799</v>
      </c>
      <c r="O122" s="14" t="str">
        <f>IF(N122="","",IFERROR(VLOOKUP(N122,JFP!$B:$C,2,0),IF(WEEKDAY(N122,2)&gt;5,"WE",""))&amp;IF(COUNTIF(JFP!$E:$E,N122),JFP!$E$1,""))</f>
        <v>WE</v>
      </c>
      <c r="P122" s="17"/>
      <c r="Q122" s="16">
        <f t="shared" si="23"/>
        <v>43829</v>
      </c>
      <c r="R122" s="14" t="str">
        <f>IF(Q122="","",IFERROR(VLOOKUP(Q122,JFP!$B:$C,2,0),IF(WEEKDAY(Q122,2)&gt;5,"WE",""))&amp;IF(COUNTIF(JFP!$E:$E,Q122),JFP!$E$1,""))</f>
        <v/>
      </c>
      <c r="S122" s="17"/>
    </row>
    <row r="123" spans="2:19" x14ac:dyDescent="0.35">
      <c r="B123" s="16">
        <f t="shared" si="18"/>
        <v>43677</v>
      </c>
      <c r="C123" s="14" t="str">
        <f>IF(B123="","",IFERROR(VLOOKUP(B123,JFP!$B:$C,2,0),IF(WEEKDAY(B123,2)&gt;5,"WE",""))&amp;IF(COUNTIF(JFP!$E:$E,B123),JFP!$E$1,""))</f>
        <v/>
      </c>
      <c r="D123" s="17"/>
      <c r="E123" s="16">
        <f t="shared" si="19"/>
        <v>43708</v>
      </c>
      <c r="F123" s="14" t="str">
        <f>IF(E123="","",IFERROR(VLOOKUP(E123,JFP!$B:$C,2,0),IF(WEEKDAY(E123,2)&gt;5,"WE",""))&amp;IF(COUNTIF(JFP!$E:$E,E123),JFP!$E$1,""))</f>
        <v>WE</v>
      </c>
      <c r="G123" s="17"/>
      <c r="H123" s="16">
        <f t="shared" si="20"/>
        <v>43739</v>
      </c>
      <c r="I123" s="14" t="str">
        <f>IF(H123="","",IFERROR(VLOOKUP(H123,JFP!$B:$C,2,0),IF(WEEKDAY(H123,2)&gt;5,"WE",""))&amp;IF(COUNTIF(JFP!$E:$E,H123),JFP!$E$1,""))</f>
        <v/>
      </c>
      <c r="J123" s="17"/>
      <c r="K123" s="16">
        <f t="shared" si="21"/>
        <v>43769</v>
      </c>
      <c r="L123" s="14" t="str">
        <f>IF(K123="","",IFERROR(VLOOKUP(K123,JFP!$B:$C,2,0),IF(WEEKDAY(K123,2)&gt;5,"WE",""))&amp;IF(COUNTIF(JFP!$E:$E,K123),JFP!$E$1,""))</f>
        <v/>
      </c>
      <c r="M123" s="17"/>
      <c r="N123" s="16">
        <f t="shared" si="22"/>
        <v>43800</v>
      </c>
      <c r="O123" s="14" t="str">
        <f>IF(N123="","",IFERROR(VLOOKUP(N123,JFP!$B:$C,2,0),IF(WEEKDAY(N123,2)&gt;5,"WE",""))&amp;IF(COUNTIF(JFP!$E:$E,N123),JFP!$E$1,""))</f>
        <v>WE</v>
      </c>
      <c r="P123" s="17"/>
      <c r="Q123" s="16">
        <f t="shared" si="23"/>
        <v>43830</v>
      </c>
      <c r="R123" s="14" t="str">
        <f>IF(Q123="","",IFERROR(VLOOKUP(Q123,JFP!$B:$C,2,0),IF(WEEKDAY(Q123,2)&gt;5,"WE",""))&amp;IF(COUNTIF(JFP!$E:$E,Q123),JFP!$E$1,""))</f>
        <v/>
      </c>
      <c r="S123" s="17"/>
    </row>
    <row r="124" spans="2:19" x14ac:dyDescent="0.35">
      <c r="B124" s="16">
        <f t="shared" si="18"/>
        <v>43678</v>
      </c>
      <c r="C124" s="14" t="str">
        <f>IF(B124="","",IFERROR(VLOOKUP(B124,JFP!$B:$C,2,0),IF(WEEKDAY(B124,2)&gt;5,"WE",""))&amp;IF(COUNTIF(JFP!$E:$E,B124),JFP!$E$1,""))</f>
        <v/>
      </c>
      <c r="D124" s="17"/>
      <c r="E124" s="16">
        <f t="shared" si="19"/>
        <v>43709</v>
      </c>
      <c r="F124" s="14" t="str">
        <f>IF(E124="","",IFERROR(VLOOKUP(E124,JFP!$B:$C,2,0),IF(WEEKDAY(E124,2)&gt;5,"WE",""))&amp;IF(COUNTIF(JFP!$E:$E,E124),JFP!$E$1,""))</f>
        <v>WE</v>
      </c>
      <c r="G124" s="17"/>
      <c r="H124" s="16">
        <f t="shared" si="20"/>
        <v>43740</v>
      </c>
      <c r="I124" s="14" t="str">
        <f>IF(H124="","",IFERROR(VLOOKUP(H124,JFP!$B:$C,2,0),IF(WEEKDAY(H124,2)&gt;5,"WE",""))&amp;IF(COUNTIF(JFP!$E:$E,H124),JFP!$E$1,""))</f>
        <v/>
      </c>
      <c r="J124" s="17"/>
      <c r="K124" s="16">
        <f t="shared" si="21"/>
        <v>43770</v>
      </c>
      <c r="L124" s="14" t="str">
        <f>IF(K124="","",IFERROR(VLOOKUP(K124,JFP!$B:$C,2,0),IF(WEEKDAY(K124,2)&gt;5,"WE",""))&amp;IF(COUNTIF(JFP!$E:$E,K124),JFP!$E$1,""))</f>
        <v>Toussaint</v>
      </c>
      <c r="M124" s="17"/>
      <c r="N124" s="16">
        <f t="shared" si="22"/>
        <v>43801</v>
      </c>
      <c r="O124" s="14" t="str">
        <f>IF(N124="","",IFERROR(VLOOKUP(N124,JFP!$B:$C,2,0),IF(WEEKDAY(N124,2)&gt;5,"WE",""))&amp;IF(COUNTIF(JFP!$E:$E,N124),JFP!$E$1,""))</f>
        <v/>
      </c>
      <c r="P124" s="17"/>
      <c r="Q124" s="16">
        <f t="shared" si="23"/>
        <v>43831</v>
      </c>
      <c r="R124" s="14" t="str">
        <f>IF(Q124="","",IFERROR(VLOOKUP(Q124,JFP!$B:$C,2,0),IF(WEEKDAY(Q124,2)&gt;5,"WE",""))&amp;IF(COUNTIF(JFP!$E:$E,Q124),JFP!$E$1,""))</f>
        <v/>
      </c>
      <c r="S124" s="17"/>
    </row>
    <row r="125" spans="2:19" x14ac:dyDescent="0.35">
      <c r="B125" s="16">
        <f t="shared" si="18"/>
        <v>43679</v>
      </c>
      <c r="C125" s="14" t="str">
        <f>IF(B125="","",IFERROR(VLOOKUP(B125,JFP!$B:$C,2,0),IF(WEEKDAY(B125,2)&gt;5,"WE",""))&amp;IF(COUNTIF(JFP!$E:$E,B125),JFP!$E$1,""))</f>
        <v/>
      </c>
      <c r="D125" s="17"/>
      <c r="E125" s="16">
        <f t="shared" si="19"/>
        <v>43710</v>
      </c>
      <c r="F125" s="14" t="str">
        <f>IF(E125="","",IFERROR(VLOOKUP(E125,JFP!$B:$C,2,0),IF(WEEKDAY(E125,2)&gt;5,"WE",""))&amp;IF(COUNTIF(JFP!$E:$E,E125),JFP!$E$1,""))</f>
        <v/>
      </c>
      <c r="G125" s="17"/>
      <c r="H125" s="16">
        <f t="shared" si="20"/>
        <v>43741</v>
      </c>
      <c r="I125" s="14" t="str">
        <f>IF(H125="","",IFERROR(VLOOKUP(H125,JFP!$B:$C,2,0),IF(WEEKDAY(H125,2)&gt;5,"WE",""))&amp;IF(COUNTIF(JFP!$E:$E,H125),JFP!$E$1,""))</f>
        <v/>
      </c>
      <c r="J125" s="17"/>
      <c r="K125" s="16">
        <f t="shared" si="21"/>
        <v>43771</v>
      </c>
      <c r="L125" s="14" t="str">
        <f>IF(K125="","",IFERROR(VLOOKUP(K125,JFP!$B:$C,2,0),IF(WEEKDAY(K125,2)&gt;5,"WE",""))&amp;IF(COUNTIF(JFP!$E:$E,K125),JFP!$E$1,""))</f>
        <v>WE</v>
      </c>
      <c r="M125" s="17"/>
      <c r="N125" s="16">
        <f t="shared" si="22"/>
        <v>43802</v>
      </c>
      <c r="O125" s="14" t="str">
        <f>IF(N125="","",IFERROR(VLOOKUP(N125,JFP!$B:$C,2,0),IF(WEEKDAY(N125,2)&gt;5,"WE",""))&amp;IF(COUNTIF(JFP!$E:$E,N125),JFP!$E$1,""))</f>
        <v/>
      </c>
      <c r="P125" s="17"/>
      <c r="Q125" s="16">
        <f t="shared" si="23"/>
        <v>43832</v>
      </c>
      <c r="R125" s="14" t="str">
        <f>IF(Q125="","",IFERROR(VLOOKUP(Q125,JFP!$B:$C,2,0),IF(WEEKDAY(Q125,2)&gt;5,"WE",""))&amp;IF(COUNTIF(JFP!$E:$E,Q125),JFP!$E$1,""))</f>
        <v/>
      </c>
      <c r="S125" s="17"/>
    </row>
    <row r="126" spans="2:19" x14ac:dyDescent="0.35">
      <c r="B126" s="16">
        <f t="shared" si="18"/>
        <v>43680</v>
      </c>
      <c r="C126" s="14" t="str">
        <f>IF(B126="","",IFERROR(VLOOKUP(B126,JFP!$B:$C,2,0),IF(WEEKDAY(B126,2)&gt;5,"WE",""))&amp;IF(COUNTIF(JFP!$E:$E,B126),JFP!$E$1,""))</f>
        <v>WE</v>
      </c>
      <c r="D126" s="17"/>
      <c r="E126" s="16">
        <f t="shared" si="19"/>
        <v>43711</v>
      </c>
      <c r="F126" s="14" t="str">
        <f>IF(E126="","",IFERROR(VLOOKUP(E126,JFP!$B:$C,2,0),IF(WEEKDAY(E126,2)&gt;5,"WE",""))&amp;IF(COUNTIF(JFP!$E:$E,E126),JFP!$E$1,""))</f>
        <v/>
      </c>
      <c r="G126" s="17"/>
      <c r="H126" s="16">
        <f t="shared" si="20"/>
        <v>43742</v>
      </c>
      <c r="I126" s="14" t="str">
        <f>IF(H126="","",IFERROR(VLOOKUP(H126,JFP!$B:$C,2,0),IF(WEEKDAY(H126,2)&gt;5,"WE",""))&amp;IF(COUNTIF(JFP!$E:$E,H126),JFP!$E$1,""))</f>
        <v/>
      </c>
      <c r="J126" s="17"/>
      <c r="K126" s="16">
        <f t="shared" si="21"/>
        <v>43772</v>
      </c>
      <c r="L126" s="14" t="str">
        <f>IF(K126="","",IFERROR(VLOOKUP(K126,JFP!$B:$C,2,0),IF(WEEKDAY(K126,2)&gt;5,"WE",""))&amp;IF(COUNTIF(JFP!$E:$E,K126),JFP!$E$1,""))</f>
        <v>WE</v>
      </c>
      <c r="M126" s="17"/>
      <c r="N126" s="16">
        <f t="shared" si="22"/>
        <v>43803</v>
      </c>
      <c r="O126" s="14" t="str">
        <f>IF(N126="","",IFERROR(VLOOKUP(N126,JFP!$B:$C,2,0),IF(WEEKDAY(N126,2)&gt;5,"WE",""))&amp;IF(COUNTIF(JFP!$E:$E,N126),JFP!$E$1,""))</f>
        <v/>
      </c>
      <c r="P126" s="17"/>
      <c r="Q126" s="16">
        <f t="shared" si="23"/>
        <v>43833</v>
      </c>
      <c r="R126" s="14" t="str">
        <f>IF(Q126="","",IFERROR(VLOOKUP(Q126,JFP!$B:$C,2,0),IF(WEEKDAY(Q126,2)&gt;5,"WE",""))&amp;IF(COUNTIF(JFP!$E:$E,Q126),JFP!$E$1,""))</f>
        <v/>
      </c>
      <c r="S126" s="17"/>
    </row>
    <row r="127" spans="2:19" x14ac:dyDescent="0.35">
      <c r="B127" s="16">
        <f t="shared" si="18"/>
        <v>43681</v>
      </c>
      <c r="C127" s="14" t="str">
        <f>IF(B127="","",IFERROR(VLOOKUP(B127,JFP!$B:$C,2,0),IF(WEEKDAY(B127,2)&gt;5,"WE",""))&amp;IF(COUNTIF(JFP!$E:$E,B127),JFP!$E$1,""))</f>
        <v>WE</v>
      </c>
      <c r="D127" s="17"/>
      <c r="E127" s="16">
        <f t="shared" si="19"/>
        <v>43712</v>
      </c>
      <c r="F127" s="14" t="str">
        <f>IF(E127="","",IFERROR(VLOOKUP(E127,JFP!$B:$C,2,0),IF(WEEKDAY(E127,2)&gt;5,"WE",""))&amp;IF(COUNTIF(JFP!$E:$E,E127),JFP!$E$1,""))</f>
        <v/>
      </c>
      <c r="G127" s="17"/>
      <c r="H127" s="16">
        <f t="shared" si="20"/>
        <v>43743</v>
      </c>
      <c r="I127" s="14" t="str">
        <f>IF(H127="","",IFERROR(VLOOKUP(H127,JFP!$B:$C,2,0),IF(WEEKDAY(H127,2)&gt;5,"WE",""))&amp;IF(COUNTIF(JFP!$E:$E,H127),JFP!$E$1,""))</f>
        <v>WE</v>
      </c>
      <c r="J127" s="17"/>
      <c r="K127" s="16">
        <f t="shared" si="21"/>
        <v>43773</v>
      </c>
      <c r="L127" s="14" t="str">
        <f>IF(K127="","",IFERROR(VLOOKUP(K127,JFP!$B:$C,2,0),IF(WEEKDAY(K127,2)&gt;5,"WE",""))&amp;IF(COUNTIF(JFP!$E:$E,K127),JFP!$E$1,""))</f>
        <v/>
      </c>
      <c r="M127" s="17"/>
      <c r="N127" s="16">
        <f t="shared" si="22"/>
        <v>43804</v>
      </c>
      <c r="O127" s="14" t="str">
        <f>IF(N127="","",IFERROR(VLOOKUP(N127,JFP!$B:$C,2,0),IF(WEEKDAY(N127,2)&gt;5,"WE",""))&amp;IF(COUNTIF(JFP!$E:$E,N127),JFP!$E$1,""))</f>
        <v/>
      </c>
      <c r="P127" s="17"/>
      <c r="Q127" s="16">
        <f t="shared" si="23"/>
        <v>43834</v>
      </c>
      <c r="R127" s="14" t="str">
        <f>IF(Q127="","",IFERROR(VLOOKUP(Q127,JFP!$B:$C,2,0),IF(WEEKDAY(Q127,2)&gt;5,"WE",""))&amp;IF(COUNTIF(JFP!$E:$E,Q127),JFP!$E$1,""))</f>
        <v>WE</v>
      </c>
      <c r="S127" s="17"/>
    </row>
    <row r="128" spans="2:19" x14ac:dyDescent="0.35">
      <c r="B128" s="16">
        <f t="shared" si="18"/>
        <v>43682</v>
      </c>
      <c r="C128" s="14" t="str">
        <f>IF(B128="","",IFERROR(VLOOKUP(B128,JFP!$B:$C,2,0),IF(WEEKDAY(B128,2)&gt;5,"WE",""))&amp;IF(COUNTIF(JFP!$E:$E,B128),JFP!$E$1,""))</f>
        <v/>
      </c>
      <c r="D128" s="17"/>
      <c r="E128" s="16">
        <f t="shared" si="19"/>
        <v>43713</v>
      </c>
      <c r="F128" s="14" t="str">
        <f>IF(E128="","",IFERROR(VLOOKUP(E128,JFP!$B:$C,2,0),IF(WEEKDAY(E128,2)&gt;5,"WE",""))&amp;IF(COUNTIF(JFP!$E:$E,E128),JFP!$E$1,""))</f>
        <v/>
      </c>
      <c r="G128" s="17"/>
      <c r="H128" s="16">
        <f t="shared" si="20"/>
        <v>43744</v>
      </c>
      <c r="I128" s="14" t="str">
        <f>IF(H128="","",IFERROR(VLOOKUP(H128,JFP!$B:$C,2,0),IF(WEEKDAY(H128,2)&gt;5,"WE",""))&amp;IF(COUNTIF(JFP!$E:$E,H128),JFP!$E$1,""))</f>
        <v>WE</v>
      </c>
      <c r="J128" s="17"/>
      <c r="K128" s="16">
        <f t="shared" si="21"/>
        <v>43774</v>
      </c>
      <c r="L128" s="14" t="str">
        <f>IF(K128="","",IFERROR(VLOOKUP(K128,JFP!$B:$C,2,0),IF(WEEKDAY(K128,2)&gt;5,"WE",""))&amp;IF(COUNTIF(JFP!$E:$E,K128),JFP!$E$1,""))</f>
        <v/>
      </c>
      <c r="M128" s="17"/>
      <c r="N128" s="16">
        <f t="shared" si="22"/>
        <v>43805</v>
      </c>
      <c r="O128" s="14" t="str">
        <f>IF(N128="","",IFERROR(VLOOKUP(N128,JFP!$B:$C,2,0),IF(WEEKDAY(N128,2)&gt;5,"WE",""))&amp;IF(COUNTIF(JFP!$E:$E,N128),JFP!$E$1,""))</f>
        <v/>
      </c>
      <c r="P128" s="17"/>
      <c r="Q128" s="16">
        <f t="shared" si="23"/>
        <v>43835</v>
      </c>
      <c r="R128" s="14" t="str">
        <f>IF(Q128="","",IFERROR(VLOOKUP(Q128,JFP!$B:$C,2,0),IF(WEEKDAY(Q128,2)&gt;5,"WE",""))&amp;IF(COUNTIF(JFP!$E:$E,Q128),JFP!$E$1,""))</f>
        <v>WE</v>
      </c>
      <c r="S128" s="17"/>
    </row>
    <row r="129" spans="2:19" x14ac:dyDescent="0.35">
      <c r="B129" s="16">
        <f t="shared" si="18"/>
        <v>43683</v>
      </c>
      <c r="C129" s="14" t="str">
        <f>IF(B129="","",IFERROR(VLOOKUP(B129,JFP!$B:$C,2,0),IF(WEEKDAY(B129,2)&gt;5,"WE",""))&amp;IF(COUNTIF(JFP!$E:$E,B129),JFP!$E$1,""))</f>
        <v/>
      </c>
      <c r="D129" s="17"/>
      <c r="E129" s="16">
        <f t="shared" si="19"/>
        <v>43714</v>
      </c>
      <c r="F129" s="14" t="str">
        <f>IF(E129="","",IFERROR(VLOOKUP(E129,JFP!$B:$C,2,0),IF(WEEKDAY(E129,2)&gt;5,"WE",""))&amp;IF(COUNTIF(JFP!$E:$E,E129),JFP!$E$1,""))</f>
        <v/>
      </c>
      <c r="G129" s="17"/>
      <c r="H129" s="16">
        <f t="shared" si="20"/>
        <v>43745</v>
      </c>
      <c r="I129" s="14" t="str">
        <f>IF(H129="","",IFERROR(VLOOKUP(H129,JFP!$B:$C,2,0),IF(WEEKDAY(H129,2)&gt;5,"WE",""))&amp;IF(COUNTIF(JFP!$E:$E,H129),JFP!$E$1,""))</f>
        <v/>
      </c>
      <c r="J129" s="17"/>
      <c r="K129" s="16">
        <f t="shared" si="21"/>
        <v>43775</v>
      </c>
      <c r="L129" s="14" t="str">
        <f>IF(K129="","",IFERROR(VLOOKUP(K129,JFP!$B:$C,2,0),IF(WEEKDAY(K129,2)&gt;5,"WE",""))&amp;IF(COUNTIF(JFP!$E:$E,K129),JFP!$E$1,""))</f>
        <v/>
      </c>
      <c r="M129" s="17"/>
      <c r="N129" s="16">
        <f t="shared" si="22"/>
        <v>43806</v>
      </c>
      <c r="O129" s="14" t="str">
        <f>IF(N129="","",IFERROR(VLOOKUP(N129,JFP!$B:$C,2,0),IF(WEEKDAY(N129,2)&gt;5,"WE",""))&amp;IF(COUNTIF(JFP!$E:$E,N129),JFP!$E$1,""))</f>
        <v>WE</v>
      </c>
      <c r="P129" s="17"/>
      <c r="Q129" s="16">
        <f t="shared" si="23"/>
        <v>43836</v>
      </c>
      <c r="R129" s="14" t="str">
        <f>IF(Q129="","",IFERROR(VLOOKUP(Q129,JFP!$B:$C,2,0),IF(WEEKDAY(Q129,2)&gt;5,"WE",""))&amp;IF(COUNTIF(JFP!$E:$E,Q129),JFP!$E$1,""))</f>
        <v/>
      </c>
      <c r="S129" s="17"/>
    </row>
    <row r="130" spans="2:19" x14ac:dyDescent="0.35">
      <c r="B130" s="16">
        <f t="shared" si="18"/>
        <v>43684</v>
      </c>
      <c r="C130" s="14" t="str">
        <f>IF(B130="","",IFERROR(VLOOKUP(B130,JFP!$B:$C,2,0),IF(WEEKDAY(B130,2)&gt;5,"WE",""))&amp;IF(COUNTIF(JFP!$E:$E,B130),JFP!$E$1,""))</f>
        <v/>
      </c>
      <c r="D130" s="17"/>
      <c r="E130" s="16">
        <f t="shared" si="19"/>
        <v>43715</v>
      </c>
      <c r="F130" s="14" t="str">
        <f>IF(E130="","",IFERROR(VLOOKUP(E130,JFP!$B:$C,2,0),IF(WEEKDAY(E130,2)&gt;5,"WE",""))&amp;IF(COUNTIF(JFP!$E:$E,E130),JFP!$E$1,""))</f>
        <v>WE</v>
      </c>
      <c r="G130" s="17"/>
      <c r="H130" s="16">
        <f t="shared" si="20"/>
        <v>43746</v>
      </c>
      <c r="I130" s="14" t="str">
        <f>IF(H130="","",IFERROR(VLOOKUP(H130,JFP!$B:$C,2,0),IF(WEEKDAY(H130,2)&gt;5,"WE",""))&amp;IF(COUNTIF(JFP!$E:$E,H130),JFP!$E$1,""))</f>
        <v/>
      </c>
      <c r="J130" s="17"/>
      <c r="K130" s="16">
        <f t="shared" si="21"/>
        <v>43776</v>
      </c>
      <c r="L130" s="14" t="str">
        <f>IF(K130="","",IFERROR(VLOOKUP(K130,JFP!$B:$C,2,0),IF(WEEKDAY(K130,2)&gt;5,"WE",""))&amp;IF(COUNTIF(JFP!$E:$E,K130),JFP!$E$1,""))</f>
        <v/>
      </c>
      <c r="M130" s="17"/>
      <c r="N130" s="16">
        <f t="shared" si="22"/>
        <v>43807</v>
      </c>
      <c r="O130" s="14" t="str">
        <f>IF(N130="","",IFERROR(VLOOKUP(N130,JFP!$B:$C,2,0),IF(WEEKDAY(N130,2)&gt;5,"WE",""))&amp;IF(COUNTIF(JFP!$E:$E,N130),JFP!$E$1,""))</f>
        <v>WE</v>
      </c>
      <c r="P130" s="17"/>
      <c r="Q130" s="16">
        <f t="shared" si="23"/>
        <v>43837</v>
      </c>
      <c r="R130" s="14" t="str">
        <f>IF(Q130="","",IFERROR(VLOOKUP(Q130,JFP!$B:$C,2,0),IF(WEEKDAY(Q130,2)&gt;5,"WE",""))&amp;IF(COUNTIF(JFP!$E:$E,Q130),JFP!$E$1,""))</f>
        <v/>
      </c>
      <c r="S130" s="17"/>
    </row>
    <row r="131" spans="2:19" x14ac:dyDescent="0.35">
      <c r="B131" s="16">
        <f t="shared" si="18"/>
        <v>43685</v>
      </c>
      <c r="C131" s="14" t="str">
        <f>IF(B131="","",IFERROR(VLOOKUP(B131,JFP!$B:$C,2,0),IF(WEEKDAY(B131,2)&gt;5,"WE",""))&amp;IF(COUNTIF(JFP!$E:$E,B131),JFP!$E$1,""))</f>
        <v/>
      </c>
      <c r="D131" s="17"/>
      <c r="E131" s="16">
        <f t="shared" si="19"/>
        <v>43716</v>
      </c>
      <c r="F131" s="14" t="str">
        <f>IF(E131="","",IFERROR(VLOOKUP(E131,JFP!$B:$C,2,0),IF(WEEKDAY(E131,2)&gt;5,"WE",""))&amp;IF(COUNTIF(JFP!$E:$E,E131),JFP!$E$1,""))</f>
        <v>WE</v>
      </c>
      <c r="G131" s="17"/>
      <c r="H131" s="16">
        <f t="shared" si="20"/>
        <v>43747</v>
      </c>
      <c r="I131" s="14" t="str">
        <f>IF(H131="","",IFERROR(VLOOKUP(H131,JFP!$B:$C,2,0),IF(WEEKDAY(H131,2)&gt;5,"WE",""))&amp;IF(COUNTIF(JFP!$E:$E,H131),JFP!$E$1,""))</f>
        <v/>
      </c>
      <c r="J131" s="17"/>
      <c r="K131" s="16">
        <f t="shared" si="21"/>
        <v>43777</v>
      </c>
      <c r="L131" s="14" t="str">
        <f>IF(K131="","",IFERROR(VLOOKUP(K131,JFP!$B:$C,2,0),IF(WEEKDAY(K131,2)&gt;5,"WE",""))&amp;IF(COUNTIF(JFP!$E:$E,K131),JFP!$E$1,""))</f>
        <v/>
      </c>
      <c r="M131" s="17"/>
      <c r="N131" s="16">
        <f t="shared" si="22"/>
        <v>43808</v>
      </c>
      <c r="O131" s="14" t="str">
        <f>IF(N131="","",IFERROR(VLOOKUP(N131,JFP!$B:$C,2,0),IF(WEEKDAY(N131,2)&gt;5,"WE",""))&amp;IF(COUNTIF(JFP!$E:$E,N131),JFP!$E$1,""))</f>
        <v/>
      </c>
      <c r="P131" s="17"/>
      <c r="Q131" s="16">
        <f t="shared" si="23"/>
        <v>43838</v>
      </c>
      <c r="R131" s="14" t="str">
        <f>IF(Q131="","",IFERROR(VLOOKUP(Q131,JFP!$B:$C,2,0),IF(WEEKDAY(Q131,2)&gt;5,"WE",""))&amp;IF(COUNTIF(JFP!$E:$E,Q131),JFP!$E$1,""))</f>
        <v/>
      </c>
      <c r="S131" s="17"/>
    </row>
    <row r="132" spans="2:19" x14ac:dyDescent="0.35">
      <c r="B132" s="16">
        <f t="shared" si="18"/>
        <v>43686</v>
      </c>
      <c r="C132" s="14" t="str">
        <f>IF(B132="","",IFERROR(VLOOKUP(B132,JFP!$B:$C,2,0),IF(WEEKDAY(B132,2)&gt;5,"WE",""))&amp;IF(COUNTIF(JFP!$E:$E,B132),JFP!$E$1,""))</f>
        <v/>
      </c>
      <c r="D132" s="17"/>
      <c r="E132" s="16">
        <f t="shared" si="19"/>
        <v>43717</v>
      </c>
      <c r="F132" s="14" t="str">
        <f>IF(E132="","",IFERROR(VLOOKUP(E132,JFP!$B:$C,2,0),IF(WEEKDAY(E132,2)&gt;5,"WE",""))&amp;IF(COUNTIF(JFP!$E:$E,E132),JFP!$E$1,""))</f>
        <v/>
      </c>
      <c r="G132" s="17"/>
      <c r="H132" s="16">
        <f t="shared" si="20"/>
        <v>43748</v>
      </c>
      <c r="I132" s="14" t="str">
        <f>IF(H132="","",IFERROR(VLOOKUP(H132,JFP!$B:$C,2,0),IF(WEEKDAY(H132,2)&gt;5,"WE",""))&amp;IF(COUNTIF(JFP!$E:$E,H132),JFP!$E$1,""))</f>
        <v/>
      </c>
      <c r="J132" s="17"/>
      <c r="K132" s="16">
        <f t="shared" si="21"/>
        <v>43778</v>
      </c>
      <c r="L132" s="14" t="str">
        <f>IF(K132="","",IFERROR(VLOOKUP(K132,JFP!$B:$C,2,0),IF(WEEKDAY(K132,2)&gt;5,"WE",""))&amp;IF(COUNTIF(JFP!$E:$E,K132),JFP!$E$1,""))</f>
        <v>WE</v>
      </c>
      <c r="M132" s="17"/>
      <c r="N132" s="16">
        <f t="shared" si="22"/>
        <v>43809</v>
      </c>
      <c r="O132" s="14" t="str">
        <f>IF(N132="","",IFERROR(VLOOKUP(N132,JFP!$B:$C,2,0),IF(WEEKDAY(N132,2)&gt;5,"WE",""))&amp;IF(COUNTIF(JFP!$E:$E,N132),JFP!$E$1,""))</f>
        <v/>
      </c>
      <c r="P132" s="17"/>
      <c r="Q132" s="16">
        <f t="shared" si="23"/>
        <v>43839</v>
      </c>
      <c r="R132" s="14" t="str">
        <f>IF(Q132="","",IFERROR(VLOOKUP(Q132,JFP!$B:$C,2,0),IF(WEEKDAY(Q132,2)&gt;5,"WE",""))&amp;IF(COUNTIF(JFP!$E:$E,Q132),JFP!$E$1,""))</f>
        <v/>
      </c>
      <c r="S132" s="17"/>
    </row>
    <row r="133" spans="2:19" x14ac:dyDescent="0.35">
      <c r="B133" s="16">
        <f t="shared" si="18"/>
        <v>43687</v>
      </c>
      <c r="C133" s="14" t="str">
        <f>IF(B133="","",IFERROR(VLOOKUP(B133,JFP!$B:$C,2,0),IF(WEEKDAY(B133,2)&gt;5,"WE",""))&amp;IF(COUNTIF(JFP!$E:$E,B133),JFP!$E$1,""))</f>
        <v>WE</v>
      </c>
      <c r="D133" s="17"/>
      <c r="E133" s="16">
        <f t="shared" si="19"/>
        <v>43718</v>
      </c>
      <c r="F133" s="14" t="str">
        <f>IF(E133="","",IFERROR(VLOOKUP(E133,JFP!$B:$C,2,0),IF(WEEKDAY(E133,2)&gt;5,"WE",""))&amp;IF(COUNTIF(JFP!$E:$E,E133),JFP!$E$1,""))</f>
        <v/>
      </c>
      <c r="G133" s="17"/>
      <c r="H133" s="16">
        <f t="shared" si="20"/>
        <v>43749</v>
      </c>
      <c r="I133" s="14" t="str">
        <f>IF(H133="","",IFERROR(VLOOKUP(H133,JFP!$B:$C,2,0),IF(WEEKDAY(H133,2)&gt;5,"WE",""))&amp;IF(COUNTIF(JFP!$E:$E,H133),JFP!$E$1,""))</f>
        <v/>
      </c>
      <c r="J133" s="17"/>
      <c r="K133" s="16">
        <f t="shared" si="21"/>
        <v>43779</v>
      </c>
      <c r="L133" s="14" t="str">
        <f>IF(K133="","",IFERROR(VLOOKUP(K133,JFP!$B:$C,2,0),IF(WEEKDAY(K133,2)&gt;5,"WE",""))&amp;IF(COUNTIF(JFP!$E:$E,K133),JFP!$E$1,""))</f>
        <v>WE</v>
      </c>
      <c r="M133" s="17"/>
      <c r="N133" s="16">
        <f t="shared" si="22"/>
        <v>43810</v>
      </c>
      <c r="O133" s="14" t="str">
        <f>IF(N133="","",IFERROR(VLOOKUP(N133,JFP!$B:$C,2,0),IF(WEEKDAY(N133,2)&gt;5,"WE",""))&amp;IF(COUNTIF(JFP!$E:$E,N133),JFP!$E$1,""))</f>
        <v/>
      </c>
      <c r="P133" s="17"/>
      <c r="Q133" s="16">
        <f t="shared" si="23"/>
        <v>43840</v>
      </c>
      <c r="R133" s="14" t="str">
        <f>IF(Q133="","",IFERROR(VLOOKUP(Q133,JFP!$B:$C,2,0),IF(WEEKDAY(Q133,2)&gt;5,"WE",""))&amp;IF(COUNTIF(JFP!$E:$E,Q133),JFP!$E$1,""))</f>
        <v/>
      </c>
      <c r="S133" s="17"/>
    </row>
    <row r="134" spans="2:19" x14ac:dyDescent="0.35">
      <c r="B134" s="16">
        <f t="shared" si="18"/>
        <v>43688</v>
      </c>
      <c r="C134" s="14" t="str">
        <f>IF(B134="","",IFERROR(VLOOKUP(B134,JFP!$B:$C,2,0),IF(WEEKDAY(B134,2)&gt;5,"WE",""))&amp;IF(COUNTIF(JFP!$E:$E,B134),JFP!$E$1,""))</f>
        <v>WE</v>
      </c>
      <c r="D134" s="17"/>
      <c r="E134" s="16">
        <f t="shared" si="19"/>
        <v>43719</v>
      </c>
      <c r="F134" s="14" t="str">
        <f>IF(E134="","",IFERROR(VLOOKUP(E134,JFP!$B:$C,2,0),IF(WEEKDAY(E134,2)&gt;5,"WE",""))&amp;IF(COUNTIF(JFP!$E:$E,E134),JFP!$E$1,""))</f>
        <v/>
      </c>
      <c r="G134" s="17"/>
      <c r="H134" s="16">
        <f t="shared" si="20"/>
        <v>43750</v>
      </c>
      <c r="I134" s="14" t="str">
        <f>IF(H134="","",IFERROR(VLOOKUP(H134,JFP!$B:$C,2,0),IF(WEEKDAY(H134,2)&gt;5,"WE",""))&amp;IF(COUNTIF(JFP!$E:$E,H134),JFP!$E$1,""))</f>
        <v>WE</v>
      </c>
      <c r="J134" s="17"/>
      <c r="K134" s="16">
        <f t="shared" si="21"/>
        <v>43780</v>
      </c>
      <c r="L134" s="14" t="str">
        <f>IF(K134="","",IFERROR(VLOOKUP(K134,JFP!$B:$C,2,0),IF(WEEKDAY(K134,2)&gt;5,"WE",""))&amp;IF(COUNTIF(JFP!$E:$E,K134),JFP!$E$1,""))</f>
        <v>Armistice</v>
      </c>
      <c r="M134" s="17"/>
      <c r="N134" s="16">
        <f t="shared" si="22"/>
        <v>43811</v>
      </c>
      <c r="O134" s="14" t="str">
        <f>IF(N134="","",IFERROR(VLOOKUP(N134,JFP!$B:$C,2,0),IF(WEEKDAY(N134,2)&gt;5,"WE",""))&amp;IF(COUNTIF(JFP!$E:$E,N134),JFP!$E$1,""))</f>
        <v/>
      </c>
      <c r="P134" s="17"/>
      <c r="Q134" s="16">
        <f t="shared" si="23"/>
        <v>43841</v>
      </c>
      <c r="R134" s="14" t="str">
        <f>IF(Q134="","",IFERROR(VLOOKUP(Q134,JFP!$B:$C,2,0),IF(WEEKDAY(Q134,2)&gt;5,"WE",""))&amp;IF(COUNTIF(JFP!$E:$E,Q134),JFP!$E$1,""))</f>
        <v>WE</v>
      </c>
      <c r="S134" s="17"/>
    </row>
    <row r="135" spans="2:19" x14ac:dyDescent="0.35">
      <c r="B135" s="16">
        <f t="shared" si="18"/>
        <v>43689</v>
      </c>
      <c r="C135" s="14" t="str">
        <f>IF(B135="","",IFERROR(VLOOKUP(B135,JFP!$B:$C,2,0),IF(WEEKDAY(B135,2)&gt;5,"WE",""))&amp;IF(COUNTIF(JFP!$E:$E,B135),JFP!$E$1,""))</f>
        <v/>
      </c>
      <c r="D135" s="17"/>
      <c r="E135" s="16">
        <f t="shared" si="19"/>
        <v>43720</v>
      </c>
      <c r="F135" s="14" t="str">
        <f>IF(E135="","",IFERROR(VLOOKUP(E135,JFP!$B:$C,2,0),IF(WEEKDAY(E135,2)&gt;5,"WE",""))&amp;IF(COUNTIF(JFP!$E:$E,E135),JFP!$E$1,""))</f>
        <v/>
      </c>
      <c r="G135" s="17"/>
      <c r="H135" s="16">
        <f t="shared" si="20"/>
        <v>43751</v>
      </c>
      <c r="I135" s="14" t="str">
        <f>IF(H135="","",IFERROR(VLOOKUP(H135,JFP!$B:$C,2,0),IF(WEEKDAY(H135,2)&gt;5,"WE",""))&amp;IF(COUNTIF(JFP!$E:$E,H135),JFP!$E$1,""))</f>
        <v>WE</v>
      </c>
      <c r="J135" s="17"/>
      <c r="K135" s="16">
        <f t="shared" si="21"/>
        <v>43781</v>
      </c>
      <c r="L135" s="14" t="str">
        <f>IF(K135="","",IFERROR(VLOOKUP(K135,JFP!$B:$C,2,0),IF(WEEKDAY(K135,2)&gt;5,"WE",""))&amp;IF(COUNTIF(JFP!$E:$E,K135),JFP!$E$1,""))</f>
        <v/>
      </c>
      <c r="M135" s="17"/>
      <c r="N135" s="16">
        <f t="shared" si="22"/>
        <v>43812</v>
      </c>
      <c r="O135" s="14" t="str">
        <f>IF(N135="","",IFERROR(VLOOKUP(N135,JFP!$B:$C,2,0),IF(WEEKDAY(N135,2)&gt;5,"WE",""))&amp;IF(COUNTIF(JFP!$E:$E,N135),JFP!$E$1,""))</f>
        <v/>
      </c>
      <c r="P135" s="17"/>
      <c r="Q135" s="16">
        <f t="shared" si="23"/>
        <v>43842</v>
      </c>
      <c r="R135" s="14" t="str">
        <f>IF(Q135="","",IFERROR(VLOOKUP(Q135,JFP!$B:$C,2,0),IF(WEEKDAY(Q135,2)&gt;5,"WE",""))&amp;IF(COUNTIF(JFP!$E:$E,Q135),JFP!$E$1,""))</f>
        <v>WE</v>
      </c>
      <c r="S135" s="17"/>
    </row>
    <row r="136" spans="2:19" x14ac:dyDescent="0.35">
      <c r="B136" s="16">
        <f t="shared" si="18"/>
        <v>43690</v>
      </c>
      <c r="C136" s="14" t="str">
        <f>IF(B136="","",IFERROR(VLOOKUP(B136,JFP!$B:$C,2,0),IF(WEEKDAY(B136,2)&gt;5,"WE",""))&amp;IF(COUNTIF(JFP!$E:$E,B136),JFP!$E$1,""))</f>
        <v/>
      </c>
      <c r="D136" s="17"/>
      <c r="E136" s="16">
        <f t="shared" si="19"/>
        <v>43721</v>
      </c>
      <c r="F136" s="14" t="str">
        <f>IF(E136="","",IFERROR(VLOOKUP(E136,JFP!$B:$C,2,0),IF(WEEKDAY(E136,2)&gt;5,"WE",""))&amp;IF(COUNTIF(JFP!$E:$E,E136),JFP!$E$1,""))</f>
        <v/>
      </c>
      <c r="G136" s="17"/>
      <c r="H136" s="16">
        <f t="shared" si="20"/>
        <v>43752</v>
      </c>
      <c r="I136" s="14" t="str">
        <f>IF(H136="","",IFERROR(VLOOKUP(H136,JFP!$B:$C,2,0),IF(WEEKDAY(H136,2)&gt;5,"WE",""))&amp;IF(COUNTIF(JFP!$E:$E,H136),JFP!$E$1,""))</f>
        <v/>
      </c>
      <c r="J136" s="17"/>
      <c r="K136" s="16">
        <f t="shared" si="21"/>
        <v>43782</v>
      </c>
      <c r="L136" s="14" t="str">
        <f>IF(K136="","",IFERROR(VLOOKUP(K136,JFP!$B:$C,2,0),IF(WEEKDAY(K136,2)&gt;5,"WE",""))&amp;IF(COUNTIF(JFP!$E:$E,K136),JFP!$E$1,""))</f>
        <v/>
      </c>
      <c r="M136" s="17"/>
      <c r="N136" s="16">
        <f t="shared" si="22"/>
        <v>43813</v>
      </c>
      <c r="O136" s="14" t="str">
        <f>IF(N136="","",IFERROR(VLOOKUP(N136,JFP!$B:$C,2,0),IF(WEEKDAY(N136,2)&gt;5,"WE",""))&amp;IF(COUNTIF(JFP!$E:$E,N136),JFP!$E$1,""))</f>
        <v>WE</v>
      </c>
      <c r="P136" s="17"/>
      <c r="Q136" s="16">
        <f t="shared" si="23"/>
        <v>43843</v>
      </c>
      <c r="R136" s="14" t="str">
        <f>IF(Q136="","",IFERROR(VLOOKUP(Q136,JFP!$B:$C,2,0),IF(WEEKDAY(Q136,2)&gt;5,"WE",""))&amp;IF(COUNTIF(JFP!$E:$E,Q136),JFP!$E$1,""))</f>
        <v/>
      </c>
      <c r="S136" s="17"/>
    </row>
    <row r="137" spans="2:19" x14ac:dyDescent="0.35">
      <c r="B137" s="16">
        <f t="shared" si="18"/>
        <v>43691</v>
      </c>
      <c r="C137" s="14" t="str">
        <f>IF(B137="","",IFERROR(VLOOKUP(B137,JFP!$B:$C,2,0),IF(WEEKDAY(B137,2)&gt;5,"WE",""))&amp;IF(COUNTIF(JFP!$E:$E,B137),JFP!$E$1,""))</f>
        <v/>
      </c>
      <c r="D137" s="17"/>
      <c r="E137" s="16">
        <f t="shared" si="19"/>
        <v>43722</v>
      </c>
      <c r="F137" s="14" t="str">
        <f>IF(E137="","",IFERROR(VLOOKUP(E137,JFP!$B:$C,2,0),IF(WEEKDAY(E137,2)&gt;5,"WE",""))&amp;IF(COUNTIF(JFP!$E:$E,E137),JFP!$E$1,""))</f>
        <v>WE</v>
      </c>
      <c r="G137" s="17"/>
      <c r="H137" s="16">
        <f t="shared" si="20"/>
        <v>43753</v>
      </c>
      <c r="I137" s="14" t="str">
        <f>IF(H137="","",IFERROR(VLOOKUP(H137,JFP!$B:$C,2,0),IF(WEEKDAY(H137,2)&gt;5,"WE",""))&amp;IF(COUNTIF(JFP!$E:$E,H137),JFP!$E$1,""))</f>
        <v/>
      </c>
      <c r="J137" s="17"/>
      <c r="K137" s="16">
        <f t="shared" si="21"/>
        <v>43783</v>
      </c>
      <c r="L137" s="14" t="str">
        <f>IF(K137="","",IFERROR(VLOOKUP(K137,JFP!$B:$C,2,0),IF(WEEKDAY(K137,2)&gt;5,"WE",""))&amp;IF(COUNTIF(JFP!$E:$E,K137),JFP!$E$1,""))</f>
        <v/>
      </c>
      <c r="M137" s="17"/>
      <c r="N137" s="16">
        <f t="shared" si="22"/>
        <v>43814</v>
      </c>
      <c r="O137" s="14" t="str">
        <f>IF(N137="","",IFERROR(VLOOKUP(N137,JFP!$B:$C,2,0),IF(WEEKDAY(N137,2)&gt;5,"WE",""))&amp;IF(COUNTIF(JFP!$E:$E,N137),JFP!$E$1,""))</f>
        <v>WE</v>
      </c>
      <c r="P137" s="17"/>
      <c r="Q137" s="16">
        <f t="shared" si="23"/>
        <v>43844</v>
      </c>
      <c r="R137" s="14" t="str">
        <f>IF(Q137="","",IFERROR(VLOOKUP(Q137,JFP!$B:$C,2,0),IF(WEEKDAY(Q137,2)&gt;5,"WE",""))&amp;IF(COUNTIF(JFP!$E:$E,Q137),JFP!$E$1,""))</f>
        <v/>
      </c>
      <c r="S137" s="17"/>
    </row>
    <row r="138" spans="2:19" x14ac:dyDescent="0.35">
      <c r="B138" s="16">
        <f t="shared" si="18"/>
        <v>43692</v>
      </c>
      <c r="C138" s="14" t="str">
        <f>IF(B138="","",IFERROR(VLOOKUP(B138,JFP!$B:$C,2,0),IF(WEEKDAY(B138,2)&gt;5,"WE",""))&amp;IF(COUNTIF(JFP!$E:$E,B138),JFP!$E$1,""))</f>
        <v>Assomption</v>
      </c>
      <c r="D138" s="17"/>
      <c r="E138" s="16">
        <f t="shared" si="19"/>
        <v>43723</v>
      </c>
      <c r="F138" s="14" t="str">
        <f>IF(E138="","",IFERROR(VLOOKUP(E138,JFP!$B:$C,2,0),IF(WEEKDAY(E138,2)&gt;5,"WE",""))&amp;IF(COUNTIF(JFP!$E:$E,E138),JFP!$E$1,""))</f>
        <v>WE</v>
      </c>
      <c r="G138" s="17"/>
      <c r="H138" s="16">
        <f t="shared" si="20"/>
        <v>43754</v>
      </c>
      <c r="I138" s="14" t="str">
        <f>IF(H138="","",IFERROR(VLOOKUP(H138,JFP!$B:$C,2,0),IF(WEEKDAY(H138,2)&gt;5,"WE",""))&amp;IF(COUNTIF(JFP!$E:$E,H138),JFP!$E$1,""))</f>
        <v/>
      </c>
      <c r="J138" s="17"/>
      <c r="K138" s="16">
        <f t="shared" si="21"/>
        <v>43784</v>
      </c>
      <c r="L138" s="14" t="str">
        <f>IF(K138="","",IFERROR(VLOOKUP(K138,JFP!$B:$C,2,0),IF(WEEKDAY(K138,2)&gt;5,"WE",""))&amp;IF(COUNTIF(JFP!$E:$E,K138),JFP!$E$1,""))</f>
        <v/>
      </c>
      <c r="M138" s="17"/>
      <c r="N138" s="16">
        <f t="shared" si="22"/>
        <v>43815</v>
      </c>
      <c r="O138" s="14" t="str">
        <f>IF(N138="","",IFERROR(VLOOKUP(N138,JFP!$B:$C,2,0),IF(WEEKDAY(N138,2)&gt;5,"WE",""))&amp;IF(COUNTIF(JFP!$E:$E,N138),JFP!$E$1,""))</f>
        <v/>
      </c>
      <c r="P138" s="17"/>
      <c r="Q138" s="16">
        <f t="shared" si="23"/>
        <v>43845</v>
      </c>
      <c r="R138" s="14" t="str">
        <f>IF(Q138="","",IFERROR(VLOOKUP(Q138,JFP!$B:$C,2,0),IF(WEEKDAY(Q138,2)&gt;5,"WE",""))&amp;IF(COUNTIF(JFP!$E:$E,Q138),JFP!$E$1,""))</f>
        <v/>
      </c>
      <c r="S138" s="17"/>
    </row>
    <row r="139" spans="2:19" x14ac:dyDescent="0.35">
      <c r="B139" s="16">
        <f t="shared" si="18"/>
        <v>43693</v>
      </c>
      <c r="C139" s="14" t="str">
        <f>IF(B139="","",IFERROR(VLOOKUP(B139,JFP!$B:$C,2,0),IF(WEEKDAY(B139,2)&gt;5,"WE",""))&amp;IF(COUNTIF(JFP!$E:$E,B139),JFP!$E$1,""))</f>
        <v>Pont</v>
      </c>
      <c r="D139" s="17"/>
      <c r="E139" s="16">
        <f t="shared" si="19"/>
        <v>43724</v>
      </c>
      <c r="F139" s="14" t="str">
        <f>IF(E139="","",IFERROR(VLOOKUP(E139,JFP!$B:$C,2,0),IF(WEEKDAY(E139,2)&gt;5,"WE",""))&amp;IF(COUNTIF(JFP!$E:$E,E139),JFP!$E$1,""))</f>
        <v/>
      </c>
      <c r="G139" s="17"/>
      <c r="H139" s="16">
        <f t="shared" si="20"/>
        <v>43755</v>
      </c>
      <c r="I139" s="14" t="str">
        <f>IF(H139="","",IFERROR(VLOOKUP(H139,JFP!$B:$C,2,0),IF(WEEKDAY(H139,2)&gt;5,"WE",""))&amp;IF(COUNTIF(JFP!$E:$E,H139),JFP!$E$1,""))</f>
        <v/>
      </c>
      <c r="J139" s="17"/>
      <c r="K139" s="16">
        <f t="shared" si="21"/>
        <v>43785</v>
      </c>
      <c r="L139" s="14" t="str">
        <f>IF(K139="","",IFERROR(VLOOKUP(K139,JFP!$B:$C,2,0),IF(WEEKDAY(K139,2)&gt;5,"WE",""))&amp;IF(COUNTIF(JFP!$E:$E,K139),JFP!$E$1,""))</f>
        <v>WE</v>
      </c>
      <c r="M139" s="17"/>
      <c r="N139" s="16">
        <f t="shared" si="22"/>
        <v>43816</v>
      </c>
      <c r="O139" s="14" t="str">
        <f>IF(N139="","",IFERROR(VLOOKUP(N139,JFP!$B:$C,2,0),IF(WEEKDAY(N139,2)&gt;5,"WE",""))&amp;IF(COUNTIF(JFP!$E:$E,N139),JFP!$E$1,""))</f>
        <v/>
      </c>
      <c r="P139" s="17"/>
      <c r="Q139" s="16">
        <f t="shared" si="23"/>
        <v>43846</v>
      </c>
      <c r="R139" s="14" t="str">
        <f>IF(Q139="","",IFERROR(VLOOKUP(Q139,JFP!$B:$C,2,0),IF(WEEKDAY(Q139,2)&gt;5,"WE",""))&amp;IF(COUNTIF(JFP!$E:$E,Q139),JFP!$E$1,""))</f>
        <v/>
      </c>
      <c r="S139" s="17"/>
    </row>
    <row r="140" spans="2:19" x14ac:dyDescent="0.35">
      <c r="B140" s="16">
        <f t="shared" si="18"/>
        <v>43694</v>
      </c>
      <c r="C140" s="14" t="str">
        <f>IF(B140="","",IFERROR(VLOOKUP(B140,JFP!$B:$C,2,0),IF(WEEKDAY(B140,2)&gt;5,"WE",""))&amp;IF(COUNTIF(JFP!$E:$E,B140),JFP!$E$1,""))</f>
        <v>WE</v>
      </c>
      <c r="D140" s="17"/>
      <c r="E140" s="16">
        <f t="shared" si="19"/>
        <v>43725</v>
      </c>
      <c r="F140" s="14" t="str">
        <f>IF(E140="","",IFERROR(VLOOKUP(E140,JFP!$B:$C,2,0),IF(WEEKDAY(E140,2)&gt;5,"WE",""))&amp;IF(COUNTIF(JFP!$E:$E,E140),JFP!$E$1,""))</f>
        <v/>
      </c>
      <c r="G140" s="17"/>
      <c r="H140" s="16">
        <f t="shared" si="20"/>
        <v>43756</v>
      </c>
      <c r="I140" s="14" t="str">
        <f>IF(H140="","",IFERROR(VLOOKUP(H140,JFP!$B:$C,2,0),IF(WEEKDAY(H140,2)&gt;5,"WE",""))&amp;IF(COUNTIF(JFP!$E:$E,H140),JFP!$E$1,""))</f>
        <v/>
      </c>
      <c r="J140" s="17"/>
      <c r="K140" s="16">
        <f t="shared" si="21"/>
        <v>43786</v>
      </c>
      <c r="L140" s="14" t="str">
        <f>IF(K140="","",IFERROR(VLOOKUP(K140,JFP!$B:$C,2,0),IF(WEEKDAY(K140,2)&gt;5,"WE",""))&amp;IF(COUNTIF(JFP!$E:$E,K140),JFP!$E$1,""))</f>
        <v>WE</v>
      </c>
      <c r="M140" s="17"/>
      <c r="N140" s="16">
        <f t="shared" si="22"/>
        <v>43817</v>
      </c>
      <c r="O140" s="14" t="str">
        <f>IF(N140="","",IFERROR(VLOOKUP(N140,JFP!$B:$C,2,0),IF(WEEKDAY(N140,2)&gt;5,"WE",""))&amp;IF(COUNTIF(JFP!$E:$E,N140),JFP!$E$1,""))</f>
        <v/>
      </c>
      <c r="P140" s="17"/>
      <c r="Q140" s="16">
        <f t="shared" si="23"/>
        <v>43847</v>
      </c>
      <c r="R140" s="14" t="str">
        <f>IF(Q140="","",IFERROR(VLOOKUP(Q140,JFP!$B:$C,2,0),IF(WEEKDAY(Q140,2)&gt;5,"WE",""))&amp;IF(COUNTIF(JFP!$E:$E,Q140),JFP!$E$1,""))</f>
        <v/>
      </c>
      <c r="S140" s="17"/>
    </row>
    <row r="141" spans="2:19" x14ac:dyDescent="0.35">
      <c r="B141" s="16">
        <f t="shared" si="18"/>
        <v>43695</v>
      </c>
      <c r="C141" s="14" t="str">
        <f>IF(B141="","",IFERROR(VLOOKUP(B141,JFP!$B:$C,2,0),IF(WEEKDAY(B141,2)&gt;5,"WE",""))&amp;IF(COUNTIF(JFP!$E:$E,B141),JFP!$E$1,""))</f>
        <v>WE</v>
      </c>
      <c r="D141" s="17"/>
      <c r="E141" s="16">
        <f t="shared" si="19"/>
        <v>43726</v>
      </c>
      <c r="F141" s="14" t="str">
        <f>IF(E141="","",IFERROR(VLOOKUP(E141,JFP!$B:$C,2,0),IF(WEEKDAY(E141,2)&gt;5,"WE",""))&amp;IF(COUNTIF(JFP!$E:$E,E141),JFP!$E$1,""))</f>
        <v/>
      </c>
      <c r="G141" s="17"/>
      <c r="H141" s="16">
        <f t="shared" si="20"/>
        <v>43757</v>
      </c>
      <c r="I141" s="14" t="str">
        <f>IF(H141="","",IFERROR(VLOOKUP(H141,JFP!$B:$C,2,0),IF(WEEKDAY(H141,2)&gt;5,"WE",""))&amp;IF(COUNTIF(JFP!$E:$E,H141),JFP!$E$1,""))</f>
        <v>WE</v>
      </c>
      <c r="J141" s="17"/>
      <c r="K141" s="16">
        <f t="shared" si="21"/>
        <v>43787</v>
      </c>
      <c r="L141" s="14" t="str">
        <f>IF(K141="","",IFERROR(VLOOKUP(K141,JFP!$B:$C,2,0),IF(WEEKDAY(K141,2)&gt;5,"WE",""))&amp;IF(COUNTIF(JFP!$E:$E,K141),JFP!$E$1,""))</f>
        <v/>
      </c>
      <c r="M141" s="17"/>
      <c r="N141" s="16">
        <f t="shared" si="22"/>
        <v>43818</v>
      </c>
      <c r="O141" s="14" t="str">
        <f>IF(N141="","",IFERROR(VLOOKUP(N141,JFP!$B:$C,2,0),IF(WEEKDAY(N141,2)&gt;5,"WE",""))&amp;IF(COUNTIF(JFP!$E:$E,N141),JFP!$E$1,""))</f>
        <v/>
      </c>
      <c r="P141" s="17"/>
      <c r="Q141" s="16">
        <f t="shared" si="23"/>
        <v>43848</v>
      </c>
      <c r="R141" s="14" t="str">
        <f>IF(Q141="","",IFERROR(VLOOKUP(Q141,JFP!$B:$C,2,0),IF(WEEKDAY(Q141,2)&gt;5,"WE",""))&amp;IF(COUNTIF(JFP!$E:$E,Q141),JFP!$E$1,""))</f>
        <v>WE</v>
      </c>
      <c r="S141" s="17"/>
    </row>
    <row r="142" spans="2:19" x14ac:dyDescent="0.35">
      <c r="B142" s="16">
        <f t="shared" si="18"/>
        <v>43696</v>
      </c>
      <c r="C142" s="14" t="str">
        <f>IF(B142="","",IFERROR(VLOOKUP(B142,JFP!$B:$C,2,0),IF(WEEKDAY(B142,2)&gt;5,"WE",""))&amp;IF(COUNTIF(JFP!$E:$E,B142),JFP!$E$1,""))</f>
        <v/>
      </c>
      <c r="D142" s="17"/>
      <c r="E142" s="16">
        <f t="shared" si="19"/>
        <v>43727</v>
      </c>
      <c r="F142" s="14" t="str">
        <f>IF(E142="","",IFERROR(VLOOKUP(E142,JFP!$B:$C,2,0),IF(WEEKDAY(E142,2)&gt;5,"WE",""))&amp;IF(COUNTIF(JFP!$E:$E,E142),JFP!$E$1,""))</f>
        <v/>
      </c>
      <c r="G142" s="17"/>
      <c r="H142" s="16">
        <f t="shared" si="20"/>
        <v>43758</v>
      </c>
      <c r="I142" s="14" t="str">
        <f>IF(H142="","",IFERROR(VLOOKUP(H142,JFP!$B:$C,2,0),IF(WEEKDAY(H142,2)&gt;5,"WE",""))&amp;IF(COUNTIF(JFP!$E:$E,H142),JFP!$E$1,""))</f>
        <v>WE</v>
      </c>
      <c r="J142" s="17"/>
      <c r="K142" s="16">
        <f t="shared" si="21"/>
        <v>43788</v>
      </c>
      <c r="L142" s="14" t="str">
        <f>IF(K142="","",IFERROR(VLOOKUP(K142,JFP!$B:$C,2,0),IF(WEEKDAY(K142,2)&gt;5,"WE",""))&amp;IF(COUNTIF(JFP!$E:$E,K142),JFP!$E$1,""))</f>
        <v/>
      </c>
      <c r="M142" s="17"/>
      <c r="N142" s="16">
        <f t="shared" si="22"/>
        <v>43819</v>
      </c>
      <c r="O142" s="14" t="str">
        <f>IF(N142="","",IFERROR(VLOOKUP(N142,JFP!$B:$C,2,0),IF(WEEKDAY(N142,2)&gt;5,"WE",""))&amp;IF(COUNTIF(JFP!$E:$E,N142),JFP!$E$1,""))</f>
        <v/>
      </c>
      <c r="P142" s="17"/>
      <c r="Q142" s="16">
        <f t="shared" si="23"/>
        <v>43849</v>
      </c>
      <c r="R142" s="14" t="str">
        <f>IF(Q142="","",IFERROR(VLOOKUP(Q142,JFP!$B:$C,2,0),IF(WEEKDAY(Q142,2)&gt;5,"WE",""))&amp;IF(COUNTIF(JFP!$E:$E,Q142),JFP!$E$1,""))</f>
        <v>WE</v>
      </c>
      <c r="S142" s="17"/>
    </row>
    <row r="143" spans="2:19" x14ac:dyDescent="0.35">
      <c r="B143" s="18">
        <f t="shared" si="18"/>
        <v>43697</v>
      </c>
      <c r="C143" s="14" t="str">
        <f>IF(B143="","",IFERROR(VLOOKUP(B143,JFP!$B:$C,2,0),IF(WEEKDAY(B143,2)&gt;5,"WE",""))&amp;IF(COUNTIF(JFP!$E:$E,B143),JFP!$E$1,""))</f>
        <v/>
      </c>
      <c r="D143" s="19"/>
      <c r="E143" s="18">
        <f t="shared" si="19"/>
        <v>43728</v>
      </c>
      <c r="F143" s="14" t="str">
        <f>IF(E143="","",IFERROR(VLOOKUP(E143,JFP!$B:$C,2,0),IF(WEEKDAY(E143,2)&gt;5,"WE",""))&amp;IF(COUNTIF(JFP!$E:$E,E143),JFP!$E$1,""))</f>
        <v/>
      </c>
      <c r="G143" s="19"/>
      <c r="H143" s="21"/>
      <c r="I143" s="14" t="str">
        <f>IF(H143="","",IFERROR(VLOOKUP(H143,JFP!$B:$C,2,0),IF(WEEKDAY(H143,2)&gt;5,"WE",""))&amp;IF(COUNTIF(JFP!$E:$E,H143),JFP!$E$1,""))</f>
        <v/>
      </c>
      <c r="J143" s="19"/>
      <c r="K143" s="18">
        <f t="shared" si="21"/>
        <v>43789</v>
      </c>
      <c r="L143" s="14" t="str">
        <f>IF(K143="","",IFERROR(VLOOKUP(K143,JFP!$B:$C,2,0),IF(WEEKDAY(K143,2)&gt;5,"WE",""))&amp;IF(COUNTIF(JFP!$E:$E,K143),JFP!$E$1,""))</f>
        <v/>
      </c>
      <c r="M143" s="19"/>
      <c r="N143" s="21"/>
      <c r="O143" s="14" t="str">
        <f>IF(N143="","",IFERROR(VLOOKUP(N143,JFP!$B:$C,2,0),IF(WEEKDAY(N143,2)&gt;5,"WE",""))&amp;IF(COUNTIF(JFP!$E:$E,N143),JFP!$E$1,""))</f>
        <v/>
      </c>
      <c r="P143" s="19"/>
      <c r="Q143" s="18">
        <f t="shared" si="23"/>
        <v>43850</v>
      </c>
      <c r="R143" s="14" t="str">
        <f>IF(Q143="","",IFERROR(VLOOKUP(Q143,JFP!$B:$C,2,0),IF(WEEKDAY(Q143,2)&gt;5,"WE",""))&amp;IF(COUNTIF(JFP!$E:$E,Q143),JFP!$E$1,""))</f>
        <v/>
      </c>
      <c r="S143" s="19"/>
    </row>
    <row r="145" spans="2:19" x14ac:dyDescent="0.35">
      <c r="B145" s="12">
        <f>NETWORKDAYS(B113,MAX(B140:B143),JFP
)</f>
        <v>20</v>
      </c>
      <c r="C145" s="12"/>
      <c r="D145" s="12"/>
      <c r="E145" s="12">
        <f>NETWORKDAYS(E113,MAX(E140:E143),JFP
)</f>
        <v>23</v>
      </c>
      <c r="F145" s="12"/>
      <c r="G145" s="12"/>
      <c r="H145" s="12">
        <f>NETWORKDAYS(H113,MAX(H140:H143),JFP
)</f>
        <v>20</v>
      </c>
      <c r="I145" s="12"/>
      <c r="J145" s="12"/>
      <c r="K145" s="12">
        <f>NETWORKDAYS(K113,MAX(K140:K143),JFP
)</f>
        <v>21</v>
      </c>
      <c r="L145" s="12"/>
      <c r="M145" s="12"/>
      <c r="N145" s="12">
        <f>NETWORKDAYS(N113,MAX(N140:N143),JFP
)</f>
        <v>22</v>
      </c>
      <c r="O145" s="12"/>
      <c r="P145" s="12"/>
      <c r="Q145" s="12">
        <f>NETWORKDAYS(Q113,MAX(Q140:Q143),JFP
)</f>
        <v>20</v>
      </c>
      <c r="S145" s="12"/>
    </row>
  </sheetData>
  <mergeCells count="24">
    <mergeCell ref="Q76:S76"/>
    <mergeCell ref="B112:D112"/>
    <mergeCell ref="E112:G112"/>
    <mergeCell ref="H112:J112"/>
    <mergeCell ref="K112:M112"/>
    <mergeCell ref="N112:P112"/>
    <mergeCell ref="B76:D76"/>
    <mergeCell ref="E76:G76"/>
    <mergeCell ref="H76:J76"/>
    <mergeCell ref="K76:M76"/>
    <mergeCell ref="N76:P76"/>
    <mergeCell ref="Q112:S112"/>
    <mergeCell ref="Q39:S39"/>
    <mergeCell ref="B3:D3"/>
    <mergeCell ref="E3:G3"/>
    <mergeCell ref="H3:J3"/>
    <mergeCell ref="K3:M3"/>
    <mergeCell ref="N3:P3"/>
    <mergeCell ref="Q3:S3"/>
    <mergeCell ref="B39:D39"/>
    <mergeCell ref="E39:G39"/>
    <mergeCell ref="H39:J39"/>
    <mergeCell ref="K39:M39"/>
    <mergeCell ref="N39:P39"/>
  </mergeCells>
  <conditionalFormatting sqref="B4:B34 E4:E32 H4:H34 K4:K33 N4:N34 Q4:Q33 B40:B70 E40:E70 H40:H69 K40:K70 N40:N69 Q40:Q70">
    <cfRule type="expression" dxfId="68" priority="169">
      <formula>C4=Pont</formula>
    </cfRule>
    <cfRule type="expression" dxfId="67" priority="172">
      <formula>WEEKDAY(B4,2)&gt;5</formula>
    </cfRule>
  </conditionalFormatting>
  <conditionalFormatting sqref="C4:D34 I4:I34 O4:O34 C40:D70 F40:F70 L40:L70 R40:R70">
    <cfRule type="cellIs" dxfId="66" priority="170" operator="equal">
      <formula>Pont</formula>
    </cfRule>
    <cfRule type="expression" dxfId="65" priority="171">
      <formula>WEEKDAY(B4,2)&gt;5</formula>
    </cfRule>
    <cfRule type="expression" dxfId="64" priority="174">
      <formula>C4&lt;&gt;""</formula>
    </cfRule>
  </conditionalFormatting>
  <conditionalFormatting sqref="B4:B34 E4:E32 H4:H34 K4:K33 N4:N34 Q4:Q33 B40:B70 E40:E70 H40:H69 K40:K70 N40:N69 Q40:Q70">
    <cfRule type="expression" dxfId="63" priority="173">
      <formula>C4&lt;&gt;$B$1</formula>
    </cfRule>
  </conditionalFormatting>
  <conditionalFormatting sqref="R65:R70">
    <cfRule type="cellIs" dxfId="62" priority="168" operator="equal">
      <formula>"Fermeture"</formula>
    </cfRule>
  </conditionalFormatting>
  <conditionalFormatting sqref="Q65:Q70">
    <cfRule type="expression" dxfId="61" priority="167">
      <formula>R65=Fermeture</formula>
    </cfRule>
  </conditionalFormatting>
  <conditionalFormatting sqref="F4:F34">
    <cfRule type="cellIs" dxfId="60" priority="164" operator="equal">
      <formula>Pont</formula>
    </cfRule>
    <cfRule type="expression" dxfId="59" priority="165">
      <formula>WEEKDAY(E4,2)&gt;5</formula>
    </cfRule>
    <cfRule type="expression" dxfId="58" priority="166">
      <formula>F4&lt;&gt;""</formula>
    </cfRule>
  </conditionalFormatting>
  <conditionalFormatting sqref="L4:L34">
    <cfRule type="cellIs" dxfId="57" priority="161" operator="equal">
      <formula>Pont</formula>
    </cfRule>
    <cfRule type="expression" dxfId="56" priority="162">
      <formula>WEEKDAY(K4,2)&gt;5</formula>
    </cfRule>
    <cfRule type="expression" dxfId="55" priority="163">
      <formula>L4&lt;&gt;""</formula>
    </cfRule>
  </conditionalFormatting>
  <conditionalFormatting sqref="R4:R34">
    <cfRule type="cellIs" dxfId="54" priority="158" operator="equal">
      <formula>Pont</formula>
    </cfRule>
    <cfRule type="expression" dxfId="53" priority="159">
      <formula>WEEKDAY(Q4,2)&gt;5</formula>
    </cfRule>
    <cfRule type="expression" dxfId="52" priority="160">
      <formula>R4&lt;&gt;""</formula>
    </cfRule>
  </conditionalFormatting>
  <conditionalFormatting sqref="I40:I70">
    <cfRule type="cellIs" dxfId="51" priority="155" operator="equal">
      <formula>Pont</formula>
    </cfRule>
    <cfRule type="expression" dxfId="50" priority="156">
      <formula>WEEKDAY(H40,2)&gt;5</formula>
    </cfRule>
    <cfRule type="expression" dxfId="49" priority="157">
      <formula>I40&lt;&gt;""</formula>
    </cfRule>
  </conditionalFormatting>
  <conditionalFormatting sqref="O40:O70">
    <cfRule type="cellIs" dxfId="48" priority="152" operator="equal">
      <formula>Pont</formula>
    </cfRule>
    <cfRule type="expression" dxfId="47" priority="153">
      <formula>WEEKDAY(N40,2)&gt;5</formula>
    </cfRule>
    <cfRule type="expression" dxfId="46" priority="154">
      <formula>O40&lt;&gt;""</formula>
    </cfRule>
  </conditionalFormatting>
  <conditionalFormatting sqref="B78:B107 E78:E104 H78:H107 K78:K106 N78:N107 Q78:Q106 B114:B143 E114:E143 H114:H142 K114:K143 N114:N142 Q114:Q143">
    <cfRule type="expression" dxfId="45" priority="146">
      <formula>C78=Pont</formula>
    </cfRule>
    <cfRule type="expression" dxfId="44" priority="149">
      <formula>WEEKDAY(B78,2)&gt;5</formula>
    </cfRule>
  </conditionalFormatting>
  <conditionalFormatting sqref="C77:D107 I77:I107 O77:O107 C113:D143 F113:F143 L113:L143 R113:R143">
    <cfRule type="cellIs" dxfId="43" priority="147" operator="equal">
      <formula>Pont</formula>
    </cfRule>
    <cfRule type="expression" dxfId="42" priority="148">
      <formula>WEEKDAY(B77,2)&gt;5</formula>
    </cfRule>
    <cfRule type="expression" dxfId="41" priority="151">
      <formula>C77&lt;&gt;""</formula>
    </cfRule>
  </conditionalFormatting>
  <conditionalFormatting sqref="B78:B107 E78:E104 H78:H107 K78:K106 N78:N107 Q78:Q106 B114:B143 E114:E143 H114:H142 K114:K143 N114:N142 Q114:Q143">
    <cfRule type="expression" dxfId="40" priority="150">
      <formula>C78&lt;&gt;$B$1</formula>
    </cfRule>
  </conditionalFormatting>
  <conditionalFormatting sqref="R138:R143">
    <cfRule type="cellIs" dxfId="39" priority="145" operator="equal">
      <formula>"Fermeture"</formula>
    </cfRule>
  </conditionalFormatting>
  <conditionalFormatting sqref="Q138:Q143">
    <cfRule type="expression" dxfId="38" priority="144">
      <formula>R138=Fermeture</formula>
    </cfRule>
  </conditionalFormatting>
  <conditionalFormatting sqref="F77:F107">
    <cfRule type="cellIs" dxfId="37" priority="141" operator="equal">
      <formula>Pont</formula>
    </cfRule>
    <cfRule type="expression" dxfId="36" priority="142">
      <formula>WEEKDAY(E77,2)&gt;5</formula>
    </cfRule>
    <cfRule type="expression" dxfId="35" priority="143">
      <formula>F77&lt;&gt;""</formula>
    </cfRule>
  </conditionalFormatting>
  <conditionalFormatting sqref="L77:L107">
    <cfRule type="cellIs" dxfId="34" priority="138" operator="equal">
      <formula>Pont</formula>
    </cfRule>
    <cfRule type="expression" dxfId="33" priority="139">
      <formula>WEEKDAY(K77,2)&gt;5</formula>
    </cfRule>
    <cfRule type="expression" dxfId="32" priority="140">
      <formula>L77&lt;&gt;""</formula>
    </cfRule>
  </conditionalFormatting>
  <conditionalFormatting sqref="R77:R107">
    <cfRule type="cellIs" dxfId="31" priority="135" operator="equal">
      <formula>Pont</formula>
    </cfRule>
    <cfRule type="expression" dxfId="30" priority="136">
      <formula>WEEKDAY(Q77,2)&gt;5</formula>
    </cfRule>
    <cfRule type="expression" dxfId="29" priority="137">
      <formula>R77&lt;&gt;""</formula>
    </cfRule>
  </conditionalFormatting>
  <conditionalFormatting sqref="I113:I143">
    <cfRule type="cellIs" dxfId="28" priority="132" operator="equal">
      <formula>Pont</formula>
    </cfRule>
    <cfRule type="expression" dxfId="27" priority="133">
      <formula>WEEKDAY(H113,2)&gt;5</formula>
    </cfRule>
    <cfRule type="expression" dxfId="26" priority="134">
      <formula>I113&lt;&gt;""</formula>
    </cfRule>
  </conditionalFormatting>
  <conditionalFormatting sqref="O113:O143">
    <cfRule type="cellIs" dxfId="25" priority="129" operator="equal">
      <formula>Pont</formula>
    </cfRule>
    <cfRule type="expression" dxfId="24" priority="130">
      <formula>WEEKDAY(N113,2)&gt;5</formula>
    </cfRule>
    <cfRule type="expression" dxfId="23" priority="131">
      <formula>O113&lt;&gt;""</formula>
    </cfRule>
  </conditionalFormatting>
  <conditionalFormatting sqref="E105">
    <cfRule type="expression" dxfId="17" priority="7">
      <formula>F105=Pont</formula>
    </cfRule>
    <cfRule type="expression" dxfId="16" priority="8">
      <formula>WEEKDAY(E105,2)&gt;5</formula>
    </cfRule>
  </conditionalFormatting>
  <conditionalFormatting sqref="E105">
    <cfRule type="expression" dxfId="13" priority="9">
      <formula>F105&lt;&gt;$B$1</formula>
    </cfRule>
  </conditionalFormatting>
  <conditionalFormatting sqref="Q77 N77 K77 H77 E77 B77">
    <cfRule type="expression" dxfId="11" priority="4">
      <formula>C77=Pont</formula>
    </cfRule>
    <cfRule type="expression" dxfId="10" priority="5">
      <formula>WEEKDAY(B77,2)&gt;5</formula>
    </cfRule>
  </conditionalFormatting>
  <conditionalFormatting sqref="Q77 N77 K77 H77 E77 B77">
    <cfRule type="expression" dxfId="7" priority="6">
      <formula>C77&lt;&gt;$B$1</formula>
    </cfRule>
  </conditionalFormatting>
  <conditionalFormatting sqref="Q113 N113 K113 H113 E113 B113">
    <cfRule type="expression" dxfId="5" priority="1">
      <formula>C113=Pont</formula>
    </cfRule>
    <cfRule type="expression" dxfId="4" priority="2">
      <formula>WEEKDAY(B113,2)&gt;5</formula>
    </cfRule>
  </conditionalFormatting>
  <conditionalFormatting sqref="Q113 N113 K113 H113 E113 B113">
    <cfRule type="expression" dxfId="1" priority="3">
      <formula>C113&lt;&gt;$B$1</formula>
    </cfRule>
  </conditionalFormatting>
  <pageMargins left="0.70866141732283472" right="0.70866141732283472" top="1.1417322834645669" bottom="1.1417322834645669" header="0.31496062992125984" footer="0.31496062992125984"/>
  <pageSetup paperSize="9" scale="43" fitToHeight="0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E28"/>
  <sheetViews>
    <sheetView showZeros="0" workbookViewId="0">
      <selection activeCell="A29" sqref="A29:XFD88"/>
    </sheetView>
  </sheetViews>
  <sheetFormatPr baseColWidth="10" defaultColWidth="11.453125" defaultRowHeight="14.5" x14ac:dyDescent="0.35"/>
  <cols>
    <col min="1" max="1" width="11.54296875" style="8" customWidth="1"/>
    <col min="2" max="5" width="17.81640625" style="8" customWidth="1"/>
    <col min="6" max="16384" width="11.453125" style="8"/>
  </cols>
  <sheetData>
    <row r="1" spans="1:5" s="4" customFormat="1" x14ac:dyDescent="0.35">
      <c r="A1" s="2">
        <v>2018</v>
      </c>
      <c r="B1" s="3" t="s">
        <v>1</v>
      </c>
      <c r="C1" s="3" t="s">
        <v>0</v>
      </c>
      <c r="D1" s="3" t="s">
        <v>15</v>
      </c>
      <c r="E1" s="3" t="s">
        <v>14</v>
      </c>
    </row>
    <row r="2" spans="1:5" x14ac:dyDescent="0.35">
      <c r="A2" s="5"/>
      <c r="B2" s="6">
        <f>DATE(A1,1,1)</f>
        <v>43101</v>
      </c>
      <c r="C2" s="5" t="s">
        <v>2</v>
      </c>
      <c r="D2" s="7">
        <f t="shared" ref="D2:D13" si="0">IF(OR(WEEKDAY(B2)=1,WEEKDAY(B2)=7),,B2)</f>
        <v>43101</v>
      </c>
      <c r="E2" s="7">
        <f t="shared" ref="E2" si="1">IF(WEEKDAY(B2)=3,B2-1,IF(WEEKDAY(B2)=5,B2+1,))</f>
        <v>0</v>
      </c>
    </row>
    <row r="3" spans="1:5" x14ac:dyDescent="0.35">
      <c r="A3" s="5"/>
      <c r="B3" s="6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43191</v>
      </c>
      <c r="C3" s="5" t="s">
        <v>3</v>
      </c>
      <c r="D3" s="7"/>
      <c r="E3" s="7"/>
    </row>
    <row r="4" spans="1:5" x14ac:dyDescent="0.35">
      <c r="A4" s="5"/>
      <c r="B4" s="6">
        <f>B3+1</f>
        <v>43192</v>
      </c>
      <c r="C4" s="5" t="s">
        <v>4</v>
      </c>
      <c r="D4" s="7">
        <f t="shared" si="0"/>
        <v>43192</v>
      </c>
      <c r="E4" s="7">
        <f t="shared" ref="E4:E12" si="2">IF(WEEKDAY(B4)=3,B4-1,IF(WEEKDAY(B4)=5,B4+1,))</f>
        <v>0</v>
      </c>
    </row>
    <row r="5" spans="1:5" x14ac:dyDescent="0.35">
      <c r="A5" s="5"/>
      <c r="B5" s="6">
        <f>DATE(A1,5,1)</f>
        <v>43221</v>
      </c>
      <c r="C5" s="5" t="s">
        <v>5</v>
      </c>
      <c r="D5" s="7">
        <f t="shared" si="0"/>
        <v>43221</v>
      </c>
      <c r="E5" s="7">
        <f t="shared" si="2"/>
        <v>43220</v>
      </c>
    </row>
    <row r="6" spans="1:5" x14ac:dyDescent="0.35">
      <c r="A6" s="5"/>
      <c r="B6" s="6">
        <f>DATE(A1,5,8)</f>
        <v>43228</v>
      </c>
      <c r="C6" s="5" t="s">
        <v>6</v>
      </c>
      <c r="D6" s="7">
        <f t="shared" si="0"/>
        <v>43228</v>
      </c>
      <c r="E6" s="7">
        <f t="shared" si="2"/>
        <v>43227</v>
      </c>
    </row>
    <row r="7" spans="1:5" x14ac:dyDescent="0.35">
      <c r="A7" s="5"/>
      <c r="B7" s="6">
        <f>B3+39</f>
        <v>43230</v>
      </c>
      <c r="C7" s="5" t="s">
        <v>7</v>
      </c>
      <c r="D7" s="7">
        <f t="shared" si="0"/>
        <v>43230</v>
      </c>
      <c r="E7" s="7">
        <f t="shared" si="2"/>
        <v>43231</v>
      </c>
    </row>
    <row r="8" spans="1:5" x14ac:dyDescent="0.35">
      <c r="A8" s="5"/>
      <c r="B8" s="6">
        <f>B3+50</f>
        <v>43241</v>
      </c>
      <c r="C8" s="5" t="s">
        <v>8</v>
      </c>
      <c r="D8" s="7">
        <f t="shared" si="0"/>
        <v>43241</v>
      </c>
      <c r="E8" s="7">
        <f t="shared" si="2"/>
        <v>0</v>
      </c>
    </row>
    <row r="9" spans="1:5" x14ac:dyDescent="0.35">
      <c r="A9" s="5"/>
      <c r="B9" s="6">
        <f>DATE(A1,7,14)</f>
        <v>43295</v>
      </c>
      <c r="C9" s="5" t="s">
        <v>9</v>
      </c>
      <c r="D9" s="7">
        <f t="shared" si="0"/>
        <v>0</v>
      </c>
      <c r="E9" s="7">
        <f t="shared" si="2"/>
        <v>0</v>
      </c>
    </row>
    <row r="10" spans="1:5" x14ac:dyDescent="0.35">
      <c r="A10" s="5"/>
      <c r="B10" s="6">
        <f>DATE(A1,8,15)</f>
        <v>43327</v>
      </c>
      <c r="C10" s="5" t="s">
        <v>10</v>
      </c>
      <c r="D10" s="7">
        <f t="shared" si="0"/>
        <v>43327</v>
      </c>
      <c r="E10" s="7">
        <f t="shared" si="2"/>
        <v>0</v>
      </c>
    </row>
    <row r="11" spans="1:5" x14ac:dyDescent="0.35">
      <c r="A11" s="5"/>
      <c r="B11" s="6">
        <f>DATE(A1,11,1)</f>
        <v>43405</v>
      </c>
      <c r="C11" s="5" t="s">
        <v>11</v>
      </c>
      <c r="D11" s="7">
        <f t="shared" si="0"/>
        <v>43405</v>
      </c>
      <c r="E11" s="7">
        <f t="shared" si="2"/>
        <v>43406</v>
      </c>
    </row>
    <row r="12" spans="1:5" x14ac:dyDescent="0.35">
      <c r="A12" s="5"/>
      <c r="B12" s="6">
        <f>DATE(A1,11,11)</f>
        <v>43415</v>
      </c>
      <c r="C12" s="5" t="s">
        <v>12</v>
      </c>
      <c r="D12" s="7">
        <f t="shared" si="0"/>
        <v>0</v>
      </c>
      <c r="E12" s="7">
        <f t="shared" si="2"/>
        <v>0</v>
      </c>
    </row>
    <row r="13" spans="1:5" x14ac:dyDescent="0.35">
      <c r="A13" s="5"/>
      <c r="B13" s="6">
        <f>DATE(A1,12,25)</f>
        <v>43459</v>
      </c>
      <c r="C13" s="5" t="s">
        <v>13</v>
      </c>
      <c r="D13" s="7">
        <f t="shared" si="0"/>
        <v>43459</v>
      </c>
      <c r="E13" s="7">
        <f>IF(WEEKDAY(B13)=3,B13-1,)</f>
        <v>43458</v>
      </c>
    </row>
    <row r="14" spans="1:5" x14ac:dyDescent="0.35">
      <c r="A14" s="5"/>
      <c r="C14" s="5"/>
      <c r="D14" s="22"/>
      <c r="E14" s="22"/>
    </row>
    <row r="15" spans="1:5" x14ac:dyDescent="0.35">
      <c r="A15" s="2">
        <f>A1+1</f>
        <v>2019</v>
      </c>
      <c r="B15" s="3" t="s">
        <v>1</v>
      </c>
      <c r="C15" s="3" t="s">
        <v>0</v>
      </c>
      <c r="D15" s="22"/>
      <c r="E15" s="22"/>
    </row>
    <row r="16" spans="1:5" x14ac:dyDescent="0.35">
      <c r="A16" s="5"/>
      <c r="B16" s="6">
        <f>DATE(A15,1,1)</f>
        <v>43466</v>
      </c>
      <c r="C16" s="5" t="s">
        <v>2</v>
      </c>
      <c r="D16" s="7">
        <f t="shared" ref="D16" si="3">IF(OR(WEEKDAY(B16)=1,WEEKDAY(B16)=7),,B16)</f>
        <v>43466</v>
      </c>
      <c r="E16" s="7">
        <f t="shared" ref="E16" si="4">IF(WEEKDAY(B16)=3,B16-1,IF(WEEKDAY(B16)=5,B16+1,))</f>
        <v>43465</v>
      </c>
    </row>
    <row r="17" spans="1:5" x14ac:dyDescent="0.35">
      <c r="A17" s="5"/>
      <c r="B17" s="6">
        <f>DATE(A15,IF((25-MOD((11*MOD(A15-1900,19)+4-INT((7*MOD(A15-1900,19)+1)/19)),29)-MOD(A15-1900+INT((A15-1900)/4)+31-MOD((11*MOD(A15-1900,19)+4-INT((7*MOD(A15-1900,19)+1)/19)),29),7))&gt;0,4,3),IF((25-MOD((11*MOD(A15-1900,19)+4-INT((7*MOD(A15-1900,19)+1)/19)),29)-MOD(A15-1900+INT((A15-1900)/4)+31-MOD((11*MOD(A15-1900,19)+4-INT((7*MOD(A15-1900,19)+1)/19)),29),7))&gt;0,(25-MOD((11*MOD(A15-1900,19)+4-INT((7*MOD(A15-1900,19)+1)/19)),29)-MOD(A15-1900+INT((A15-1900)/4)+31-MOD((11*MOD(A15-1900,19)+4-INT((7*MOD(A15-1900,19)+1)/19)),29),7)),31+(25-MOD((11*MOD(A15-1900,19)+4-INT((7*MOD(A15-1900,19)+1)/19)),29)-MOD(A15-1900+INT((A15-1900)/4)+31-MOD((11*MOD(A15-1900,19)+4-INT((7*MOD(A15-1900,19)+1)/19)),29),7))))</f>
        <v>43576</v>
      </c>
      <c r="C17" s="5" t="s">
        <v>3</v>
      </c>
      <c r="D17" s="7"/>
      <c r="E17" s="7"/>
    </row>
    <row r="18" spans="1:5" x14ac:dyDescent="0.35">
      <c r="A18" s="5"/>
      <c r="B18" s="6">
        <f>B17+1</f>
        <v>43577</v>
      </c>
      <c r="C18" s="5" t="s">
        <v>4</v>
      </c>
      <c r="D18" s="7">
        <f t="shared" ref="D18:D27" si="5">IF(OR(WEEKDAY(B18)=1,WEEKDAY(B18)=7),,B18)</f>
        <v>43577</v>
      </c>
      <c r="E18" s="7">
        <f t="shared" ref="E18:E26" si="6">IF(WEEKDAY(B18)=3,B18-1,IF(WEEKDAY(B18)=5,B18+1,))</f>
        <v>0</v>
      </c>
    </row>
    <row r="19" spans="1:5" x14ac:dyDescent="0.35">
      <c r="A19" s="5"/>
      <c r="B19" s="6">
        <f>DATE(A15,5,1)</f>
        <v>43586</v>
      </c>
      <c r="C19" s="5" t="s">
        <v>5</v>
      </c>
      <c r="D19" s="7">
        <f t="shared" si="5"/>
        <v>43586</v>
      </c>
      <c r="E19" s="7">
        <f t="shared" si="6"/>
        <v>0</v>
      </c>
    </row>
    <row r="20" spans="1:5" x14ac:dyDescent="0.35">
      <c r="A20" s="5"/>
      <c r="B20" s="6">
        <f>DATE(A15,5,8)</f>
        <v>43593</v>
      </c>
      <c r="C20" s="5" t="s">
        <v>6</v>
      </c>
      <c r="D20" s="7">
        <f t="shared" si="5"/>
        <v>43593</v>
      </c>
      <c r="E20" s="7">
        <f t="shared" si="6"/>
        <v>0</v>
      </c>
    </row>
    <row r="21" spans="1:5" x14ac:dyDescent="0.35">
      <c r="A21" s="5"/>
      <c r="B21" s="6">
        <f>B17+39</f>
        <v>43615</v>
      </c>
      <c r="C21" s="5" t="s">
        <v>7</v>
      </c>
      <c r="D21" s="7">
        <f t="shared" si="5"/>
        <v>43615</v>
      </c>
      <c r="E21" s="7">
        <f t="shared" si="6"/>
        <v>43616</v>
      </c>
    </row>
    <row r="22" spans="1:5" x14ac:dyDescent="0.35">
      <c r="A22" s="5"/>
      <c r="B22" s="6">
        <f>B17+50</f>
        <v>43626</v>
      </c>
      <c r="C22" s="5" t="s">
        <v>8</v>
      </c>
      <c r="D22" s="7">
        <f t="shared" si="5"/>
        <v>43626</v>
      </c>
      <c r="E22" s="7">
        <f t="shared" si="6"/>
        <v>0</v>
      </c>
    </row>
    <row r="23" spans="1:5" x14ac:dyDescent="0.35">
      <c r="A23" s="5"/>
      <c r="B23" s="6">
        <f>DATE(A15,7,14)</f>
        <v>43660</v>
      </c>
      <c r="C23" s="5" t="s">
        <v>9</v>
      </c>
      <c r="D23" s="7">
        <f t="shared" si="5"/>
        <v>0</v>
      </c>
      <c r="E23" s="7">
        <f t="shared" si="6"/>
        <v>0</v>
      </c>
    </row>
    <row r="24" spans="1:5" x14ac:dyDescent="0.35">
      <c r="A24" s="5"/>
      <c r="B24" s="6">
        <f>DATE(A15,8,15)</f>
        <v>43692</v>
      </c>
      <c r="C24" s="5" t="s">
        <v>10</v>
      </c>
      <c r="D24" s="7">
        <f t="shared" si="5"/>
        <v>43692</v>
      </c>
      <c r="E24" s="7">
        <f t="shared" si="6"/>
        <v>43693</v>
      </c>
    </row>
    <row r="25" spans="1:5" x14ac:dyDescent="0.35">
      <c r="A25" s="5"/>
      <c r="B25" s="6">
        <f>DATE(A15,11,1)</f>
        <v>43770</v>
      </c>
      <c r="C25" s="5" t="s">
        <v>11</v>
      </c>
      <c r="D25" s="7">
        <f t="shared" si="5"/>
        <v>43770</v>
      </c>
      <c r="E25" s="7">
        <f t="shared" si="6"/>
        <v>0</v>
      </c>
    </row>
    <row r="26" spans="1:5" x14ac:dyDescent="0.35">
      <c r="A26" s="5"/>
      <c r="B26" s="6">
        <f>DATE(A15,11,11)</f>
        <v>43780</v>
      </c>
      <c r="C26" s="5" t="s">
        <v>12</v>
      </c>
      <c r="D26" s="7">
        <f t="shared" si="5"/>
        <v>43780</v>
      </c>
      <c r="E26" s="7">
        <f t="shared" si="6"/>
        <v>0</v>
      </c>
    </row>
    <row r="27" spans="1:5" x14ac:dyDescent="0.35">
      <c r="A27" s="5"/>
      <c r="B27" s="6">
        <f>DATE(A15,12,25)</f>
        <v>43824</v>
      </c>
      <c r="C27" s="5" t="s">
        <v>13</v>
      </c>
      <c r="D27" s="7">
        <f t="shared" si="5"/>
        <v>43824</v>
      </c>
      <c r="E27" s="7">
        <f>IF(WEEKDAY(B27)=3,B27-1,)</f>
        <v>0</v>
      </c>
    </row>
    <row r="28" spans="1:5" x14ac:dyDescent="0.35">
      <c r="A28" s="5"/>
      <c r="C28" s="5"/>
      <c r="D28" s="22"/>
      <c r="E28" s="22"/>
    </row>
  </sheetData>
  <conditionalFormatting sqref="D1:E1 D3:E14 D2">
    <cfRule type="cellIs" dxfId="22" priority="43" operator="equal">
      <formula>0</formula>
    </cfRule>
  </conditionalFormatting>
  <conditionalFormatting sqref="D15:E15 D17:E28">
    <cfRule type="cellIs" dxfId="21" priority="15" operator="equal">
      <formula>0</formula>
    </cfRule>
  </conditionalFormatting>
  <conditionalFormatting sqref="D16">
    <cfRule type="cellIs" dxfId="20" priority="12" operator="equal">
      <formula>0</formula>
    </cfRule>
  </conditionalFormatting>
  <conditionalFormatting sqref="E16">
    <cfRule type="cellIs" dxfId="19" priority="2" operator="equal">
      <formula>0</formula>
    </cfRule>
  </conditionalFormatting>
  <conditionalFormatting sqref="E2">
    <cfRule type="cellIs" dxfId="18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Calendrier</vt:lpstr>
      <vt:lpstr>JFP</vt:lpstr>
      <vt:lpstr>JFP</vt:lpstr>
      <vt:lpstr>Pont</vt:lpstr>
      <vt:lpstr>Calendrier!Zone_d_impression</vt:lpstr>
    </vt:vector>
  </TitlesOfParts>
  <Company>SNECMA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cp:lastPrinted>2018-07-13T09:40:10Z</cp:lastPrinted>
  <dcterms:created xsi:type="dcterms:W3CDTF">2013-08-01T12:27:43Z</dcterms:created>
  <dcterms:modified xsi:type="dcterms:W3CDTF">2018-08-06T06:11:33Z</dcterms:modified>
</cp:coreProperties>
</file>