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meteo lecture fichier texte\"/>
    </mc:Choice>
  </mc:AlternateContent>
  <bookViews>
    <workbookView xWindow="0" yWindow="0" windowWidth="19180" windowHeight="7820" tabRatio="866"/>
  </bookViews>
  <sheets>
    <sheet name="Bdd" sheetId="1" r:id="rId1"/>
    <sheet name="TCD 0h-0h" sheetId="17" r:id="rId2"/>
    <sheet name="TCD 6h-6h" sheetId="8" r:id="rId3"/>
    <sheet name="TCD 18h-18h" sheetId="18" r:id="rId4"/>
    <sheet name="TCD vent" sheetId="19" r:id="rId5"/>
    <sheet name="Recap Jour" sheetId="28" r:id="rId6"/>
    <sheet name="Recap Mois" sheetId="30" r:id="rId7"/>
    <sheet name="Température" sheetId="20" r:id="rId8"/>
    <sheet name="Précipitations" sheetId="21" r:id="rId9"/>
    <sheet name="Pression" sheetId="22" r:id="rId10"/>
    <sheet name="Vent" sheetId="23" r:id="rId11"/>
    <sheet name="Récapitulatif" sheetId="26" r:id="rId12"/>
    <sheet name="Définitions" sheetId="29" state="hidden" r:id="rId13"/>
    <sheet name="Annexe" sheetId="24" state="hidden" r:id="rId14"/>
    <sheet name="Heures été" sheetId="7" state="hidden" r:id="rId15"/>
  </sheets>
  <definedNames>
    <definedName name="_mois">Annexe!$A$2:$A$13</definedName>
  </definedNames>
  <calcPr calcId="152511"/>
  <pivotCaches>
    <pivotCache cacheId="14" r:id="rId1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30" l="1"/>
  <c r="E2" i="28" l="1"/>
  <c r="C2" i="28"/>
  <c r="F2" i="30" s="1"/>
  <c r="H4" i="26" l="1"/>
  <c r="H2" i="30"/>
  <c r="C4" i="22"/>
  <c r="C4" i="21"/>
  <c r="B8" i="26"/>
  <c r="C4" i="20"/>
  <c r="C4" i="23"/>
  <c r="AG131" i="8"/>
  <c r="AG132" i="8"/>
  <c r="AG133" i="8"/>
  <c r="AG134" i="8"/>
  <c r="AG135" i="8"/>
  <c r="AG136" i="8"/>
  <c r="AG137" i="8"/>
  <c r="AG138" i="8"/>
  <c r="AG139" i="8"/>
  <c r="AG140" i="8"/>
  <c r="AG141" i="8"/>
  <c r="AG142" i="8"/>
  <c r="AG143" i="8"/>
  <c r="AG144" i="8"/>
  <c r="AG145" i="8"/>
  <c r="AG146" i="8"/>
  <c r="AG147" i="8"/>
  <c r="AG148" i="8"/>
  <c r="AG149" i="8"/>
  <c r="AG150" i="8"/>
  <c r="AG151" i="8"/>
  <c r="AG152" i="8"/>
  <c r="AG153" i="8"/>
  <c r="AG154" i="8"/>
  <c r="AG155" i="8"/>
  <c r="AG156" i="8"/>
  <c r="AG157" i="8"/>
  <c r="AG158" i="8"/>
  <c r="AG159" i="8"/>
  <c r="AG160" i="8"/>
  <c r="AG161" i="8"/>
  <c r="AG162" i="8"/>
  <c r="AG163" i="8"/>
  <c r="AG164" i="8"/>
  <c r="AG165" i="8"/>
  <c r="AG166" i="8"/>
  <c r="AG167" i="8"/>
  <c r="AG168" i="8"/>
  <c r="AG169" i="8"/>
  <c r="AG170" i="8"/>
  <c r="AG171" i="8"/>
  <c r="AG172" i="8"/>
  <c r="AG173" i="8"/>
  <c r="AG174" i="8"/>
  <c r="AG175" i="8"/>
  <c r="AG176" i="8"/>
  <c r="AG177" i="8"/>
  <c r="AG178" i="8"/>
  <c r="AG179" i="8"/>
  <c r="AG180" i="8"/>
  <c r="AG181" i="8"/>
  <c r="AG182" i="8"/>
  <c r="AG183" i="8"/>
  <c r="AG184" i="8"/>
  <c r="AG185" i="8"/>
  <c r="AG186" i="8"/>
  <c r="AG187" i="8"/>
  <c r="AG188" i="8"/>
  <c r="AG189" i="8"/>
  <c r="AG190" i="8"/>
  <c r="AG191" i="8"/>
  <c r="AG192" i="8"/>
  <c r="AG193" i="8"/>
  <c r="AG194" i="8"/>
  <c r="AG195" i="8"/>
  <c r="AG196" i="8"/>
  <c r="AG197" i="8"/>
  <c r="AG198" i="8"/>
  <c r="AG199" i="8"/>
  <c r="AG200" i="8"/>
  <c r="AG201" i="8"/>
  <c r="AG202" i="8"/>
  <c r="AG203" i="8"/>
  <c r="AG204" i="8"/>
  <c r="AG205" i="8"/>
  <c r="AG206" i="8"/>
  <c r="AG207" i="8"/>
  <c r="AG208" i="8"/>
  <c r="AG209" i="8"/>
  <c r="AG210" i="8"/>
  <c r="AG211" i="8"/>
  <c r="AG212" i="8"/>
  <c r="AG213" i="8"/>
  <c r="AG214" i="8"/>
  <c r="AG215" i="8"/>
  <c r="AG216" i="8"/>
  <c r="AG217" i="8"/>
  <c r="AG218" i="8"/>
  <c r="AG219" i="8"/>
  <c r="AG220" i="8"/>
  <c r="AG221" i="8"/>
  <c r="AG222" i="8"/>
  <c r="AG223" i="8"/>
  <c r="AG224" i="8"/>
  <c r="AG225" i="8"/>
  <c r="AG226" i="8"/>
  <c r="AG227" i="8"/>
  <c r="AG228" i="8"/>
  <c r="AG229" i="8"/>
  <c r="AG230" i="8"/>
  <c r="AG231" i="8"/>
  <c r="AG232" i="8"/>
  <c r="AG233" i="8"/>
  <c r="AG234" i="8"/>
  <c r="AG235" i="8"/>
  <c r="AG236" i="8"/>
  <c r="AG237" i="8"/>
  <c r="AG238" i="8"/>
  <c r="AG239" i="8"/>
  <c r="AG240" i="8"/>
  <c r="AG241" i="8"/>
  <c r="AG242" i="8"/>
  <c r="AG243" i="8"/>
  <c r="AG244" i="8"/>
  <c r="AG245" i="8"/>
  <c r="AG246" i="8"/>
  <c r="AG247" i="8"/>
  <c r="AG248" i="8"/>
  <c r="AG249" i="8"/>
  <c r="AG250" i="8"/>
  <c r="AG251" i="8"/>
  <c r="AG252" i="8"/>
  <c r="AG253" i="8"/>
  <c r="AG254" i="8"/>
  <c r="AG255" i="8"/>
  <c r="AG256" i="8"/>
  <c r="AG257" i="8"/>
  <c r="AG258" i="8"/>
  <c r="AG259" i="8"/>
  <c r="AG260" i="8"/>
  <c r="AG261" i="8"/>
  <c r="AG262" i="8"/>
  <c r="AG263" i="8"/>
  <c r="AG264" i="8"/>
  <c r="AG265" i="8"/>
  <c r="AG266" i="8"/>
  <c r="AG267" i="8"/>
  <c r="AG268" i="8"/>
  <c r="AG269" i="8"/>
  <c r="AG270" i="8"/>
  <c r="AG271" i="8"/>
  <c r="AG272" i="8"/>
  <c r="AG273" i="8"/>
  <c r="AG274" i="8"/>
  <c r="AG275" i="8"/>
  <c r="AG276" i="8"/>
  <c r="AG277" i="8"/>
  <c r="AG278" i="8"/>
  <c r="AG279" i="8"/>
  <c r="AG280" i="8"/>
  <c r="AG281" i="8"/>
  <c r="AG282" i="8"/>
  <c r="AG283" i="8"/>
  <c r="AG284" i="8"/>
  <c r="AG285" i="8"/>
  <c r="AG286" i="8"/>
  <c r="AG287" i="8"/>
  <c r="AG288" i="8"/>
  <c r="AG289" i="8"/>
  <c r="AG290" i="8"/>
  <c r="AG291" i="8"/>
  <c r="AG292" i="8"/>
  <c r="AG293" i="8"/>
  <c r="AG294" i="8"/>
  <c r="AG295" i="8"/>
  <c r="AG296" i="8"/>
  <c r="AG297" i="8"/>
  <c r="AG298" i="8"/>
  <c r="AG299" i="8"/>
  <c r="AG300" i="8"/>
  <c r="AG301" i="8"/>
  <c r="AG302" i="8"/>
  <c r="AG303" i="8"/>
  <c r="AG304" i="8"/>
  <c r="AG305" i="8"/>
  <c r="AG306" i="8"/>
  <c r="AG307" i="8"/>
  <c r="AG308" i="8"/>
  <c r="AG309" i="8"/>
  <c r="AG310" i="8"/>
  <c r="AG311" i="8"/>
  <c r="AG312" i="8"/>
  <c r="AG313" i="8"/>
  <c r="AG314" i="8"/>
  <c r="AG315" i="8"/>
  <c r="AG316" i="8"/>
  <c r="AG317" i="8"/>
  <c r="AG318" i="8"/>
  <c r="AG319" i="8"/>
  <c r="AG320" i="8"/>
  <c r="AG321" i="8"/>
  <c r="AG322" i="8"/>
  <c r="AG323" i="8"/>
  <c r="AG324" i="8"/>
  <c r="AG325" i="8"/>
  <c r="AG326" i="8"/>
  <c r="AG327" i="8"/>
  <c r="AG328" i="8"/>
  <c r="AG329" i="8"/>
  <c r="AG330" i="8"/>
  <c r="AG331" i="8"/>
  <c r="AG332" i="8"/>
  <c r="AG333" i="8"/>
  <c r="AG334" i="8"/>
  <c r="AG335" i="8"/>
  <c r="AG336" i="8"/>
  <c r="AG337" i="8"/>
  <c r="AG338" i="8"/>
  <c r="AG339" i="8"/>
  <c r="AG340" i="8"/>
  <c r="AG341" i="8"/>
  <c r="AG342" i="8"/>
  <c r="AG343" i="8"/>
  <c r="AG344" i="8"/>
  <c r="AG345" i="8"/>
  <c r="AG346" i="8"/>
  <c r="AG347" i="8"/>
  <c r="AG348" i="8"/>
  <c r="AG349" i="8"/>
  <c r="AG350" i="8"/>
  <c r="AG351" i="8"/>
  <c r="AG352" i="8"/>
  <c r="AG353" i="8"/>
  <c r="AG354" i="8"/>
  <c r="AG355" i="8"/>
  <c r="AG356" i="8"/>
  <c r="AG357" i="8"/>
  <c r="AG358" i="8"/>
  <c r="AG359" i="8"/>
  <c r="AG360" i="8"/>
  <c r="AG361" i="8"/>
  <c r="AG362" i="8"/>
  <c r="AG363" i="8"/>
  <c r="AG364" i="8"/>
  <c r="AG365" i="8"/>
  <c r="AG366" i="8"/>
  <c r="AG367" i="8"/>
  <c r="AG368" i="8"/>
  <c r="AG369" i="8"/>
  <c r="AG370" i="8"/>
  <c r="AG371" i="8"/>
  <c r="AG372" i="8"/>
  <c r="AG373" i="8"/>
  <c r="AG374" i="8"/>
  <c r="AG375" i="8"/>
  <c r="AG376" i="8"/>
  <c r="AG377" i="8"/>
  <c r="AG378" i="8"/>
  <c r="AG379" i="8"/>
  <c r="AG380" i="8"/>
  <c r="AG381" i="8"/>
  <c r="AG382" i="8"/>
  <c r="AG383" i="8"/>
  <c r="AG384" i="8"/>
  <c r="AG385" i="8"/>
  <c r="AG386" i="8"/>
  <c r="AG387" i="8"/>
  <c r="AG388" i="8"/>
  <c r="AG389" i="8"/>
  <c r="AG390" i="8"/>
  <c r="AG391" i="8"/>
  <c r="AG392" i="8"/>
  <c r="AG393" i="8"/>
  <c r="AG394" i="8"/>
  <c r="AG395" i="8"/>
  <c r="AG396" i="8"/>
  <c r="AG397" i="8"/>
  <c r="AG398" i="8"/>
  <c r="AG399" i="8"/>
  <c r="AG400" i="8"/>
  <c r="AG401" i="8"/>
  <c r="AG402" i="8"/>
  <c r="AG403" i="8"/>
  <c r="AG404" i="8"/>
  <c r="AG405" i="8"/>
  <c r="U371" i="19" a="1"/>
  <c r="U371" i="19" s="1"/>
  <c r="T371" i="19" s="1"/>
  <c r="V371" i="19" a="1"/>
  <c r="V371" i="19" s="1"/>
  <c r="U372" i="19" a="1"/>
  <c r="U372" i="19" s="1"/>
  <c r="V372" i="19" a="1"/>
  <c r="V372" i="19" s="1"/>
  <c r="U373" i="19" a="1"/>
  <c r="U373" i="19" s="1"/>
  <c r="T373" i="19" s="1"/>
  <c r="V373" i="19" a="1"/>
  <c r="V373" i="19" s="1"/>
  <c r="U374" i="19" a="1"/>
  <c r="U374" i="19" s="1"/>
  <c r="V374" i="19" a="1"/>
  <c r="V374" i="19" s="1"/>
  <c r="U375" i="19" a="1"/>
  <c r="U375" i="19" s="1"/>
  <c r="T375" i="19" s="1"/>
  <c r="V375" i="19" a="1"/>
  <c r="V375" i="19" s="1"/>
  <c r="U376" i="19" a="1"/>
  <c r="U376" i="19" s="1"/>
  <c r="V376" i="19" a="1"/>
  <c r="V376" i="19" s="1"/>
  <c r="U377" i="19" a="1"/>
  <c r="U377" i="19" s="1"/>
  <c r="V377" i="19" a="1"/>
  <c r="V377" i="19" s="1"/>
  <c r="U378" i="19" a="1"/>
  <c r="U378" i="19" s="1"/>
  <c r="V378" i="19" a="1"/>
  <c r="V378" i="19" s="1"/>
  <c r="U379" i="19" a="1"/>
  <c r="U379" i="19" s="1"/>
  <c r="T379" i="19" s="1"/>
  <c r="V379" i="19" a="1"/>
  <c r="V379" i="19" s="1"/>
  <c r="U380" i="19" a="1"/>
  <c r="U380" i="19" s="1"/>
  <c r="V380" i="19" a="1"/>
  <c r="V380" i="19" s="1"/>
  <c r="U381" i="19" a="1"/>
  <c r="U381" i="19" s="1"/>
  <c r="T381" i="19" s="1"/>
  <c r="V381" i="19" a="1"/>
  <c r="V381" i="19" s="1"/>
  <c r="U382" i="19" a="1"/>
  <c r="U382" i="19" s="1"/>
  <c r="V382" i="19" a="1"/>
  <c r="V382" i="19" s="1"/>
  <c r="U383" i="19" a="1"/>
  <c r="U383" i="19" s="1"/>
  <c r="T383" i="19" s="1"/>
  <c r="V383" i="19" a="1"/>
  <c r="V383" i="19" s="1"/>
  <c r="U384" i="19" a="1"/>
  <c r="U384" i="19" s="1"/>
  <c r="V384" i="19" a="1"/>
  <c r="V384" i="19" s="1"/>
  <c r="U385" i="19" a="1"/>
  <c r="U385" i="19" s="1"/>
  <c r="T385" i="19" s="1"/>
  <c r="V385" i="19" a="1"/>
  <c r="V385" i="19" s="1"/>
  <c r="U386" i="19" a="1"/>
  <c r="U386" i="19" s="1"/>
  <c r="V386" i="19" a="1"/>
  <c r="V386" i="19" s="1"/>
  <c r="U387" i="19" a="1"/>
  <c r="U387" i="19" s="1"/>
  <c r="T387" i="19" s="1"/>
  <c r="V387" i="19" a="1"/>
  <c r="V387" i="19" s="1"/>
  <c r="U388" i="19" a="1"/>
  <c r="U388" i="19" s="1"/>
  <c r="V388" i="19" a="1"/>
  <c r="V388" i="19" s="1"/>
  <c r="U389" i="19" a="1"/>
  <c r="U389" i="19" s="1"/>
  <c r="T389" i="19" s="1"/>
  <c r="V389" i="19" a="1"/>
  <c r="V389" i="19" s="1"/>
  <c r="U390" i="19" a="1"/>
  <c r="U390" i="19" s="1"/>
  <c r="V390" i="19" a="1"/>
  <c r="V390" i="19" s="1"/>
  <c r="U391" i="19" a="1"/>
  <c r="U391" i="19" s="1"/>
  <c r="T391" i="19" s="1"/>
  <c r="V391" i="19" a="1"/>
  <c r="V391" i="19" s="1"/>
  <c r="U392" i="19" a="1"/>
  <c r="U392" i="19" s="1"/>
  <c r="V392" i="19" a="1"/>
  <c r="V392" i="19" s="1"/>
  <c r="U393" i="19" a="1"/>
  <c r="U393" i="19" s="1"/>
  <c r="T393" i="19" s="1"/>
  <c r="V393" i="19" a="1"/>
  <c r="V393" i="19" s="1"/>
  <c r="U394" i="19" a="1"/>
  <c r="U394" i="19" s="1"/>
  <c r="V394" i="19" a="1"/>
  <c r="V394" i="19" s="1"/>
  <c r="U395" i="19" a="1"/>
  <c r="U395" i="19" s="1"/>
  <c r="T395" i="19" s="1"/>
  <c r="V395" i="19" a="1"/>
  <c r="V395" i="19" s="1"/>
  <c r="U396" i="19" a="1"/>
  <c r="U396" i="19" s="1"/>
  <c r="V396" i="19" a="1"/>
  <c r="V396" i="19" s="1"/>
  <c r="U397" i="19" a="1"/>
  <c r="U397" i="19" s="1"/>
  <c r="T397" i="19" s="1"/>
  <c r="V397" i="19" a="1"/>
  <c r="V397" i="19" s="1"/>
  <c r="U398" i="19" a="1"/>
  <c r="U398" i="19" s="1"/>
  <c r="V398" i="19" a="1"/>
  <c r="V398" i="19" s="1"/>
  <c r="U399" i="19" a="1"/>
  <c r="U399" i="19" s="1"/>
  <c r="T399" i="19" s="1"/>
  <c r="V399" i="19" a="1"/>
  <c r="V399" i="19" s="1"/>
  <c r="U400" i="19" a="1"/>
  <c r="U400" i="19" s="1"/>
  <c r="V400" i="19" a="1"/>
  <c r="V400" i="19" s="1"/>
  <c r="U401" i="19" a="1"/>
  <c r="U401" i="19" s="1"/>
  <c r="T401" i="19" s="1"/>
  <c r="V401" i="19" a="1"/>
  <c r="V401" i="19" s="1"/>
  <c r="U402" i="19" a="1"/>
  <c r="U402" i="19" s="1"/>
  <c r="V402" i="19" a="1"/>
  <c r="V402" i="19" s="1"/>
  <c r="U403" i="19" a="1"/>
  <c r="U403" i="19" s="1"/>
  <c r="T403" i="19" s="1"/>
  <c r="V403" i="19" a="1"/>
  <c r="V403" i="19" s="1"/>
  <c r="U404" i="19" a="1"/>
  <c r="U404" i="19" s="1"/>
  <c r="V404" i="19" a="1"/>
  <c r="V404" i="19" s="1"/>
  <c r="U405" i="19" a="1"/>
  <c r="U405" i="19" s="1"/>
  <c r="V405" i="19" a="1"/>
  <c r="V405" i="19" s="1"/>
  <c r="T405" i="19" l="1"/>
  <c r="T372" i="19"/>
  <c r="T390" i="19"/>
  <c r="T386" i="19"/>
  <c r="T382" i="19"/>
  <c r="T378" i="19"/>
  <c r="T377" i="19"/>
  <c r="T402" i="19"/>
  <c r="T398" i="19"/>
  <c r="T394" i="19"/>
  <c r="T374" i="19"/>
  <c r="T404" i="19"/>
  <c r="T400" i="19"/>
  <c r="T396" i="19"/>
  <c r="T392" i="19"/>
  <c r="T388" i="19"/>
  <c r="T384" i="19"/>
  <c r="T380" i="19"/>
  <c r="T376" i="19"/>
  <c r="B5" i="28" l="1"/>
  <c r="D5" i="28"/>
  <c r="D5" i="30" l="1"/>
  <c r="B6" i="28"/>
  <c r="U6" i="19" a="1"/>
  <c r="U6" i="19" s="1"/>
  <c r="T6" i="19" s="1"/>
  <c r="O5" i="28" s="1"/>
  <c r="V6" i="19" a="1"/>
  <c r="V6" i="19" s="1"/>
  <c r="U7" i="19" a="1"/>
  <c r="U7" i="19" s="1"/>
  <c r="T7" i="19" s="1"/>
  <c r="V7" i="19" a="1"/>
  <c r="V7" i="19" s="1"/>
  <c r="U8" i="19" a="1"/>
  <c r="U8" i="19" s="1"/>
  <c r="V8" i="19" a="1"/>
  <c r="V8" i="19" s="1"/>
  <c r="U9" i="19" a="1"/>
  <c r="U9" i="19" s="1"/>
  <c r="V9" i="19" a="1"/>
  <c r="V9" i="19" s="1"/>
  <c r="U10" i="19" a="1"/>
  <c r="U10" i="19" s="1"/>
  <c r="T10" i="19" s="1"/>
  <c r="V10" i="19" a="1"/>
  <c r="V10" i="19" s="1"/>
  <c r="U11" i="19" a="1"/>
  <c r="U11" i="19" s="1"/>
  <c r="V11" i="19" a="1"/>
  <c r="V11" i="19" s="1"/>
  <c r="U12" i="19" a="1"/>
  <c r="U12" i="19" s="1"/>
  <c r="T12" i="19" s="1"/>
  <c r="V12" i="19" a="1"/>
  <c r="V12" i="19" s="1"/>
  <c r="U13" i="19" a="1"/>
  <c r="U13" i="19" s="1"/>
  <c r="T13" i="19" s="1"/>
  <c r="V13" i="19" a="1"/>
  <c r="V13" i="19" s="1"/>
  <c r="U14" i="19" a="1"/>
  <c r="U14" i="19" s="1"/>
  <c r="T14" i="19" s="1"/>
  <c r="V14" i="19" a="1"/>
  <c r="V14" i="19" s="1"/>
  <c r="U15" i="19" a="1"/>
  <c r="U15" i="19" s="1"/>
  <c r="T15" i="19" s="1"/>
  <c r="V15" i="19" a="1"/>
  <c r="V15" i="19" s="1"/>
  <c r="U16" i="19" a="1"/>
  <c r="U16" i="19" s="1"/>
  <c r="V16" i="19" a="1"/>
  <c r="V16" i="19" s="1"/>
  <c r="U17" i="19" a="1"/>
  <c r="U17" i="19" s="1"/>
  <c r="V17" i="19" a="1"/>
  <c r="V17" i="19" s="1"/>
  <c r="U18" i="19" a="1"/>
  <c r="U18" i="19" s="1"/>
  <c r="T18" i="19" s="1"/>
  <c r="V18" i="19" a="1"/>
  <c r="V18" i="19" s="1"/>
  <c r="U19" i="19" a="1"/>
  <c r="U19" i="19" s="1"/>
  <c r="T19" i="19" s="1"/>
  <c r="V19" i="19" a="1"/>
  <c r="V19" i="19" s="1"/>
  <c r="U20" i="19" a="1"/>
  <c r="U20" i="19" s="1"/>
  <c r="T20" i="19" s="1"/>
  <c r="V20" i="19" a="1"/>
  <c r="V20" i="19" s="1"/>
  <c r="U21" i="19" a="1"/>
  <c r="U21" i="19" s="1"/>
  <c r="T21" i="19" s="1"/>
  <c r="V21" i="19" a="1"/>
  <c r="V21" i="19" s="1"/>
  <c r="U22" i="19" a="1"/>
  <c r="U22" i="19" s="1"/>
  <c r="T22" i="19" s="1"/>
  <c r="V22" i="19" a="1"/>
  <c r="V22" i="19" s="1"/>
  <c r="U23" i="19" a="1"/>
  <c r="U23" i="19" s="1"/>
  <c r="T23" i="19" s="1"/>
  <c r="V23" i="19" a="1"/>
  <c r="V23" i="19" s="1"/>
  <c r="U24" i="19" a="1"/>
  <c r="U24" i="19" s="1"/>
  <c r="T24" i="19" s="1"/>
  <c r="V24" i="19" a="1"/>
  <c r="V24" i="19" s="1"/>
  <c r="U25" i="19" a="1"/>
  <c r="U25" i="19" s="1"/>
  <c r="T25" i="19" s="1"/>
  <c r="V25" i="19" a="1"/>
  <c r="V25" i="19" s="1"/>
  <c r="U26" i="19" a="1"/>
  <c r="U26" i="19" s="1"/>
  <c r="T26" i="19" s="1"/>
  <c r="V26" i="19" a="1"/>
  <c r="V26" i="19" s="1"/>
  <c r="U27" i="19" a="1"/>
  <c r="U27" i="19" s="1"/>
  <c r="T27" i="19" s="1"/>
  <c r="V27" i="19" a="1"/>
  <c r="V27" i="19" s="1"/>
  <c r="U28" i="19" a="1"/>
  <c r="U28" i="19" s="1"/>
  <c r="V28" i="19" a="1"/>
  <c r="V28" i="19" s="1"/>
  <c r="U29" i="19" a="1"/>
  <c r="U29" i="19" s="1"/>
  <c r="V29" i="19" a="1"/>
  <c r="V29" i="19" s="1"/>
  <c r="U30" i="19" a="1"/>
  <c r="U30" i="19" s="1"/>
  <c r="V30" i="19" a="1"/>
  <c r="V30" i="19" s="1"/>
  <c r="U31" i="19" a="1"/>
  <c r="U31" i="19" s="1"/>
  <c r="T31" i="19" s="1"/>
  <c r="V31" i="19" a="1"/>
  <c r="V31" i="19" s="1"/>
  <c r="U32" i="19" a="1"/>
  <c r="U32" i="19" s="1"/>
  <c r="T32" i="19" s="1"/>
  <c r="V32" i="19" a="1"/>
  <c r="V32" i="19" s="1"/>
  <c r="U33" i="19" a="1"/>
  <c r="U33" i="19" s="1"/>
  <c r="T33" i="19" s="1"/>
  <c r="V33" i="19" a="1"/>
  <c r="V33" i="19" s="1"/>
  <c r="U34" i="19" a="1"/>
  <c r="U34" i="19" s="1"/>
  <c r="T34" i="19" s="1"/>
  <c r="V34" i="19" a="1"/>
  <c r="V34" i="19" s="1"/>
  <c r="U35" i="19" a="1"/>
  <c r="U35" i="19" s="1"/>
  <c r="T35" i="19" s="1"/>
  <c r="V35" i="19" a="1"/>
  <c r="V35" i="19" s="1"/>
  <c r="U36" i="19" a="1"/>
  <c r="U36" i="19" s="1"/>
  <c r="T36" i="19" s="1"/>
  <c r="V36" i="19" a="1"/>
  <c r="V36" i="19" s="1"/>
  <c r="U37" i="19" a="1"/>
  <c r="U37" i="19" s="1"/>
  <c r="T37" i="19" s="1"/>
  <c r="V37" i="19" a="1"/>
  <c r="V37" i="19" s="1"/>
  <c r="U38" i="19" a="1"/>
  <c r="U38" i="19" s="1"/>
  <c r="T38" i="19" s="1"/>
  <c r="V38" i="19" a="1"/>
  <c r="V38" i="19" s="1"/>
  <c r="U39" i="19" a="1"/>
  <c r="U39" i="19" s="1"/>
  <c r="T39" i="19" s="1"/>
  <c r="V39" i="19" a="1"/>
  <c r="V39" i="19" s="1"/>
  <c r="U40" i="19" a="1"/>
  <c r="U40" i="19" s="1"/>
  <c r="T40" i="19" s="1"/>
  <c r="V40" i="19" a="1"/>
  <c r="V40" i="19" s="1"/>
  <c r="U41" i="19" a="1"/>
  <c r="U41" i="19" s="1"/>
  <c r="T41" i="19" s="1"/>
  <c r="V41" i="19" a="1"/>
  <c r="V41" i="19" s="1"/>
  <c r="U42" i="19" a="1"/>
  <c r="U42" i="19" s="1"/>
  <c r="T42" i="19" s="1"/>
  <c r="V42" i="19" a="1"/>
  <c r="V42" i="19" s="1"/>
  <c r="U43" i="19" a="1"/>
  <c r="U43" i="19" s="1"/>
  <c r="T43" i="19" s="1"/>
  <c r="V43" i="19" a="1"/>
  <c r="V43" i="19" s="1"/>
  <c r="U44" i="19" a="1"/>
  <c r="U44" i="19" s="1"/>
  <c r="T44" i="19" s="1"/>
  <c r="V44" i="19" a="1"/>
  <c r="V44" i="19" s="1"/>
  <c r="U45" i="19" a="1"/>
  <c r="U45" i="19" s="1"/>
  <c r="T45" i="19" s="1"/>
  <c r="V45" i="19" a="1"/>
  <c r="V45" i="19" s="1"/>
  <c r="U46" i="19" a="1"/>
  <c r="U46" i="19" s="1"/>
  <c r="T46" i="19" s="1"/>
  <c r="V46" i="19" a="1"/>
  <c r="V46" i="19" s="1"/>
  <c r="U47" i="19" a="1"/>
  <c r="U47" i="19" s="1"/>
  <c r="T47" i="19" s="1"/>
  <c r="V47" i="19" a="1"/>
  <c r="V47" i="19" s="1"/>
  <c r="U48" i="19" a="1"/>
  <c r="U48" i="19" s="1"/>
  <c r="T48" i="19" s="1"/>
  <c r="V48" i="19" a="1"/>
  <c r="V48" i="19" s="1"/>
  <c r="U49" i="19" a="1"/>
  <c r="U49" i="19" s="1"/>
  <c r="T49" i="19" s="1"/>
  <c r="V49" i="19" a="1"/>
  <c r="V49" i="19" s="1"/>
  <c r="U50" i="19" a="1"/>
  <c r="U50" i="19" s="1"/>
  <c r="T50" i="19" s="1"/>
  <c r="V50" i="19" a="1"/>
  <c r="V50" i="19" s="1"/>
  <c r="U51" i="19" a="1"/>
  <c r="U51" i="19" s="1"/>
  <c r="V51" i="19" a="1"/>
  <c r="V51" i="19" s="1"/>
  <c r="U52" i="19" a="1"/>
  <c r="U52" i="19" s="1"/>
  <c r="V52" i="19" a="1"/>
  <c r="V52" i="19" s="1"/>
  <c r="U53" i="19" a="1"/>
  <c r="U53" i="19" s="1"/>
  <c r="T53" i="19" s="1"/>
  <c r="V53" i="19" a="1"/>
  <c r="V53" i="19" s="1"/>
  <c r="U54" i="19" a="1"/>
  <c r="U54" i="19" s="1"/>
  <c r="T54" i="19" s="1"/>
  <c r="V54" i="19" a="1"/>
  <c r="V54" i="19" s="1"/>
  <c r="U55" i="19" a="1"/>
  <c r="U55" i="19" s="1"/>
  <c r="T55" i="19" s="1"/>
  <c r="V55" i="19" a="1"/>
  <c r="V55" i="19" s="1"/>
  <c r="U56" i="19" a="1"/>
  <c r="U56" i="19" s="1"/>
  <c r="T56" i="19" s="1"/>
  <c r="V56" i="19" a="1"/>
  <c r="V56" i="19" s="1"/>
  <c r="U57" i="19" a="1"/>
  <c r="U57" i="19" s="1"/>
  <c r="V57" i="19" a="1"/>
  <c r="V57" i="19" s="1"/>
  <c r="U58" i="19" a="1"/>
  <c r="U58" i="19" s="1"/>
  <c r="V58" i="19" a="1"/>
  <c r="V58" i="19" s="1"/>
  <c r="U59" i="19" a="1"/>
  <c r="U59" i="19" s="1"/>
  <c r="T59" i="19" s="1"/>
  <c r="V59" i="19" a="1"/>
  <c r="V59" i="19" s="1"/>
  <c r="U60" i="19" a="1"/>
  <c r="U60" i="19" s="1"/>
  <c r="T60" i="19" s="1"/>
  <c r="V60" i="19" a="1"/>
  <c r="V60" i="19" s="1"/>
  <c r="U61" i="19" a="1"/>
  <c r="U61" i="19" s="1"/>
  <c r="T61" i="19" s="1"/>
  <c r="V61" i="19" a="1"/>
  <c r="V61" i="19" s="1"/>
  <c r="U62" i="19" a="1"/>
  <c r="U62" i="19" s="1"/>
  <c r="T62" i="19" s="1"/>
  <c r="V62" i="19" a="1"/>
  <c r="V62" i="19" s="1"/>
  <c r="U63" i="19" a="1"/>
  <c r="U63" i="19" s="1"/>
  <c r="T63" i="19" s="1"/>
  <c r="V63" i="19" a="1"/>
  <c r="V63" i="19" s="1"/>
  <c r="U64" i="19" a="1"/>
  <c r="U64" i="19" s="1"/>
  <c r="V64" i="19" a="1"/>
  <c r="V64" i="19" s="1"/>
  <c r="U65" i="19" a="1"/>
  <c r="U65" i="19" s="1"/>
  <c r="T65" i="19" s="1"/>
  <c r="V65" i="19" a="1"/>
  <c r="V65" i="19" s="1"/>
  <c r="U66" i="19" a="1"/>
  <c r="U66" i="19" s="1"/>
  <c r="T66" i="19" s="1"/>
  <c r="V66" i="19" a="1"/>
  <c r="V66" i="19" s="1"/>
  <c r="U67" i="19" a="1"/>
  <c r="U67" i="19" s="1"/>
  <c r="T67" i="19" s="1"/>
  <c r="V67" i="19" a="1"/>
  <c r="V67" i="19" s="1"/>
  <c r="U68" i="19" a="1"/>
  <c r="U68" i="19" s="1"/>
  <c r="T68" i="19" s="1"/>
  <c r="V68" i="19" a="1"/>
  <c r="V68" i="19" s="1"/>
  <c r="U69" i="19" a="1"/>
  <c r="U69" i="19" s="1"/>
  <c r="T69" i="19" s="1"/>
  <c r="V69" i="19" a="1"/>
  <c r="V69" i="19" s="1"/>
  <c r="U70" i="19" a="1"/>
  <c r="U70" i="19" s="1"/>
  <c r="T70" i="19" s="1"/>
  <c r="V70" i="19" a="1"/>
  <c r="V70" i="19" s="1"/>
  <c r="U71" i="19" a="1"/>
  <c r="U71" i="19" s="1"/>
  <c r="T71" i="19" s="1"/>
  <c r="V71" i="19" a="1"/>
  <c r="V71" i="19" s="1"/>
  <c r="U72" i="19" a="1"/>
  <c r="U72" i="19" s="1"/>
  <c r="T72" i="19" s="1"/>
  <c r="V72" i="19" a="1"/>
  <c r="V72" i="19" s="1"/>
  <c r="U73" i="19" a="1"/>
  <c r="U73" i="19" s="1"/>
  <c r="T73" i="19" s="1"/>
  <c r="V73" i="19" a="1"/>
  <c r="V73" i="19" s="1"/>
  <c r="U74" i="19" a="1"/>
  <c r="U74" i="19" s="1"/>
  <c r="T74" i="19" s="1"/>
  <c r="V74" i="19" a="1"/>
  <c r="V74" i="19" s="1"/>
  <c r="U75" i="19" a="1"/>
  <c r="U75" i="19" s="1"/>
  <c r="T75" i="19" s="1"/>
  <c r="V75" i="19" a="1"/>
  <c r="V75" i="19" s="1"/>
  <c r="U76" i="19" a="1"/>
  <c r="U76" i="19" s="1"/>
  <c r="T76" i="19" s="1"/>
  <c r="V76" i="19" a="1"/>
  <c r="V76" i="19" s="1"/>
  <c r="U77" i="19" a="1"/>
  <c r="U77" i="19" s="1"/>
  <c r="T77" i="19" s="1"/>
  <c r="V77" i="19" a="1"/>
  <c r="V77" i="19" s="1"/>
  <c r="U78" i="19" a="1"/>
  <c r="U78" i="19" s="1"/>
  <c r="V78" i="19" a="1"/>
  <c r="V78" i="19" s="1"/>
  <c r="U79" i="19" a="1"/>
  <c r="U79" i="19" s="1"/>
  <c r="V79" i="19" a="1"/>
  <c r="V79" i="19" s="1"/>
  <c r="U80" i="19" a="1"/>
  <c r="U80" i="19" s="1"/>
  <c r="V80" i="19" a="1"/>
  <c r="V80" i="19" s="1"/>
  <c r="U81" i="19" a="1"/>
  <c r="U81" i="19" s="1"/>
  <c r="V81" i="19" a="1"/>
  <c r="V81" i="19" s="1"/>
  <c r="U82" i="19" a="1"/>
  <c r="U82" i="19" s="1"/>
  <c r="V82" i="19" a="1"/>
  <c r="V82" i="19" s="1"/>
  <c r="U83" i="19" a="1"/>
  <c r="U83" i="19" s="1"/>
  <c r="V83" i="19" a="1"/>
  <c r="V83" i="19" s="1"/>
  <c r="U84" i="19" a="1"/>
  <c r="U84" i="19" s="1"/>
  <c r="V84" i="19" a="1"/>
  <c r="V84" i="19" s="1"/>
  <c r="U85" i="19" a="1"/>
  <c r="U85" i="19" s="1"/>
  <c r="V85" i="19" a="1"/>
  <c r="V85" i="19" s="1"/>
  <c r="U86" i="19" a="1"/>
  <c r="U86" i="19" s="1"/>
  <c r="T86" i="19" s="1"/>
  <c r="V86" i="19" a="1"/>
  <c r="V86" i="19" s="1"/>
  <c r="U87" i="19" a="1"/>
  <c r="U87" i="19" s="1"/>
  <c r="T87" i="19" s="1"/>
  <c r="V87" i="19" a="1"/>
  <c r="V87" i="19" s="1"/>
  <c r="U88" i="19" a="1"/>
  <c r="U88" i="19" s="1"/>
  <c r="T88" i="19" s="1"/>
  <c r="V88" i="19" a="1"/>
  <c r="V88" i="19" s="1"/>
  <c r="U89" i="19" a="1"/>
  <c r="U89" i="19" s="1"/>
  <c r="T89" i="19" s="1"/>
  <c r="V89" i="19" a="1"/>
  <c r="V89" i="19" s="1"/>
  <c r="U90" i="19" a="1"/>
  <c r="U90" i="19" s="1"/>
  <c r="T90" i="19" s="1"/>
  <c r="V90" i="19" a="1"/>
  <c r="V90" i="19" s="1"/>
  <c r="U91" i="19" a="1"/>
  <c r="U91" i="19" s="1"/>
  <c r="T91" i="19" s="1"/>
  <c r="V91" i="19" a="1"/>
  <c r="V91" i="19" s="1"/>
  <c r="U92" i="19" a="1"/>
  <c r="U92" i="19" s="1"/>
  <c r="V92" i="19" a="1"/>
  <c r="V92" i="19" s="1"/>
  <c r="U93" i="19" a="1"/>
  <c r="U93" i="19" s="1"/>
  <c r="V93" i="19" a="1"/>
  <c r="V93" i="19" s="1"/>
  <c r="U94" i="19" a="1"/>
  <c r="U94" i="19" s="1"/>
  <c r="T94" i="19" s="1"/>
  <c r="V94" i="19" a="1"/>
  <c r="V94" i="19" s="1"/>
  <c r="U95" i="19" a="1"/>
  <c r="U95" i="19" s="1"/>
  <c r="T95" i="19" s="1"/>
  <c r="V95" i="19" a="1"/>
  <c r="V95" i="19" s="1"/>
  <c r="U96" i="19" a="1"/>
  <c r="U96" i="19" s="1"/>
  <c r="T96" i="19" s="1"/>
  <c r="V96" i="19" a="1"/>
  <c r="V96" i="19" s="1"/>
  <c r="U97" i="19" a="1"/>
  <c r="U97" i="19" s="1"/>
  <c r="T97" i="19" s="1"/>
  <c r="V97" i="19" a="1"/>
  <c r="V97" i="19" s="1"/>
  <c r="U98" i="19" a="1"/>
  <c r="U98" i="19" s="1"/>
  <c r="V98" i="19" a="1"/>
  <c r="V98" i="19" s="1"/>
  <c r="U99" i="19" a="1"/>
  <c r="U99" i="19" s="1"/>
  <c r="V99" i="19" a="1"/>
  <c r="V99" i="19" s="1"/>
  <c r="U100" i="19" a="1"/>
  <c r="U100" i="19" s="1"/>
  <c r="V100" i="19" a="1"/>
  <c r="V100" i="19" s="1"/>
  <c r="U101" i="19" a="1"/>
  <c r="U101" i="19" s="1"/>
  <c r="T101" i="19" s="1"/>
  <c r="V101" i="19" a="1"/>
  <c r="V101" i="19" s="1"/>
  <c r="U102" i="19" a="1"/>
  <c r="U102" i="19" s="1"/>
  <c r="T102" i="19" s="1"/>
  <c r="V102" i="19" a="1"/>
  <c r="V102" i="19" s="1"/>
  <c r="U103" i="19" a="1"/>
  <c r="U103" i="19" s="1"/>
  <c r="V103" i="19" a="1"/>
  <c r="V103" i="19" s="1"/>
  <c r="U104" i="19" a="1"/>
  <c r="U104" i="19" s="1"/>
  <c r="V104" i="19" a="1"/>
  <c r="V104" i="19" s="1"/>
  <c r="U105" i="19" a="1"/>
  <c r="U105" i="19" s="1"/>
  <c r="V105" i="19" a="1"/>
  <c r="V105" i="19" s="1"/>
  <c r="U106" i="19" a="1"/>
  <c r="U106" i="19" s="1"/>
  <c r="V106" i="19" a="1"/>
  <c r="V106" i="19" s="1"/>
  <c r="U107" i="19" a="1"/>
  <c r="U107" i="19" s="1"/>
  <c r="V107" i="19" a="1"/>
  <c r="V107" i="19" s="1"/>
  <c r="U108" i="19" a="1"/>
  <c r="U108" i="19" s="1"/>
  <c r="T108" i="19" s="1"/>
  <c r="V108" i="19" a="1"/>
  <c r="V108" i="19" s="1"/>
  <c r="U109" i="19" a="1"/>
  <c r="U109" i="19" s="1"/>
  <c r="T109" i="19" s="1"/>
  <c r="V109" i="19" a="1"/>
  <c r="V109" i="19" s="1"/>
  <c r="U110" i="19" a="1"/>
  <c r="U110" i="19" s="1"/>
  <c r="T110" i="19" s="1"/>
  <c r="V110" i="19" a="1"/>
  <c r="V110" i="19" s="1"/>
  <c r="U111" i="19" a="1"/>
  <c r="U111" i="19" s="1"/>
  <c r="T111" i="19" s="1"/>
  <c r="V111" i="19" a="1"/>
  <c r="V111" i="19" s="1"/>
  <c r="U112" i="19" a="1"/>
  <c r="U112" i="19" s="1"/>
  <c r="T112" i="19" s="1"/>
  <c r="V112" i="19" a="1"/>
  <c r="V112" i="19" s="1"/>
  <c r="U113" i="19" a="1"/>
  <c r="U113" i="19" s="1"/>
  <c r="T113" i="19" s="1"/>
  <c r="V113" i="19" a="1"/>
  <c r="V113" i="19" s="1"/>
  <c r="U114" i="19" a="1"/>
  <c r="U114" i="19" s="1"/>
  <c r="V114" i="19" a="1"/>
  <c r="V114" i="19" s="1"/>
  <c r="U115" i="19" a="1"/>
  <c r="U115" i="19" s="1"/>
  <c r="T115" i="19" s="1"/>
  <c r="V115" i="19" a="1"/>
  <c r="V115" i="19" s="1"/>
  <c r="U116" i="19" a="1"/>
  <c r="U116" i="19" s="1"/>
  <c r="V116" i="19" a="1"/>
  <c r="V116" i="19" s="1"/>
  <c r="U117" i="19" a="1"/>
  <c r="U117" i="19" s="1"/>
  <c r="V117" i="19" a="1"/>
  <c r="V117" i="19" s="1"/>
  <c r="U118" i="19" a="1"/>
  <c r="U118" i="19" s="1"/>
  <c r="T118" i="19" s="1"/>
  <c r="V118" i="19" a="1"/>
  <c r="V118" i="19" s="1"/>
  <c r="U119" i="19" a="1"/>
  <c r="U119" i="19" s="1"/>
  <c r="T119" i="19" s="1"/>
  <c r="V119" i="19" a="1"/>
  <c r="V119" i="19" s="1"/>
  <c r="U120" i="19" a="1"/>
  <c r="U120" i="19" s="1"/>
  <c r="V120" i="19" a="1"/>
  <c r="V120" i="19" s="1"/>
  <c r="U121" i="19" a="1"/>
  <c r="U121" i="19" s="1"/>
  <c r="V121" i="19" a="1"/>
  <c r="V121" i="19" s="1"/>
  <c r="U122" i="19" a="1"/>
  <c r="U122" i="19" s="1"/>
  <c r="V122" i="19" a="1"/>
  <c r="V122" i="19" s="1"/>
  <c r="U123" i="19" a="1"/>
  <c r="U123" i="19" s="1"/>
  <c r="V123" i="19" a="1"/>
  <c r="V123" i="19" s="1"/>
  <c r="U124" i="19" a="1"/>
  <c r="U124" i="19" s="1"/>
  <c r="T124" i="19" s="1"/>
  <c r="V124" i="19" a="1"/>
  <c r="V124" i="19" s="1"/>
  <c r="U125" i="19" a="1"/>
  <c r="U125" i="19" s="1"/>
  <c r="T125" i="19" s="1"/>
  <c r="V125" i="19" a="1"/>
  <c r="V125" i="19" s="1"/>
  <c r="U126" i="19" a="1"/>
  <c r="U126" i="19" s="1"/>
  <c r="T126" i="19" s="1"/>
  <c r="V126" i="19" a="1"/>
  <c r="V126" i="19" s="1"/>
  <c r="U127" i="19" a="1"/>
  <c r="U127" i="19" s="1"/>
  <c r="T127" i="19" s="1"/>
  <c r="V127" i="19" a="1"/>
  <c r="V127" i="19" s="1"/>
  <c r="U128" i="19" a="1"/>
  <c r="U128" i="19" s="1"/>
  <c r="T128" i="19" s="1"/>
  <c r="V128" i="19" a="1"/>
  <c r="V128" i="19" s="1"/>
  <c r="U129" i="19" a="1"/>
  <c r="U129" i="19" s="1"/>
  <c r="T129" i="19" s="1"/>
  <c r="V129" i="19" a="1"/>
  <c r="V129" i="19" s="1"/>
  <c r="U130" i="19" a="1"/>
  <c r="U130" i="19" s="1"/>
  <c r="T130" i="19" s="1"/>
  <c r="V130" i="19" a="1"/>
  <c r="V130" i="19" s="1"/>
  <c r="U131" i="19" a="1"/>
  <c r="U131" i="19" s="1"/>
  <c r="T131" i="19" s="1"/>
  <c r="V131" i="19" a="1"/>
  <c r="V131" i="19" s="1"/>
  <c r="U132" i="19" a="1"/>
  <c r="U132" i="19" s="1"/>
  <c r="V132" i="19" a="1"/>
  <c r="V132" i="19" s="1"/>
  <c r="U133" i="19" a="1"/>
  <c r="U133" i="19" s="1"/>
  <c r="V133" i="19" a="1"/>
  <c r="V133" i="19" s="1"/>
  <c r="U134" i="19" a="1"/>
  <c r="U134" i="19" s="1"/>
  <c r="V134" i="19" a="1"/>
  <c r="V134" i="19" s="1"/>
  <c r="U135" i="19" a="1"/>
  <c r="U135" i="19" s="1"/>
  <c r="V135" i="19" a="1"/>
  <c r="V135" i="19" s="1"/>
  <c r="U136" i="19" a="1"/>
  <c r="U136" i="19" s="1"/>
  <c r="V136" i="19" a="1"/>
  <c r="V136" i="19" s="1"/>
  <c r="U137" i="19" a="1"/>
  <c r="U137" i="19" s="1"/>
  <c r="V137" i="19" a="1"/>
  <c r="V137" i="19" s="1"/>
  <c r="U138" i="19" a="1"/>
  <c r="U138" i="19" s="1"/>
  <c r="V138" i="19" a="1"/>
  <c r="V138" i="19" s="1"/>
  <c r="U139" i="19" a="1"/>
  <c r="U139" i="19" s="1"/>
  <c r="V139" i="19" a="1"/>
  <c r="V139" i="19" s="1"/>
  <c r="U140" i="19" a="1"/>
  <c r="U140" i="19" s="1"/>
  <c r="V140" i="19" a="1"/>
  <c r="V140" i="19" s="1"/>
  <c r="U141" i="19" a="1"/>
  <c r="U141" i="19" s="1"/>
  <c r="V141" i="19" a="1"/>
  <c r="V141" i="19" s="1"/>
  <c r="U142" i="19" a="1"/>
  <c r="U142" i="19" s="1"/>
  <c r="V142" i="19" a="1"/>
  <c r="V142" i="19" s="1"/>
  <c r="U143" i="19" a="1"/>
  <c r="U143" i="19" s="1"/>
  <c r="V143" i="19" a="1"/>
  <c r="V143" i="19" s="1"/>
  <c r="U144" i="19" a="1"/>
  <c r="U144" i="19" s="1"/>
  <c r="V144" i="19" a="1"/>
  <c r="V144" i="19" s="1"/>
  <c r="U145" i="19" a="1"/>
  <c r="U145" i="19" s="1"/>
  <c r="V145" i="19" a="1"/>
  <c r="V145" i="19" s="1"/>
  <c r="U146" i="19" a="1"/>
  <c r="U146" i="19" s="1"/>
  <c r="V146" i="19" a="1"/>
  <c r="V146" i="19" s="1"/>
  <c r="U147" i="19" a="1"/>
  <c r="U147" i="19" s="1"/>
  <c r="V147" i="19" a="1"/>
  <c r="V147" i="19" s="1"/>
  <c r="U148" i="19" a="1"/>
  <c r="U148" i="19" s="1"/>
  <c r="V148" i="19" a="1"/>
  <c r="V148" i="19" s="1"/>
  <c r="U149" i="19" a="1"/>
  <c r="U149" i="19" s="1"/>
  <c r="V149" i="19" a="1"/>
  <c r="V149" i="19" s="1"/>
  <c r="U150" i="19" a="1"/>
  <c r="U150" i="19" s="1"/>
  <c r="V150" i="19" a="1"/>
  <c r="V150" i="19" s="1"/>
  <c r="U151" i="19" a="1"/>
  <c r="U151" i="19" s="1"/>
  <c r="V151" i="19" a="1"/>
  <c r="V151" i="19" s="1"/>
  <c r="U152" i="19" a="1"/>
  <c r="U152" i="19" s="1"/>
  <c r="V152" i="19" a="1"/>
  <c r="V152" i="19" s="1"/>
  <c r="U153" i="19" a="1"/>
  <c r="U153" i="19" s="1"/>
  <c r="V153" i="19" a="1"/>
  <c r="V153" i="19" s="1"/>
  <c r="U154" i="19" a="1"/>
  <c r="U154" i="19" s="1"/>
  <c r="V154" i="19" a="1"/>
  <c r="V154" i="19" s="1"/>
  <c r="U155" i="19" a="1"/>
  <c r="U155" i="19" s="1"/>
  <c r="V155" i="19" a="1"/>
  <c r="V155" i="19" s="1"/>
  <c r="U156" i="19" a="1"/>
  <c r="U156" i="19" s="1"/>
  <c r="V156" i="19" a="1"/>
  <c r="V156" i="19" s="1"/>
  <c r="U157" i="19" a="1"/>
  <c r="U157" i="19" s="1"/>
  <c r="V157" i="19" a="1"/>
  <c r="V157" i="19" s="1"/>
  <c r="U158" i="19" a="1"/>
  <c r="U158" i="19" s="1"/>
  <c r="V158" i="19" a="1"/>
  <c r="V158" i="19" s="1"/>
  <c r="U159" i="19" a="1"/>
  <c r="U159" i="19" s="1"/>
  <c r="V159" i="19" a="1"/>
  <c r="V159" i="19" s="1"/>
  <c r="U160" i="19" a="1"/>
  <c r="U160" i="19" s="1"/>
  <c r="V160" i="19" a="1"/>
  <c r="V160" i="19" s="1"/>
  <c r="U161" i="19" a="1"/>
  <c r="U161" i="19" s="1"/>
  <c r="V161" i="19" a="1"/>
  <c r="V161" i="19" s="1"/>
  <c r="U162" i="19" a="1"/>
  <c r="U162" i="19" s="1"/>
  <c r="V162" i="19" a="1"/>
  <c r="V162" i="19" s="1"/>
  <c r="U163" i="19" a="1"/>
  <c r="U163" i="19" s="1"/>
  <c r="V163" i="19" a="1"/>
  <c r="V163" i="19" s="1"/>
  <c r="U164" i="19" a="1"/>
  <c r="U164" i="19" s="1"/>
  <c r="V164" i="19" a="1"/>
  <c r="V164" i="19" s="1"/>
  <c r="U165" i="19" a="1"/>
  <c r="U165" i="19" s="1"/>
  <c r="V165" i="19" a="1"/>
  <c r="V165" i="19" s="1"/>
  <c r="U166" i="19" a="1"/>
  <c r="U166" i="19" s="1"/>
  <c r="V166" i="19" a="1"/>
  <c r="V166" i="19" s="1"/>
  <c r="U167" i="19" a="1"/>
  <c r="U167" i="19" s="1"/>
  <c r="V167" i="19" a="1"/>
  <c r="V167" i="19" s="1"/>
  <c r="U168" i="19" a="1"/>
  <c r="U168" i="19" s="1"/>
  <c r="V168" i="19" a="1"/>
  <c r="V168" i="19" s="1"/>
  <c r="U169" i="19" a="1"/>
  <c r="U169" i="19" s="1"/>
  <c r="V169" i="19" a="1"/>
  <c r="V169" i="19" s="1"/>
  <c r="U170" i="19" a="1"/>
  <c r="U170" i="19" s="1"/>
  <c r="V170" i="19" a="1"/>
  <c r="V170" i="19" s="1"/>
  <c r="U171" i="19" a="1"/>
  <c r="U171" i="19" s="1"/>
  <c r="V171" i="19" a="1"/>
  <c r="V171" i="19" s="1"/>
  <c r="U172" i="19" a="1"/>
  <c r="U172" i="19" s="1"/>
  <c r="V172" i="19" a="1"/>
  <c r="V172" i="19" s="1"/>
  <c r="U173" i="19" a="1"/>
  <c r="U173" i="19" s="1"/>
  <c r="V173" i="19" a="1"/>
  <c r="V173" i="19" s="1"/>
  <c r="U174" i="19" a="1"/>
  <c r="U174" i="19" s="1"/>
  <c r="V174" i="19" a="1"/>
  <c r="V174" i="19" s="1"/>
  <c r="U175" i="19" a="1"/>
  <c r="U175" i="19" s="1"/>
  <c r="V175" i="19" a="1"/>
  <c r="V175" i="19" s="1"/>
  <c r="U176" i="19" a="1"/>
  <c r="U176" i="19" s="1"/>
  <c r="V176" i="19" a="1"/>
  <c r="V176" i="19" s="1"/>
  <c r="U177" i="19" a="1"/>
  <c r="U177" i="19" s="1"/>
  <c r="V177" i="19" a="1"/>
  <c r="V177" i="19" s="1"/>
  <c r="U178" i="19" a="1"/>
  <c r="U178" i="19" s="1"/>
  <c r="V178" i="19" a="1"/>
  <c r="V178" i="19" s="1"/>
  <c r="U179" i="19" a="1"/>
  <c r="U179" i="19" s="1"/>
  <c r="V179" i="19" a="1"/>
  <c r="V179" i="19" s="1"/>
  <c r="U180" i="19" a="1"/>
  <c r="U180" i="19" s="1"/>
  <c r="V180" i="19" a="1"/>
  <c r="V180" i="19" s="1"/>
  <c r="U181" i="19" a="1"/>
  <c r="U181" i="19" s="1"/>
  <c r="V181" i="19" a="1"/>
  <c r="V181" i="19" s="1"/>
  <c r="U182" i="19" a="1"/>
  <c r="U182" i="19" s="1"/>
  <c r="V182" i="19" a="1"/>
  <c r="V182" i="19" s="1"/>
  <c r="U183" i="19" a="1"/>
  <c r="U183" i="19" s="1"/>
  <c r="V183" i="19" a="1"/>
  <c r="V183" i="19" s="1"/>
  <c r="U184" i="19" a="1"/>
  <c r="U184" i="19" s="1"/>
  <c r="V184" i="19" a="1"/>
  <c r="V184" i="19" s="1"/>
  <c r="U185" i="19" a="1"/>
  <c r="U185" i="19" s="1"/>
  <c r="V185" i="19" a="1"/>
  <c r="V185" i="19" s="1"/>
  <c r="U186" i="19" a="1"/>
  <c r="U186" i="19" s="1"/>
  <c r="V186" i="19" a="1"/>
  <c r="V186" i="19" s="1"/>
  <c r="U187" i="19" a="1"/>
  <c r="U187" i="19" s="1"/>
  <c r="V187" i="19" a="1"/>
  <c r="V187" i="19" s="1"/>
  <c r="U188" i="19" a="1"/>
  <c r="U188" i="19" s="1"/>
  <c r="V188" i="19" a="1"/>
  <c r="V188" i="19" s="1"/>
  <c r="U189" i="19" a="1"/>
  <c r="U189" i="19" s="1"/>
  <c r="V189" i="19" a="1"/>
  <c r="V189" i="19" s="1"/>
  <c r="U190" i="19" a="1"/>
  <c r="U190" i="19" s="1"/>
  <c r="V190" i="19" a="1"/>
  <c r="V190" i="19" s="1"/>
  <c r="U191" i="19" a="1"/>
  <c r="U191" i="19" s="1"/>
  <c r="V191" i="19" a="1"/>
  <c r="V191" i="19" s="1"/>
  <c r="U192" i="19" a="1"/>
  <c r="U192" i="19" s="1"/>
  <c r="V192" i="19" a="1"/>
  <c r="V192" i="19" s="1"/>
  <c r="U193" i="19" a="1"/>
  <c r="U193" i="19" s="1"/>
  <c r="V193" i="19" a="1"/>
  <c r="V193" i="19" s="1"/>
  <c r="U194" i="19" a="1"/>
  <c r="U194" i="19" s="1"/>
  <c r="V194" i="19" a="1"/>
  <c r="V194" i="19" s="1"/>
  <c r="U195" i="19" a="1"/>
  <c r="U195" i="19" s="1"/>
  <c r="V195" i="19" a="1"/>
  <c r="V195" i="19" s="1"/>
  <c r="U196" i="19" a="1"/>
  <c r="U196" i="19" s="1"/>
  <c r="V196" i="19" a="1"/>
  <c r="V196" i="19" s="1"/>
  <c r="U197" i="19" a="1"/>
  <c r="U197" i="19" s="1"/>
  <c r="V197" i="19" a="1"/>
  <c r="V197" i="19" s="1"/>
  <c r="U198" i="19" a="1"/>
  <c r="U198" i="19" s="1"/>
  <c r="V198" i="19" a="1"/>
  <c r="V198" i="19" s="1"/>
  <c r="U199" i="19" a="1"/>
  <c r="U199" i="19" s="1"/>
  <c r="V199" i="19" a="1"/>
  <c r="V199" i="19" s="1"/>
  <c r="U200" i="19" a="1"/>
  <c r="U200" i="19" s="1"/>
  <c r="V200" i="19" a="1"/>
  <c r="V200" i="19" s="1"/>
  <c r="U201" i="19" a="1"/>
  <c r="U201" i="19" s="1"/>
  <c r="V201" i="19" a="1"/>
  <c r="V201" i="19" s="1"/>
  <c r="U202" i="19" a="1"/>
  <c r="U202" i="19" s="1"/>
  <c r="V202" i="19" a="1"/>
  <c r="V202" i="19" s="1"/>
  <c r="U203" i="19" a="1"/>
  <c r="U203" i="19" s="1"/>
  <c r="V203" i="19" a="1"/>
  <c r="V203" i="19" s="1"/>
  <c r="U204" i="19" a="1"/>
  <c r="U204" i="19" s="1"/>
  <c r="V204" i="19" a="1"/>
  <c r="V204" i="19" s="1"/>
  <c r="U205" i="19" a="1"/>
  <c r="U205" i="19" s="1"/>
  <c r="V205" i="19" a="1"/>
  <c r="V205" i="19" s="1"/>
  <c r="U206" i="19" a="1"/>
  <c r="U206" i="19" s="1"/>
  <c r="V206" i="19" a="1"/>
  <c r="V206" i="19" s="1"/>
  <c r="U207" i="19" a="1"/>
  <c r="U207" i="19" s="1"/>
  <c r="V207" i="19" a="1"/>
  <c r="V207" i="19" s="1"/>
  <c r="U208" i="19" a="1"/>
  <c r="U208" i="19" s="1"/>
  <c r="V208" i="19" a="1"/>
  <c r="V208" i="19" s="1"/>
  <c r="U209" i="19" a="1"/>
  <c r="U209" i="19" s="1"/>
  <c r="V209" i="19" a="1"/>
  <c r="V209" i="19" s="1"/>
  <c r="U210" i="19" a="1"/>
  <c r="U210" i="19" s="1"/>
  <c r="V210" i="19" a="1"/>
  <c r="V210" i="19" s="1"/>
  <c r="U211" i="19" a="1"/>
  <c r="U211" i="19" s="1"/>
  <c r="V211" i="19" a="1"/>
  <c r="V211" i="19" s="1"/>
  <c r="U212" i="19" a="1"/>
  <c r="U212" i="19" s="1"/>
  <c r="V212" i="19" a="1"/>
  <c r="V212" i="19" s="1"/>
  <c r="U213" i="19" a="1"/>
  <c r="U213" i="19" s="1"/>
  <c r="V213" i="19" a="1"/>
  <c r="V213" i="19" s="1"/>
  <c r="U214" i="19" a="1"/>
  <c r="U214" i="19" s="1"/>
  <c r="V214" i="19" a="1"/>
  <c r="V214" i="19" s="1"/>
  <c r="U215" i="19" a="1"/>
  <c r="U215" i="19" s="1"/>
  <c r="V215" i="19" a="1"/>
  <c r="V215" i="19" s="1"/>
  <c r="U216" i="19" a="1"/>
  <c r="U216" i="19" s="1"/>
  <c r="V216" i="19" a="1"/>
  <c r="V216" i="19" s="1"/>
  <c r="U217" i="19" a="1"/>
  <c r="U217" i="19" s="1"/>
  <c r="V217" i="19" a="1"/>
  <c r="V217" i="19" s="1"/>
  <c r="U218" i="19" a="1"/>
  <c r="U218" i="19" s="1"/>
  <c r="V218" i="19" a="1"/>
  <c r="V218" i="19" s="1"/>
  <c r="U219" i="19" a="1"/>
  <c r="U219" i="19" s="1"/>
  <c r="V219" i="19" a="1"/>
  <c r="V219" i="19" s="1"/>
  <c r="U220" i="19" a="1"/>
  <c r="U220" i="19" s="1"/>
  <c r="V220" i="19" a="1"/>
  <c r="V220" i="19" s="1"/>
  <c r="U221" i="19" a="1"/>
  <c r="U221" i="19" s="1"/>
  <c r="V221" i="19" a="1"/>
  <c r="V221" i="19" s="1"/>
  <c r="U222" i="19" a="1"/>
  <c r="U222" i="19" s="1"/>
  <c r="V222" i="19" a="1"/>
  <c r="V222" i="19" s="1"/>
  <c r="U223" i="19" a="1"/>
  <c r="U223" i="19" s="1"/>
  <c r="V223" i="19" a="1"/>
  <c r="V223" i="19" s="1"/>
  <c r="U224" i="19" a="1"/>
  <c r="U224" i="19" s="1"/>
  <c r="V224" i="19" a="1"/>
  <c r="V224" i="19" s="1"/>
  <c r="U225" i="19" a="1"/>
  <c r="U225" i="19" s="1"/>
  <c r="V225" i="19" a="1"/>
  <c r="V225" i="19" s="1"/>
  <c r="U226" i="19" a="1"/>
  <c r="U226" i="19" s="1"/>
  <c r="V226" i="19" a="1"/>
  <c r="V226" i="19" s="1"/>
  <c r="U227" i="19" a="1"/>
  <c r="U227" i="19" s="1"/>
  <c r="V227" i="19" a="1"/>
  <c r="V227" i="19" s="1"/>
  <c r="U228" i="19" a="1"/>
  <c r="U228" i="19" s="1"/>
  <c r="V228" i="19" a="1"/>
  <c r="V228" i="19" s="1"/>
  <c r="U229" i="19" a="1"/>
  <c r="U229" i="19" s="1"/>
  <c r="V229" i="19" a="1"/>
  <c r="V229" i="19" s="1"/>
  <c r="U230" i="19" a="1"/>
  <c r="U230" i="19" s="1"/>
  <c r="V230" i="19" a="1"/>
  <c r="V230" i="19" s="1"/>
  <c r="U231" i="19" a="1"/>
  <c r="U231" i="19" s="1"/>
  <c r="V231" i="19" a="1"/>
  <c r="V231" i="19" s="1"/>
  <c r="U232" i="19" a="1"/>
  <c r="U232" i="19" s="1"/>
  <c r="V232" i="19" a="1"/>
  <c r="V232" i="19" s="1"/>
  <c r="U233" i="19" a="1"/>
  <c r="U233" i="19" s="1"/>
  <c r="V233" i="19" a="1"/>
  <c r="V233" i="19" s="1"/>
  <c r="U234" i="19" a="1"/>
  <c r="U234" i="19" s="1"/>
  <c r="V234" i="19" a="1"/>
  <c r="V234" i="19" s="1"/>
  <c r="U235" i="19" a="1"/>
  <c r="U235" i="19" s="1"/>
  <c r="V235" i="19" a="1"/>
  <c r="V235" i="19" s="1"/>
  <c r="U236" i="19" a="1"/>
  <c r="U236" i="19" s="1"/>
  <c r="V236" i="19" a="1"/>
  <c r="V236" i="19" s="1"/>
  <c r="U237" i="19" a="1"/>
  <c r="U237" i="19" s="1"/>
  <c r="V237" i="19" a="1"/>
  <c r="V237" i="19" s="1"/>
  <c r="U238" i="19" a="1"/>
  <c r="U238" i="19" s="1"/>
  <c r="V238" i="19" a="1"/>
  <c r="V238" i="19" s="1"/>
  <c r="U239" i="19" a="1"/>
  <c r="U239" i="19" s="1"/>
  <c r="V239" i="19" a="1"/>
  <c r="V239" i="19" s="1"/>
  <c r="U240" i="19" a="1"/>
  <c r="U240" i="19" s="1"/>
  <c r="V240" i="19" a="1"/>
  <c r="V240" i="19" s="1"/>
  <c r="U241" i="19" a="1"/>
  <c r="U241" i="19" s="1"/>
  <c r="V241" i="19" a="1"/>
  <c r="V241" i="19" s="1"/>
  <c r="U242" i="19" a="1"/>
  <c r="U242" i="19" s="1"/>
  <c r="V242" i="19" a="1"/>
  <c r="V242" i="19" s="1"/>
  <c r="U243" i="19" a="1"/>
  <c r="U243" i="19" s="1"/>
  <c r="V243" i="19" a="1"/>
  <c r="V243" i="19" s="1"/>
  <c r="U244" i="19" a="1"/>
  <c r="U244" i="19" s="1"/>
  <c r="V244" i="19" a="1"/>
  <c r="V244" i="19" s="1"/>
  <c r="U245" i="19" a="1"/>
  <c r="U245" i="19" s="1"/>
  <c r="V245" i="19" a="1"/>
  <c r="V245" i="19" s="1"/>
  <c r="U246" i="19" a="1"/>
  <c r="U246" i="19" s="1"/>
  <c r="V246" i="19" a="1"/>
  <c r="V246" i="19" s="1"/>
  <c r="U247" i="19" a="1"/>
  <c r="U247" i="19" s="1"/>
  <c r="V247" i="19" a="1"/>
  <c r="V247" i="19" s="1"/>
  <c r="U248" i="19" a="1"/>
  <c r="U248" i="19" s="1"/>
  <c r="V248" i="19" a="1"/>
  <c r="V248" i="19" s="1"/>
  <c r="U249" i="19" a="1"/>
  <c r="U249" i="19" s="1"/>
  <c r="V249" i="19" a="1"/>
  <c r="V249" i="19" s="1"/>
  <c r="U250" i="19" a="1"/>
  <c r="U250" i="19" s="1"/>
  <c r="V250" i="19" a="1"/>
  <c r="V250" i="19" s="1"/>
  <c r="U251" i="19" a="1"/>
  <c r="U251" i="19" s="1"/>
  <c r="V251" i="19" a="1"/>
  <c r="V251" i="19" s="1"/>
  <c r="U252" i="19" a="1"/>
  <c r="U252" i="19" s="1"/>
  <c r="V252" i="19" a="1"/>
  <c r="V252" i="19" s="1"/>
  <c r="U253" i="19" a="1"/>
  <c r="U253" i="19" s="1"/>
  <c r="V253" i="19" a="1"/>
  <c r="V253" i="19" s="1"/>
  <c r="U254" i="19" a="1"/>
  <c r="U254" i="19" s="1"/>
  <c r="V254" i="19" a="1"/>
  <c r="V254" i="19" s="1"/>
  <c r="U255" i="19" a="1"/>
  <c r="U255" i="19" s="1"/>
  <c r="V255" i="19" a="1"/>
  <c r="V255" i="19" s="1"/>
  <c r="U256" i="19" a="1"/>
  <c r="U256" i="19" s="1"/>
  <c r="V256" i="19" a="1"/>
  <c r="V256" i="19" s="1"/>
  <c r="U257" i="19" a="1"/>
  <c r="U257" i="19" s="1"/>
  <c r="V257" i="19" a="1"/>
  <c r="V257" i="19" s="1"/>
  <c r="U258" i="19" a="1"/>
  <c r="U258" i="19" s="1"/>
  <c r="V258" i="19" a="1"/>
  <c r="V258" i="19" s="1"/>
  <c r="U259" i="19" a="1"/>
  <c r="U259" i="19" s="1"/>
  <c r="V259" i="19" a="1"/>
  <c r="V259" i="19" s="1"/>
  <c r="U260" i="19" a="1"/>
  <c r="U260" i="19" s="1"/>
  <c r="V260" i="19" a="1"/>
  <c r="V260" i="19" s="1"/>
  <c r="U261" i="19" a="1"/>
  <c r="U261" i="19" s="1"/>
  <c r="V261" i="19" a="1"/>
  <c r="V261" i="19" s="1"/>
  <c r="U262" i="19" a="1"/>
  <c r="U262" i="19" s="1"/>
  <c r="V262" i="19" a="1"/>
  <c r="V262" i="19" s="1"/>
  <c r="U263" i="19" a="1"/>
  <c r="U263" i="19" s="1"/>
  <c r="V263" i="19" a="1"/>
  <c r="V263" i="19" s="1"/>
  <c r="U264" i="19" a="1"/>
  <c r="U264" i="19" s="1"/>
  <c r="V264" i="19" a="1"/>
  <c r="V264" i="19" s="1"/>
  <c r="U265" i="19" a="1"/>
  <c r="U265" i="19" s="1"/>
  <c r="V265" i="19" a="1"/>
  <c r="V265" i="19" s="1"/>
  <c r="U266" i="19" a="1"/>
  <c r="U266" i="19" s="1"/>
  <c r="V266" i="19" a="1"/>
  <c r="V266" i="19" s="1"/>
  <c r="U267" i="19" a="1"/>
  <c r="U267" i="19" s="1"/>
  <c r="V267" i="19" a="1"/>
  <c r="V267" i="19" s="1"/>
  <c r="U268" i="19" a="1"/>
  <c r="U268" i="19" s="1"/>
  <c r="V268" i="19" a="1"/>
  <c r="V268" i="19" s="1"/>
  <c r="U269" i="19" a="1"/>
  <c r="U269" i="19" s="1"/>
  <c r="V269" i="19" a="1"/>
  <c r="V269" i="19" s="1"/>
  <c r="U270" i="19" a="1"/>
  <c r="U270" i="19" s="1"/>
  <c r="V270" i="19" a="1"/>
  <c r="V270" i="19" s="1"/>
  <c r="U271" i="19" a="1"/>
  <c r="U271" i="19" s="1"/>
  <c r="V271" i="19" a="1"/>
  <c r="V271" i="19" s="1"/>
  <c r="U272" i="19" a="1"/>
  <c r="U272" i="19" s="1"/>
  <c r="V272" i="19" a="1"/>
  <c r="V272" i="19" s="1"/>
  <c r="U273" i="19" a="1"/>
  <c r="U273" i="19" s="1"/>
  <c r="V273" i="19" a="1"/>
  <c r="V273" i="19" s="1"/>
  <c r="U274" i="19" a="1"/>
  <c r="U274" i="19" s="1"/>
  <c r="V274" i="19" a="1"/>
  <c r="V274" i="19" s="1"/>
  <c r="U275" i="19" a="1"/>
  <c r="U275" i="19" s="1"/>
  <c r="V275" i="19" a="1"/>
  <c r="V275" i="19" s="1"/>
  <c r="U276" i="19" a="1"/>
  <c r="U276" i="19" s="1"/>
  <c r="V276" i="19" a="1"/>
  <c r="V276" i="19" s="1"/>
  <c r="U277" i="19" a="1"/>
  <c r="U277" i="19" s="1"/>
  <c r="V277" i="19" a="1"/>
  <c r="V277" i="19" s="1"/>
  <c r="U278" i="19" a="1"/>
  <c r="U278" i="19" s="1"/>
  <c r="V278" i="19" a="1"/>
  <c r="V278" i="19" s="1"/>
  <c r="U279" i="19" a="1"/>
  <c r="U279" i="19" s="1"/>
  <c r="V279" i="19" a="1"/>
  <c r="V279" i="19" s="1"/>
  <c r="U280" i="19" a="1"/>
  <c r="U280" i="19" s="1"/>
  <c r="V280" i="19" a="1"/>
  <c r="V280" i="19" s="1"/>
  <c r="U281" i="19" a="1"/>
  <c r="U281" i="19" s="1"/>
  <c r="V281" i="19" a="1"/>
  <c r="V281" i="19" s="1"/>
  <c r="U282" i="19" a="1"/>
  <c r="U282" i="19" s="1"/>
  <c r="V282" i="19" a="1"/>
  <c r="V282" i="19" s="1"/>
  <c r="U283" i="19" a="1"/>
  <c r="U283" i="19" s="1"/>
  <c r="V283" i="19" a="1"/>
  <c r="V283" i="19" s="1"/>
  <c r="U284" i="19" a="1"/>
  <c r="U284" i="19" s="1"/>
  <c r="V284" i="19" a="1"/>
  <c r="V284" i="19" s="1"/>
  <c r="U285" i="19" a="1"/>
  <c r="U285" i="19" s="1"/>
  <c r="V285" i="19" a="1"/>
  <c r="V285" i="19" s="1"/>
  <c r="U286" i="19" a="1"/>
  <c r="U286" i="19" s="1"/>
  <c r="V286" i="19" a="1"/>
  <c r="V286" i="19" s="1"/>
  <c r="U287" i="19" a="1"/>
  <c r="U287" i="19" s="1"/>
  <c r="V287" i="19" a="1"/>
  <c r="V287" i="19" s="1"/>
  <c r="U288" i="19" a="1"/>
  <c r="U288" i="19" s="1"/>
  <c r="V288" i="19" a="1"/>
  <c r="V288" i="19" s="1"/>
  <c r="U289" i="19" a="1"/>
  <c r="U289" i="19" s="1"/>
  <c r="V289" i="19" a="1"/>
  <c r="V289" i="19" s="1"/>
  <c r="U290" i="19" a="1"/>
  <c r="U290" i="19" s="1"/>
  <c r="V290" i="19" a="1"/>
  <c r="V290" i="19" s="1"/>
  <c r="U291" i="19" a="1"/>
  <c r="U291" i="19" s="1"/>
  <c r="V291" i="19" a="1"/>
  <c r="V291" i="19" s="1"/>
  <c r="U292" i="19" a="1"/>
  <c r="U292" i="19" s="1"/>
  <c r="V292" i="19" a="1"/>
  <c r="V292" i="19" s="1"/>
  <c r="U293" i="19" a="1"/>
  <c r="U293" i="19" s="1"/>
  <c r="V293" i="19" a="1"/>
  <c r="V293" i="19" s="1"/>
  <c r="U294" i="19" a="1"/>
  <c r="U294" i="19" s="1"/>
  <c r="V294" i="19" a="1"/>
  <c r="V294" i="19" s="1"/>
  <c r="U295" i="19" a="1"/>
  <c r="U295" i="19" s="1"/>
  <c r="V295" i="19" a="1"/>
  <c r="V295" i="19" s="1"/>
  <c r="U296" i="19" a="1"/>
  <c r="U296" i="19" s="1"/>
  <c r="V296" i="19" a="1"/>
  <c r="V296" i="19" s="1"/>
  <c r="U297" i="19" a="1"/>
  <c r="U297" i="19" s="1"/>
  <c r="V297" i="19" a="1"/>
  <c r="V297" i="19" s="1"/>
  <c r="U298" i="19" a="1"/>
  <c r="U298" i="19" s="1"/>
  <c r="V298" i="19" a="1"/>
  <c r="V298" i="19" s="1"/>
  <c r="U299" i="19" a="1"/>
  <c r="U299" i="19" s="1"/>
  <c r="V299" i="19" a="1"/>
  <c r="V299" i="19" s="1"/>
  <c r="U300" i="19" a="1"/>
  <c r="U300" i="19" s="1"/>
  <c r="V300" i="19" a="1"/>
  <c r="V300" i="19" s="1"/>
  <c r="U301" i="19" a="1"/>
  <c r="U301" i="19" s="1"/>
  <c r="V301" i="19" a="1"/>
  <c r="V301" i="19" s="1"/>
  <c r="U302" i="19" a="1"/>
  <c r="U302" i="19" s="1"/>
  <c r="V302" i="19" a="1"/>
  <c r="V302" i="19" s="1"/>
  <c r="U303" i="19" a="1"/>
  <c r="U303" i="19" s="1"/>
  <c r="V303" i="19" a="1"/>
  <c r="V303" i="19" s="1"/>
  <c r="U304" i="19" a="1"/>
  <c r="U304" i="19" s="1"/>
  <c r="V304" i="19" a="1"/>
  <c r="V304" i="19" s="1"/>
  <c r="U305" i="19" a="1"/>
  <c r="U305" i="19" s="1"/>
  <c r="V305" i="19" a="1"/>
  <c r="V305" i="19" s="1"/>
  <c r="U306" i="19" a="1"/>
  <c r="U306" i="19" s="1"/>
  <c r="V306" i="19" a="1"/>
  <c r="V306" i="19" s="1"/>
  <c r="U307" i="19" a="1"/>
  <c r="U307" i="19" s="1"/>
  <c r="V307" i="19" a="1"/>
  <c r="V307" i="19" s="1"/>
  <c r="U308" i="19" a="1"/>
  <c r="U308" i="19" s="1"/>
  <c r="V308" i="19" a="1"/>
  <c r="V308" i="19" s="1"/>
  <c r="U309" i="19" a="1"/>
  <c r="U309" i="19" s="1"/>
  <c r="V309" i="19" a="1"/>
  <c r="V309" i="19" s="1"/>
  <c r="U310" i="19" a="1"/>
  <c r="U310" i="19" s="1"/>
  <c r="V310" i="19" a="1"/>
  <c r="V310" i="19" s="1"/>
  <c r="U311" i="19" a="1"/>
  <c r="U311" i="19" s="1"/>
  <c r="V311" i="19" a="1"/>
  <c r="V311" i="19" s="1"/>
  <c r="U312" i="19" a="1"/>
  <c r="U312" i="19" s="1"/>
  <c r="V312" i="19" a="1"/>
  <c r="V312" i="19" s="1"/>
  <c r="U313" i="19" a="1"/>
  <c r="U313" i="19" s="1"/>
  <c r="V313" i="19" a="1"/>
  <c r="V313" i="19" s="1"/>
  <c r="U314" i="19" a="1"/>
  <c r="U314" i="19" s="1"/>
  <c r="V314" i="19" a="1"/>
  <c r="V314" i="19" s="1"/>
  <c r="U315" i="19" a="1"/>
  <c r="U315" i="19" s="1"/>
  <c r="V315" i="19" a="1"/>
  <c r="V315" i="19" s="1"/>
  <c r="U316" i="19" a="1"/>
  <c r="U316" i="19" s="1"/>
  <c r="V316" i="19" a="1"/>
  <c r="V316" i="19" s="1"/>
  <c r="U317" i="19" a="1"/>
  <c r="U317" i="19" s="1"/>
  <c r="V317" i="19" a="1"/>
  <c r="V317" i="19" s="1"/>
  <c r="U318" i="19" a="1"/>
  <c r="U318" i="19" s="1"/>
  <c r="V318" i="19" a="1"/>
  <c r="V318" i="19" s="1"/>
  <c r="U319" i="19" a="1"/>
  <c r="U319" i="19" s="1"/>
  <c r="V319" i="19" a="1"/>
  <c r="V319" i="19" s="1"/>
  <c r="U320" i="19" a="1"/>
  <c r="U320" i="19" s="1"/>
  <c r="V320" i="19" a="1"/>
  <c r="V320" i="19" s="1"/>
  <c r="U321" i="19" a="1"/>
  <c r="U321" i="19" s="1"/>
  <c r="V321" i="19" a="1"/>
  <c r="V321" i="19" s="1"/>
  <c r="U322" i="19" a="1"/>
  <c r="U322" i="19" s="1"/>
  <c r="V322" i="19" a="1"/>
  <c r="V322" i="19" s="1"/>
  <c r="U323" i="19" a="1"/>
  <c r="U323" i="19" s="1"/>
  <c r="V323" i="19" a="1"/>
  <c r="V323" i="19" s="1"/>
  <c r="U324" i="19" a="1"/>
  <c r="U324" i="19" s="1"/>
  <c r="V324" i="19" a="1"/>
  <c r="V324" i="19" s="1"/>
  <c r="U325" i="19" a="1"/>
  <c r="U325" i="19" s="1"/>
  <c r="V325" i="19" a="1"/>
  <c r="V325" i="19" s="1"/>
  <c r="U326" i="19" a="1"/>
  <c r="U326" i="19" s="1"/>
  <c r="V326" i="19" a="1"/>
  <c r="V326" i="19" s="1"/>
  <c r="U327" i="19" a="1"/>
  <c r="U327" i="19" s="1"/>
  <c r="V327" i="19" a="1"/>
  <c r="V327" i="19" s="1"/>
  <c r="U328" i="19" a="1"/>
  <c r="U328" i="19" s="1"/>
  <c r="V328" i="19" a="1"/>
  <c r="V328" i="19" s="1"/>
  <c r="U329" i="19" a="1"/>
  <c r="U329" i="19" s="1"/>
  <c r="V329" i="19" a="1"/>
  <c r="V329" i="19" s="1"/>
  <c r="U330" i="19" a="1"/>
  <c r="U330" i="19" s="1"/>
  <c r="V330" i="19" a="1"/>
  <c r="V330" i="19" s="1"/>
  <c r="U331" i="19" a="1"/>
  <c r="U331" i="19" s="1"/>
  <c r="V331" i="19" a="1"/>
  <c r="V331" i="19" s="1"/>
  <c r="U332" i="19" a="1"/>
  <c r="U332" i="19" s="1"/>
  <c r="V332" i="19" a="1"/>
  <c r="V332" i="19" s="1"/>
  <c r="U333" i="19" a="1"/>
  <c r="U333" i="19" s="1"/>
  <c r="V333" i="19" a="1"/>
  <c r="V333" i="19" s="1"/>
  <c r="U334" i="19" a="1"/>
  <c r="U334" i="19" s="1"/>
  <c r="V334" i="19" a="1"/>
  <c r="V334" i="19" s="1"/>
  <c r="U335" i="19" a="1"/>
  <c r="U335" i="19" s="1"/>
  <c r="V335" i="19" a="1"/>
  <c r="V335" i="19" s="1"/>
  <c r="U336" i="19" a="1"/>
  <c r="U336" i="19" s="1"/>
  <c r="V336" i="19" a="1"/>
  <c r="V336" i="19" s="1"/>
  <c r="U337" i="19" a="1"/>
  <c r="U337" i="19" s="1"/>
  <c r="V337" i="19" a="1"/>
  <c r="V337" i="19" s="1"/>
  <c r="U338" i="19" a="1"/>
  <c r="U338" i="19" s="1"/>
  <c r="V338" i="19" a="1"/>
  <c r="V338" i="19" s="1"/>
  <c r="U339" i="19" a="1"/>
  <c r="U339" i="19" s="1"/>
  <c r="V339" i="19" a="1"/>
  <c r="V339" i="19" s="1"/>
  <c r="U340" i="19" a="1"/>
  <c r="U340" i="19" s="1"/>
  <c r="V340" i="19" a="1"/>
  <c r="V340" i="19" s="1"/>
  <c r="U341" i="19" a="1"/>
  <c r="U341" i="19" s="1"/>
  <c r="V341" i="19" a="1"/>
  <c r="V341" i="19" s="1"/>
  <c r="U342" i="19" a="1"/>
  <c r="U342" i="19" s="1"/>
  <c r="V342" i="19" a="1"/>
  <c r="V342" i="19" s="1"/>
  <c r="U343" i="19" a="1"/>
  <c r="U343" i="19" s="1"/>
  <c r="V343" i="19" a="1"/>
  <c r="V343" i="19" s="1"/>
  <c r="U344" i="19" a="1"/>
  <c r="U344" i="19" s="1"/>
  <c r="V344" i="19" a="1"/>
  <c r="V344" i="19" s="1"/>
  <c r="U345" i="19" a="1"/>
  <c r="U345" i="19" s="1"/>
  <c r="V345" i="19" a="1"/>
  <c r="V345" i="19" s="1"/>
  <c r="U346" i="19" a="1"/>
  <c r="U346" i="19" s="1"/>
  <c r="V346" i="19" a="1"/>
  <c r="V346" i="19" s="1"/>
  <c r="U347" i="19" a="1"/>
  <c r="U347" i="19" s="1"/>
  <c r="V347" i="19" a="1"/>
  <c r="V347" i="19" s="1"/>
  <c r="U348" i="19" a="1"/>
  <c r="U348" i="19" s="1"/>
  <c r="V348" i="19" a="1"/>
  <c r="V348" i="19" s="1"/>
  <c r="U349" i="19" a="1"/>
  <c r="U349" i="19" s="1"/>
  <c r="V349" i="19" a="1"/>
  <c r="V349" i="19" s="1"/>
  <c r="U350" i="19" a="1"/>
  <c r="U350" i="19" s="1"/>
  <c r="V350" i="19" a="1"/>
  <c r="V350" i="19" s="1"/>
  <c r="U351" i="19" a="1"/>
  <c r="U351" i="19" s="1"/>
  <c r="V351" i="19" a="1"/>
  <c r="V351" i="19" s="1"/>
  <c r="U352" i="19" a="1"/>
  <c r="U352" i="19" s="1"/>
  <c r="V352" i="19" a="1"/>
  <c r="V352" i="19" s="1"/>
  <c r="U353" i="19" a="1"/>
  <c r="U353" i="19" s="1"/>
  <c r="V353" i="19" a="1"/>
  <c r="V353" i="19" s="1"/>
  <c r="U354" i="19" a="1"/>
  <c r="U354" i="19" s="1"/>
  <c r="V354" i="19" a="1"/>
  <c r="V354" i="19" s="1"/>
  <c r="U355" i="19" a="1"/>
  <c r="U355" i="19" s="1"/>
  <c r="V355" i="19" a="1"/>
  <c r="V355" i="19" s="1"/>
  <c r="U356" i="19" a="1"/>
  <c r="U356" i="19" s="1"/>
  <c r="V356" i="19" a="1"/>
  <c r="V356" i="19" s="1"/>
  <c r="U357" i="19" a="1"/>
  <c r="U357" i="19" s="1"/>
  <c r="V357" i="19" a="1"/>
  <c r="V357" i="19" s="1"/>
  <c r="U358" i="19" a="1"/>
  <c r="U358" i="19" s="1"/>
  <c r="V358" i="19" a="1"/>
  <c r="V358" i="19" s="1"/>
  <c r="U359" i="19" a="1"/>
  <c r="U359" i="19" s="1"/>
  <c r="V359" i="19" a="1"/>
  <c r="V359" i="19" s="1"/>
  <c r="U360" i="19" a="1"/>
  <c r="U360" i="19" s="1"/>
  <c r="V360" i="19" a="1"/>
  <c r="V360" i="19" s="1"/>
  <c r="U361" i="19" a="1"/>
  <c r="U361" i="19" s="1"/>
  <c r="V361" i="19" a="1"/>
  <c r="V361" i="19" s="1"/>
  <c r="U362" i="19" a="1"/>
  <c r="U362" i="19" s="1"/>
  <c r="V362" i="19" a="1"/>
  <c r="V362" i="19" s="1"/>
  <c r="U363" i="19" a="1"/>
  <c r="U363" i="19" s="1"/>
  <c r="V363" i="19" a="1"/>
  <c r="V363" i="19" s="1"/>
  <c r="U364" i="19" a="1"/>
  <c r="U364" i="19" s="1"/>
  <c r="V364" i="19" a="1"/>
  <c r="V364" i="19" s="1"/>
  <c r="U365" i="19" a="1"/>
  <c r="U365" i="19" s="1"/>
  <c r="V365" i="19" a="1"/>
  <c r="V365" i="19" s="1"/>
  <c r="U366" i="19" a="1"/>
  <c r="U366" i="19" s="1"/>
  <c r="V366" i="19" a="1"/>
  <c r="V366" i="19" s="1"/>
  <c r="U367" i="19" a="1"/>
  <c r="U367" i="19" s="1"/>
  <c r="V367" i="19" a="1"/>
  <c r="V367" i="19" s="1"/>
  <c r="U368" i="19" a="1"/>
  <c r="U368" i="19" s="1"/>
  <c r="V368" i="19" a="1"/>
  <c r="V368" i="19" s="1"/>
  <c r="U369" i="19" a="1"/>
  <c r="U369" i="19" s="1"/>
  <c r="V369" i="19" a="1"/>
  <c r="V369" i="19" s="1"/>
  <c r="U370" i="19" a="1"/>
  <c r="U370" i="19" s="1"/>
  <c r="V370" i="19" a="1"/>
  <c r="V370" i="19" s="1"/>
  <c r="V5" i="19" a="1"/>
  <c r="V5" i="19" s="1"/>
  <c r="U5" i="19" a="1"/>
  <c r="U5" i="19" s="1"/>
  <c r="T5" i="19" s="1"/>
  <c r="E6" i="28"/>
  <c r="F5" i="28"/>
  <c r="E5" i="28"/>
  <c r="I6" i="28"/>
  <c r="H5" i="28"/>
  <c r="F6" i="28"/>
  <c r="J6" i="28"/>
  <c r="K6" i="28"/>
  <c r="M5" i="28"/>
  <c r="D6" i="28"/>
  <c r="M6" i="28"/>
  <c r="I5" i="28"/>
  <c r="J5" i="28"/>
  <c r="N6" i="28"/>
  <c r="L6" i="28"/>
  <c r="L5" i="28"/>
  <c r="C5" i="28"/>
  <c r="H6" i="28"/>
  <c r="K5" i="28"/>
  <c r="C6" i="28"/>
  <c r="N5" i="28"/>
  <c r="T11" i="19" l="1"/>
  <c r="T9" i="19"/>
  <c r="T8" i="19"/>
  <c r="T320" i="19"/>
  <c r="T312" i="19"/>
  <c r="T304" i="19"/>
  <c r="T300" i="19"/>
  <c r="T296" i="19"/>
  <c r="T280" i="19"/>
  <c r="T268" i="19"/>
  <c r="T252" i="19"/>
  <c r="T188" i="19"/>
  <c r="T186" i="19"/>
  <c r="T184" i="19"/>
  <c r="T182" i="19"/>
  <c r="T180" i="19"/>
  <c r="T172" i="19"/>
  <c r="T241" i="19"/>
  <c r="T209" i="19"/>
  <c r="T207" i="19"/>
  <c r="T205" i="19"/>
  <c r="T203" i="19"/>
  <c r="T201" i="19"/>
  <c r="T199" i="19"/>
  <c r="T197" i="19"/>
  <c r="T195" i="19"/>
  <c r="T183" i="19"/>
  <c r="T352" i="19"/>
  <c r="T322" i="19"/>
  <c r="T247" i="19"/>
  <c r="T220" i="19"/>
  <c r="T218" i="19"/>
  <c r="T216" i="19"/>
  <c r="T177" i="19"/>
  <c r="T64" i="19"/>
  <c r="T58" i="19"/>
  <c r="T52" i="19"/>
  <c r="T368" i="19"/>
  <c r="T51" i="19"/>
  <c r="T28" i="19"/>
  <c r="T356" i="19"/>
  <c r="T336" i="19"/>
  <c r="T250" i="19"/>
  <c r="T248" i="19"/>
  <c r="T246" i="19"/>
  <c r="T244" i="19"/>
  <c r="T236" i="19"/>
  <c r="T156" i="19"/>
  <c r="T364" i="19"/>
  <c r="T344" i="19"/>
  <c r="T332" i="19"/>
  <c r="T325" i="19"/>
  <c r="T316" i="19"/>
  <c r="T292" i="19"/>
  <c r="T276" i="19"/>
  <c r="T272" i="19"/>
  <c r="T270" i="19"/>
  <c r="T263" i="19"/>
  <c r="T261" i="19"/>
  <c r="T259" i="19"/>
  <c r="T257" i="19"/>
  <c r="T226" i="19"/>
  <c r="T224" i="19"/>
  <c r="T222" i="19"/>
  <c r="T193" i="19"/>
  <c r="T162" i="19"/>
  <c r="T160" i="19"/>
  <c r="T158" i="19"/>
  <c r="T85" i="19"/>
  <c r="T83" i="19"/>
  <c r="T81" i="19"/>
  <c r="T79" i="19"/>
  <c r="T30" i="19"/>
  <c r="T340" i="19"/>
  <c r="T308" i="19"/>
  <c r="T299" i="19"/>
  <c r="T297" i="19"/>
  <c r="T290" i="19"/>
  <c r="T288" i="19"/>
  <c r="T281" i="19"/>
  <c r="T266" i="19"/>
  <c r="T264" i="19"/>
  <c r="T249" i="19"/>
  <c r="T245" i="19"/>
  <c r="T243" i="19"/>
  <c r="T239" i="19"/>
  <c r="T237" i="19"/>
  <c r="T235" i="19"/>
  <c r="T233" i="19"/>
  <c r="T231" i="19"/>
  <c r="T229" i="19"/>
  <c r="T227" i="19"/>
  <c r="T214" i="19"/>
  <c r="T212" i="19"/>
  <c r="T210" i="19"/>
  <c r="T208" i="19"/>
  <c r="T206" i="19"/>
  <c r="T204" i="19"/>
  <c r="T200" i="19"/>
  <c r="T196" i="19"/>
  <c r="T185" i="19"/>
  <c r="T181" i="19"/>
  <c r="T179" i="19"/>
  <c r="T175" i="19"/>
  <c r="T173" i="19"/>
  <c r="T171" i="19"/>
  <c r="T169" i="19"/>
  <c r="T167" i="19"/>
  <c r="T165" i="19"/>
  <c r="T163" i="19"/>
  <c r="T154" i="19"/>
  <c r="T152" i="19"/>
  <c r="T150" i="19"/>
  <c r="T148" i="19"/>
  <c r="T146" i="19"/>
  <c r="T144" i="19"/>
  <c r="T142" i="19"/>
  <c r="T140" i="19"/>
  <c r="T138" i="19"/>
  <c r="T136" i="19"/>
  <c r="T134" i="19"/>
  <c r="T132" i="19"/>
  <c r="T122" i="19"/>
  <c r="T120" i="19"/>
  <c r="T116" i="19"/>
  <c r="T114" i="19"/>
  <c r="T106" i="19"/>
  <c r="T104" i="19"/>
  <c r="T100" i="19"/>
  <c r="T98" i="19"/>
  <c r="T92" i="19"/>
  <c r="T57" i="19"/>
  <c r="T17" i="19"/>
  <c r="T16" i="19"/>
  <c r="T360" i="19"/>
  <c r="T348" i="19"/>
  <c r="T328" i="19"/>
  <c r="T324" i="19"/>
  <c r="T315" i="19"/>
  <c r="T313" i="19"/>
  <c r="T306" i="19"/>
  <c r="T284" i="19"/>
  <c r="T279" i="19"/>
  <c r="T277" i="19"/>
  <c r="T275" i="19"/>
  <c r="T273" i="19"/>
  <c r="T260" i="19"/>
  <c r="T256" i="19"/>
  <c r="T254" i="19"/>
  <c r="T225" i="19"/>
  <c r="T215" i="19"/>
  <c r="T194" i="19"/>
  <c r="T192" i="19"/>
  <c r="T190" i="19"/>
  <c r="T168" i="19"/>
  <c r="T161" i="19"/>
  <c r="T151" i="19"/>
  <c r="T147" i="19"/>
  <c r="T145" i="19"/>
  <c r="T141" i="19"/>
  <c r="T135" i="19"/>
  <c r="T103" i="19"/>
  <c r="T99" i="19"/>
  <c r="T93" i="19"/>
  <c r="T80" i="19"/>
  <c r="T78" i="19"/>
  <c r="T29" i="19"/>
  <c r="O6" i="28"/>
  <c r="B7" i="28"/>
  <c r="T323" i="19"/>
  <c r="T318" i="19"/>
  <c r="T295" i="19"/>
  <c r="T293" i="19"/>
  <c r="T291" i="19"/>
  <c r="T286" i="19"/>
  <c r="T271" i="19"/>
  <c r="T269" i="19"/>
  <c r="T267" i="19"/>
  <c r="T262" i="19"/>
  <c r="T258" i="19"/>
  <c r="T223" i="19"/>
  <c r="T221" i="19"/>
  <c r="T219" i="19"/>
  <c r="T159" i="19"/>
  <c r="T157" i="19"/>
  <c r="T155" i="19"/>
  <c r="T84" i="19"/>
  <c r="T362" i="19"/>
  <c r="T354" i="19"/>
  <c r="T346" i="19"/>
  <c r="T338" i="19"/>
  <c r="T333" i="19"/>
  <c r="T311" i="19"/>
  <c r="T321" i="19"/>
  <c r="T314" i="19"/>
  <c r="T305" i="19"/>
  <c r="T298" i="19"/>
  <c r="T289" i="19"/>
  <c r="T282" i="19"/>
  <c r="T265" i="19"/>
  <c r="T242" i="19"/>
  <c r="T240" i="19"/>
  <c r="T238" i="19"/>
  <c r="T232" i="19"/>
  <c r="T228" i="19"/>
  <c r="T217" i="19"/>
  <c r="T213" i="19"/>
  <c r="T211" i="19"/>
  <c r="T178" i="19"/>
  <c r="T176" i="19"/>
  <c r="T174" i="19"/>
  <c r="T164" i="19"/>
  <c r="T153" i="19"/>
  <c r="T149" i="19"/>
  <c r="T143" i="19"/>
  <c r="T139" i="19"/>
  <c r="T137" i="19"/>
  <c r="T133" i="19"/>
  <c r="T123" i="19"/>
  <c r="T121" i="19"/>
  <c r="T117" i="19"/>
  <c r="T107" i="19"/>
  <c r="T105" i="19"/>
  <c r="T370" i="19"/>
  <c r="T367" i="19"/>
  <c r="T365" i="19"/>
  <c r="T359" i="19"/>
  <c r="T357" i="19"/>
  <c r="T351" i="19"/>
  <c r="T349" i="19"/>
  <c r="T343" i="19"/>
  <c r="T341" i="19"/>
  <c r="T335" i="19"/>
  <c r="T330" i="19"/>
  <c r="T327" i="19"/>
  <c r="T309" i="19"/>
  <c r="T307" i="19"/>
  <c r="T302" i="19"/>
  <c r="T369" i="19"/>
  <c r="T366" i="19"/>
  <c r="T363" i="19"/>
  <c r="T361" i="19"/>
  <c r="T358" i="19"/>
  <c r="T355" i="19"/>
  <c r="T353" i="19"/>
  <c r="T350" i="19"/>
  <c r="T347" i="19"/>
  <c r="T345" i="19"/>
  <c r="T342" i="19"/>
  <c r="T339" i="19"/>
  <c r="T337" i="19"/>
  <c r="T334" i="19"/>
  <c r="T331" i="19"/>
  <c r="T329" i="19"/>
  <c r="T326" i="19"/>
  <c r="T319" i="19"/>
  <c r="T317" i="19"/>
  <c r="T310" i="19"/>
  <c r="T303" i="19"/>
  <c r="T301" i="19"/>
  <c r="T294" i="19"/>
  <c r="T287" i="19"/>
  <c r="T285" i="19"/>
  <c r="T283" i="19"/>
  <c r="T278" i="19"/>
  <c r="T274" i="19"/>
  <c r="T255" i="19"/>
  <c r="T253" i="19"/>
  <c r="T251" i="19"/>
  <c r="T191" i="19"/>
  <c r="T189" i="19"/>
  <c r="T187" i="19"/>
  <c r="T234" i="19"/>
  <c r="T230" i="19"/>
  <c r="T202" i="19"/>
  <c r="T198" i="19"/>
  <c r="T170" i="19"/>
  <c r="T166" i="19"/>
  <c r="T82" i="19"/>
  <c r="AG6" i="8"/>
  <c r="G5" i="28" s="1"/>
  <c r="AG7" i="8"/>
  <c r="G6" i="28" s="1"/>
  <c r="AG8" i="8"/>
  <c r="AG9" i="8"/>
  <c r="AG10" i="8"/>
  <c r="AG11" i="8"/>
  <c r="AG12" i="8"/>
  <c r="AG13" i="8"/>
  <c r="AG14" i="8"/>
  <c r="AG15" i="8"/>
  <c r="AG16" i="8"/>
  <c r="AG17" i="8"/>
  <c r="AG18" i="8"/>
  <c r="AG19" i="8"/>
  <c r="AG20" i="8"/>
  <c r="AG21" i="8"/>
  <c r="AG22" i="8"/>
  <c r="AG23" i="8"/>
  <c r="AG24" i="8"/>
  <c r="AG25" i="8"/>
  <c r="AG26" i="8"/>
  <c r="AG27" i="8"/>
  <c r="AG28" i="8"/>
  <c r="AG29" i="8"/>
  <c r="AG30" i="8"/>
  <c r="AG31" i="8"/>
  <c r="AG32" i="8"/>
  <c r="AG33" i="8"/>
  <c r="AG34" i="8"/>
  <c r="AG35" i="8"/>
  <c r="AG36" i="8"/>
  <c r="AG37" i="8"/>
  <c r="AG38" i="8"/>
  <c r="AG39" i="8"/>
  <c r="AG40" i="8"/>
  <c r="AG41" i="8"/>
  <c r="AG42" i="8"/>
  <c r="AG43" i="8"/>
  <c r="AG44" i="8"/>
  <c r="AG45" i="8"/>
  <c r="AG46" i="8"/>
  <c r="AG47" i="8"/>
  <c r="AG48" i="8"/>
  <c r="AG49" i="8"/>
  <c r="AG50" i="8"/>
  <c r="AG51" i="8"/>
  <c r="AG52" i="8"/>
  <c r="AG53" i="8"/>
  <c r="AG54" i="8"/>
  <c r="AG55" i="8"/>
  <c r="AG56" i="8"/>
  <c r="AG57" i="8"/>
  <c r="AG58" i="8"/>
  <c r="AG59" i="8"/>
  <c r="AG60" i="8"/>
  <c r="AG61" i="8"/>
  <c r="AG62" i="8"/>
  <c r="AG63" i="8"/>
  <c r="AG64" i="8"/>
  <c r="AG65" i="8"/>
  <c r="AG66" i="8"/>
  <c r="AG67" i="8"/>
  <c r="AG68" i="8"/>
  <c r="AG69" i="8"/>
  <c r="AG70" i="8"/>
  <c r="AG71" i="8"/>
  <c r="AG72" i="8"/>
  <c r="AG73" i="8"/>
  <c r="AG74" i="8"/>
  <c r="AG75" i="8"/>
  <c r="AG76" i="8"/>
  <c r="AG77" i="8"/>
  <c r="AG78" i="8"/>
  <c r="AG79" i="8"/>
  <c r="AG80" i="8"/>
  <c r="AG81" i="8"/>
  <c r="AG82" i="8"/>
  <c r="AG83" i="8"/>
  <c r="AG84" i="8"/>
  <c r="AG85" i="8"/>
  <c r="AG86" i="8"/>
  <c r="AG87" i="8"/>
  <c r="AG88" i="8"/>
  <c r="AG89" i="8"/>
  <c r="AG90" i="8"/>
  <c r="AG91" i="8"/>
  <c r="AG92" i="8"/>
  <c r="AG93" i="8"/>
  <c r="AG94" i="8"/>
  <c r="AG95" i="8"/>
  <c r="AG96" i="8"/>
  <c r="AG97" i="8"/>
  <c r="AG98" i="8"/>
  <c r="AG99" i="8"/>
  <c r="AG100" i="8"/>
  <c r="AG101" i="8"/>
  <c r="AG102" i="8"/>
  <c r="AG103" i="8"/>
  <c r="AG104" i="8"/>
  <c r="AG105" i="8"/>
  <c r="AG106" i="8"/>
  <c r="AG107" i="8"/>
  <c r="AG108" i="8"/>
  <c r="AG109" i="8"/>
  <c r="AG110" i="8"/>
  <c r="AG111" i="8"/>
  <c r="AG112" i="8"/>
  <c r="AG113" i="8"/>
  <c r="AG114" i="8"/>
  <c r="AG115" i="8"/>
  <c r="AG116" i="8"/>
  <c r="AG117" i="8"/>
  <c r="AG118" i="8"/>
  <c r="AG119" i="8"/>
  <c r="AG120" i="8"/>
  <c r="AG121" i="8"/>
  <c r="AG122" i="8"/>
  <c r="AG123" i="8"/>
  <c r="AG124" i="8"/>
  <c r="AG125" i="8"/>
  <c r="AG126" i="8"/>
  <c r="AG127" i="8"/>
  <c r="AG128" i="8"/>
  <c r="AG129" i="8"/>
  <c r="AG130" i="8"/>
  <c r="AG5" i="8"/>
  <c r="K7" i="28"/>
  <c r="D7" i="28"/>
  <c r="C7" i="28"/>
  <c r="I7" i="28"/>
  <c r="F7" i="28"/>
  <c r="M7" i="28"/>
  <c r="O7" i="28" l="1"/>
  <c r="B8" i="28"/>
  <c r="G7" i="28"/>
  <c r="L7" i="28"/>
  <c r="K8" i="28"/>
  <c r="N7" i="28"/>
  <c r="J7" i="28"/>
  <c r="L8" i="28"/>
  <c r="N8" i="28"/>
  <c r="I8" i="28"/>
  <c r="H7" i="28"/>
  <c r="E7" i="28"/>
  <c r="H8" i="28"/>
  <c r="B9" i="28" l="1"/>
  <c r="G8" i="28"/>
  <c r="O8" i="28"/>
  <c r="E1" i="26"/>
  <c r="C8" i="28"/>
  <c r="L9" i="28"/>
  <c r="J8" i="28"/>
  <c r="E8" i="28"/>
  <c r="N9" i="28"/>
  <c r="J9" i="28"/>
  <c r="D8" i="28"/>
  <c r="D9" i="28"/>
  <c r="F8" i="28"/>
  <c r="M8" i="28"/>
  <c r="B10" i="28" l="1"/>
  <c r="G9" i="28"/>
  <c r="O9" i="28"/>
  <c r="G4" i="23"/>
  <c r="I4" i="23" s="1"/>
  <c r="A8" i="23" s="1"/>
  <c r="G4" i="22"/>
  <c r="G4" i="21"/>
  <c r="I4" i="21" s="1"/>
  <c r="A8" i="21" s="1"/>
  <c r="G4" i="20"/>
  <c r="I4" i="20" s="1"/>
  <c r="A8" i="20" s="1"/>
  <c r="I4" i="22"/>
  <c r="A8" i="22" s="1"/>
  <c r="H9" i="28"/>
  <c r="I10" i="28"/>
  <c r="K10" i="28"/>
  <c r="K9" i="28"/>
  <c r="M9" i="28"/>
  <c r="F9" i="28"/>
  <c r="J10" i="28"/>
  <c r="L10" i="28"/>
  <c r="C10" i="28"/>
  <c r="C9" i="28"/>
  <c r="F10" i="28"/>
  <c r="D10" i="28"/>
  <c r="M10" i="28"/>
  <c r="E10" i="28"/>
  <c r="E9" i="28"/>
  <c r="I9" i="28"/>
  <c r="H10" i="28"/>
  <c r="N10" i="28"/>
  <c r="C8" i="22" l="1"/>
  <c r="B8" i="22"/>
  <c r="D8" i="22"/>
  <c r="O10" i="28"/>
  <c r="G10" i="28"/>
  <c r="B11" i="28"/>
  <c r="A9" i="23"/>
  <c r="K4" i="23"/>
  <c r="A9" i="22"/>
  <c r="K4" i="22"/>
  <c r="A9" i="21"/>
  <c r="K4" i="21"/>
  <c r="A9" i="20"/>
  <c r="K4" i="20"/>
  <c r="D9" i="22" l="1"/>
  <c r="C9" i="22"/>
  <c r="B9" i="22"/>
  <c r="O11" i="28"/>
  <c r="B12" i="28"/>
  <c r="G11" i="28"/>
  <c r="A10" i="23"/>
  <c r="A10" i="22"/>
  <c r="A10" i="21"/>
  <c r="A10" i="20"/>
  <c r="H12" i="28"/>
  <c r="C12" i="28"/>
  <c r="C11" i="28"/>
  <c r="K12" i="28"/>
  <c r="E12" i="28"/>
  <c r="J11" i="28"/>
  <c r="M11" i="28"/>
  <c r="J12" i="28"/>
  <c r="L12" i="28"/>
  <c r="H11" i="28"/>
  <c r="M12" i="28"/>
  <c r="F12" i="28"/>
  <c r="I11" i="28"/>
  <c r="K11" i="28"/>
  <c r="I12" i="28"/>
  <c r="D12" i="28"/>
  <c r="E11" i="28"/>
  <c r="N11" i="28"/>
  <c r="L11" i="28"/>
  <c r="F11" i="28"/>
  <c r="N12" i="28"/>
  <c r="D11" i="28"/>
  <c r="B10" i="22" l="1"/>
  <c r="D10" i="22"/>
  <c r="C10" i="22"/>
  <c r="O12" i="28"/>
  <c r="B13" i="28"/>
  <c r="G12" i="28"/>
  <c r="A11" i="23"/>
  <c r="A11" i="22"/>
  <c r="A11" i="21"/>
  <c r="A11" i="20"/>
  <c r="C2" i="7"/>
  <c r="C3" i="7"/>
  <c r="C4" i="7"/>
  <c r="C5" i="7"/>
  <c r="C6" i="7"/>
  <c r="C7" i="7"/>
  <c r="C8" i="7"/>
  <c r="B2" i="7"/>
  <c r="B3" i="7"/>
  <c r="B4" i="7"/>
  <c r="B5" i="7"/>
  <c r="B6" i="7"/>
  <c r="B7" i="7"/>
  <c r="B8" i="7"/>
  <c r="F13" i="28"/>
  <c r="D13" i="28"/>
  <c r="N13" i="28"/>
  <c r="K13" i="28"/>
  <c r="L13" i="28"/>
  <c r="I13" i="28"/>
  <c r="J13" i="28"/>
  <c r="M13" i="28"/>
  <c r="C13" i="28"/>
  <c r="H13" i="28"/>
  <c r="E13" i="28"/>
  <c r="D11" i="22" l="1"/>
  <c r="C11" i="22"/>
  <c r="B11" i="22"/>
  <c r="O13" i="28"/>
  <c r="B14" i="28"/>
  <c r="G13" i="28"/>
  <c r="A12" i="23"/>
  <c r="A12" i="22"/>
  <c r="A12" i="21"/>
  <c r="A12" i="20"/>
  <c r="H14" i="28"/>
  <c r="M14" i="28"/>
  <c r="N14" i="28"/>
  <c r="K14" i="28"/>
  <c r="F14" i="28"/>
  <c r="L14" i="28"/>
  <c r="I14" i="28"/>
  <c r="J14" i="28"/>
  <c r="E14" i="28"/>
  <c r="D14" i="28"/>
  <c r="C14" i="28"/>
  <c r="C12" i="22" l="1"/>
  <c r="B12" i="22"/>
  <c r="D12" i="22"/>
  <c r="O14" i="28"/>
  <c r="B15" i="28"/>
  <c r="G14" i="28"/>
  <c r="A13" i="23"/>
  <c r="A13" i="22"/>
  <c r="A13" i="21"/>
  <c r="A13" i="20"/>
  <c r="E15" i="28"/>
  <c r="I15" i="28"/>
  <c r="N15" i="28"/>
  <c r="F15" i="28"/>
  <c r="M15" i="28"/>
  <c r="H15" i="28"/>
  <c r="J15" i="28"/>
  <c r="L15" i="28"/>
  <c r="D15" i="28"/>
  <c r="C15" i="28"/>
  <c r="K15" i="28"/>
  <c r="C13" i="22" l="1"/>
  <c r="B13" i="22"/>
  <c r="D13" i="22"/>
  <c r="O15" i="28"/>
  <c r="B16" i="28"/>
  <c r="G15" i="28"/>
  <c r="A14" i="23"/>
  <c r="A14" i="22"/>
  <c r="A14" i="21"/>
  <c r="A14" i="20"/>
  <c r="F16" i="28"/>
  <c r="M16" i="28"/>
  <c r="K16" i="28"/>
  <c r="C16" i="28"/>
  <c r="N16" i="28"/>
  <c r="L16" i="28"/>
  <c r="H16" i="28"/>
  <c r="I16" i="28"/>
  <c r="D16" i="28"/>
  <c r="J16" i="28"/>
  <c r="E16" i="28"/>
  <c r="C14" i="22" l="1"/>
  <c r="B14" i="22"/>
  <c r="D14" i="22"/>
  <c r="O16" i="28"/>
  <c r="B17" i="28"/>
  <c r="G16" i="28"/>
  <c r="A15" i="23"/>
  <c r="A15" i="22"/>
  <c r="A15" i="21"/>
  <c r="A15" i="20"/>
  <c r="C17" i="28"/>
  <c r="J17" i="28"/>
  <c r="H17" i="28"/>
  <c r="I17" i="28"/>
  <c r="D17" i="28"/>
  <c r="M17" i="28"/>
  <c r="D15" i="22" l="1"/>
  <c r="C15" i="22"/>
  <c r="B15" i="22"/>
  <c r="O17" i="28"/>
  <c r="B18" i="28"/>
  <c r="G17" i="28"/>
  <c r="A16" i="23"/>
  <c r="A16" i="22"/>
  <c r="A16" i="21"/>
  <c r="A16" i="20"/>
  <c r="D18" i="28"/>
  <c r="L18" i="28"/>
  <c r="E18" i="28"/>
  <c r="J18" i="28"/>
  <c r="E17" i="28"/>
  <c r="K17" i="28"/>
  <c r="L17" i="28"/>
  <c r="N18" i="28"/>
  <c r="N17" i="28"/>
  <c r="C18" i="28"/>
  <c r="F17" i="28"/>
  <c r="K18" i="28"/>
  <c r="M18" i="28"/>
  <c r="F18" i="28"/>
  <c r="D16" i="22" l="1"/>
  <c r="C16" i="22"/>
  <c r="B16" i="22"/>
  <c r="O18" i="28"/>
  <c r="B19" i="28"/>
  <c r="G18" i="28"/>
  <c r="A17" i="23"/>
  <c r="A17" i="22"/>
  <c r="A17" i="21"/>
  <c r="A17" i="20"/>
  <c r="N19" i="28"/>
  <c r="H18" i="28"/>
  <c r="K19" i="28"/>
  <c r="L19" i="28"/>
  <c r="F19" i="28"/>
  <c r="I19" i="28"/>
  <c r="C19" i="28"/>
  <c r="I18" i="28"/>
  <c r="B17" i="22" l="1"/>
  <c r="C17" i="22"/>
  <c r="D17" i="22"/>
  <c r="B20" i="28"/>
  <c r="G19" i="28"/>
  <c r="O19" i="28"/>
  <c r="A18" i="23"/>
  <c r="A18" i="22"/>
  <c r="A18" i="21"/>
  <c r="A18" i="20"/>
  <c r="H19" i="28"/>
  <c r="E19" i="28"/>
  <c r="M19" i="28"/>
  <c r="J19" i="28"/>
  <c r="H20" i="28"/>
  <c r="D19" i="28"/>
  <c r="I20" i="28"/>
  <c r="N20" i="28"/>
  <c r="E20" i="28"/>
  <c r="C18" i="22" l="1"/>
  <c r="B18" i="22"/>
  <c r="D18" i="22"/>
  <c r="B21" i="28"/>
  <c r="G20" i="28"/>
  <c r="O20" i="28"/>
  <c r="A19" i="23"/>
  <c r="A19" i="22"/>
  <c r="A19" i="21"/>
  <c r="A19" i="20"/>
  <c r="J20" i="28"/>
  <c r="H21" i="28"/>
  <c r="J21" i="28"/>
  <c r="L20" i="28"/>
  <c r="D21" i="28"/>
  <c r="F21" i="28"/>
  <c r="I21" i="28"/>
  <c r="D20" i="28"/>
  <c r="K21" i="28"/>
  <c r="C21" i="28"/>
  <c r="N21" i="28"/>
  <c r="M20" i="28"/>
  <c r="L21" i="28"/>
  <c r="E21" i="28"/>
  <c r="C20" i="28"/>
  <c r="M21" i="28"/>
  <c r="F20" i="28"/>
  <c r="K20" i="28"/>
  <c r="C19" i="22" l="1"/>
  <c r="B19" i="22"/>
  <c r="D19" i="22"/>
  <c r="G21" i="28"/>
  <c r="O21" i="28"/>
  <c r="B22" i="28"/>
  <c r="A20" i="23"/>
  <c r="A20" i="22"/>
  <c r="A20" i="21"/>
  <c r="A20" i="20"/>
  <c r="C22" i="28"/>
  <c r="K22" i="28"/>
  <c r="L22" i="28"/>
  <c r="F22" i="28"/>
  <c r="D22" i="28"/>
  <c r="M22" i="28"/>
  <c r="N22" i="28"/>
  <c r="D20" i="22" l="1"/>
  <c r="C20" i="22"/>
  <c r="B20" i="22"/>
  <c r="G22" i="28"/>
  <c r="O22" i="28"/>
  <c r="B23" i="28"/>
  <c r="A21" i="23"/>
  <c r="A21" i="22"/>
  <c r="A21" i="21"/>
  <c r="A21" i="20"/>
  <c r="F23" i="28"/>
  <c r="H22" i="28"/>
  <c r="I23" i="28"/>
  <c r="J23" i="28"/>
  <c r="D23" i="28"/>
  <c r="C23" i="28"/>
  <c r="I22" i="28"/>
  <c r="L23" i="28"/>
  <c r="N23" i="28"/>
  <c r="E22" i="28"/>
  <c r="H23" i="28"/>
  <c r="J22" i="28"/>
  <c r="K23" i="28"/>
  <c r="E23" i="28"/>
  <c r="M23" i="28"/>
  <c r="D21" i="22" l="1"/>
  <c r="B21" i="22"/>
  <c r="C21" i="22"/>
  <c r="B24" i="28"/>
  <c r="G23" i="28"/>
  <c r="O23" i="28"/>
  <c r="A22" i="23"/>
  <c r="A22" i="22"/>
  <c r="A22" i="21"/>
  <c r="A22" i="20"/>
  <c r="J24" i="28"/>
  <c r="M24" i="28"/>
  <c r="F24" i="28"/>
  <c r="I24" i="28"/>
  <c r="B22" i="22" l="1"/>
  <c r="D22" i="22"/>
  <c r="C22" i="22"/>
  <c r="G24" i="28"/>
  <c r="O24" i="28"/>
  <c r="B25" i="28"/>
  <c r="A23" i="23"/>
  <c r="A23" i="22"/>
  <c r="A23" i="21"/>
  <c r="A23" i="20"/>
  <c r="N24" i="28"/>
  <c r="H24" i="28"/>
  <c r="L24" i="28"/>
  <c r="C24" i="28"/>
  <c r="L25" i="28"/>
  <c r="D25" i="28"/>
  <c r="D24" i="28"/>
  <c r="K24" i="28"/>
  <c r="E24" i="28"/>
  <c r="B23" i="22" l="1"/>
  <c r="D23" i="22"/>
  <c r="C23" i="22"/>
  <c r="O25" i="28"/>
  <c r="B26" i="28"/>
  <c r="G25" i="28"/>
  <c r="A24" i="23"/>
  <c r="A24" i="22"/>
  <c r="A24" i="21"/>
  <c r="A24" i="20"/>
  <c r="H26" i="28"/>
  <c r="N25" i="28"/>
  <c r="E25" i="28"/>
  <c r="I25" i="28"/>
  <c r="J25" i="28"/>
  <c r="F26" i="28"/>
  <c r="H25" i="28"/>
  <c r="K25" i="28"/>
  <c r="M25" i="28"/>
  <c r="C25" i="28"/>
  <c r="D26" i="28"/>
  <c r="N26" i="28"/>
  <c r="F25" i="28"/>
  <c r="C24" i="22" l="1"/>
  <c r="B24" i="22"/>
  <c r="D24" i="22"/>
  <c r="B27" i="28"/>
  <c r="G26" i="28"/>
  <c r="O26" i="28"/>
  <c r="A25" i="23"/>
  <c r="A25" i="22"/>
  <c r="A25" i="21"/>
  <c r="A25" i="20"/>
  <c r="L26" i="28"/>
  <c r="C26" i="28"/>
  <c r="D27" i="28"/>
  <c r="K27" i="28"/>
  <c r="M26" i="28"/>
  <c r="J26" i="28"/>
  <c r="F27" i="28"/>
  <c r="E26" i="28"/>
  <c r="K26" i="28"/>
  <c r="I26" i="28"/>
  <c r="D25" i="22" l="1"/>
  <c r="B25" i="22"/>
  <c r="C25" i="22"/>
  <c r="B28" i="28"/>
  <c r="G27" i="28"/>
  <c r="O27" i="28"/>
  <c r="A26" i="23"/>
  <c r="A26" i="22"/>
  <c r="A26" i="21"/>
  <c r="A26" i="20"/>
  <c r="M28" i="28"/>
  <c r="K28" i="28"/>
  <c r="E27" i="28"/>
  <c r="M27" i="28"/>
  <c r="J28" i="28"/>
  <c r="N28" i="28"/>
  <c r="F28" i="28"/>
  <c r="H27" i="28"/>
  <c r="J27" i="28"/>
  <c r="E28" i="28"/>
  <c r="I27" i="28"/>
  <c r="I28" i="28"/>
  <c r="C28" i="28"/>
  <c r="L27" i="28"/>
  <c r="N27" i="28"/>
  <c r="C27" i="28"/>
  <c r="C26" i="22" l="1"/>
  <c r="D26" i="22"/>
  <c r="B26" i="22"/>
  <c r="G28" i="28"/>
  <c r="O28" i="28"/>
  <c r="B29" i="28"/>
  <c r="A27" i="23"/>
  <c r="A27" i="22"/>
  <c r="A27" i="21"/>
  <c r="A27" i="20"/>
  <c r="J29" i="28"/>
  <c r="F29" i="28"/>
  <c r="E29" i="28"/>
  <c r="D28" i="28"/>
  <c r="N29" i="28"/>
  <c r="H28" i="28"/>
  <c r="C29" i="28"/>
  <c r="L29" i="28"/>
  <c r="I29" i="28"/>
  <c r="H29" i="28"/>
  <c r="L28" i="28"/>
  <c r="M29" i="28"/>
  <c r="D29" i="28"/>
  <c r="K29" i="28"/>
  <c r="D27" i="22" l="1"/>
  <c r="B27" i="22"/>
  <c r="C27" i="22"/>
  <c r="G29" i="28"/>
  <c r="O29" i="28"/>
  <c r="B30" i="28"/>
  <c r="A28" i="23"/>
  <c r="A28" i="22"/>
  <c r="A28" i="21"/>
  <c r="A28" i="20"/>
  <c r="D30" i="28"/>
  <c r="B28" i="22" l="1"/>
  <c r="D28" i="22"/>
  <c r="C28" i="22"/>
  <c r="B31" i="28"/>
  <c r="G30" i="28"/>
  <c r="O30" i="28"/>
  <c r="A29" i="23"/>
  <c r="A29" i="22"/>
  <c r="A29" i="21"/>
  <c r="A29" i="20"/>
  <c r="M30" i="28"/>
  <c r="E30" i="28"/>
  <c r="F30" i="28"/>
  <c r="N30" i="28"/>
  <c r="C30" i="28"/>
  <c r="N31" i="28"/>
  <c r="K30" i="28"/>
  <c r="J31" i="28"/>
  <c r="I30" i="28"/>
  <c r="H30" i="28"/>
  <c r="J30" i="28"/>
  <c r="L30" i="28"/>
  <c r="C29" i="22" l="1"/>
  <c r="D29" i="22"/>
  <c r="B29" i="22"/>
  <c r="G31" i="28"/>
  <c r="O31" i="28"/>
  <c r="B32" i="28"/>
  <c r="A30" i="23"/>
  <c r="A30" i="22"/>
  <c r="A30" i="21"/>
  <c r="A30" i="20"/>
  <c r="K31" i="28"/>
  <c r="M31" i="28"/>
  <c r="E31" i="28"/>
  <c r="L31" i="28"/>
  <c r="D31" i="28"/>
  <c r="C31" i="28"/>
  <c r="F31" i="28"/>
  <c r="I31" i="28"/>
  <c r="C32" i="28"/>
  <c r="H31" i="28"/>
  <c r="C30" i="22" l="1"/>
  <c r="D30" i="22"/>
  <c r="B30" i="22"/>
  <c r="G32" i="28"/>
  <c r="O32" i="28"/>
  <c r="B33" i="28"/>
  <c r="A31" i="23"/>
  <c r="A31" i="22"/>
  <c r="A31" i="21"/>
  <c r="A31" i="20"/>
  <c r="J32" i="28"/>
  <c r="M32" i="28"/>
  <c r="N32" i="28"/>
  <c r="C33" i="28"/>
  <c r="H32" i="28"/>
  <c r="K32" i="28"/>
  <c r="D32" i="28"/>
  <c r="F32" i="28"/>
  <c r="E32" i="28"/>
  <c r="I32" i="28"/>
  <c r="L32" i="28"/>
  <c r="C31" i="22" l="1"/>
  <c r="B31" i="22"/>
  <c r="D31" i="22"/>
  <c r="B34" i="28"/>
  <c r="G33" i="28"/>
  <c r="O33" i="28"/>
  <c r="A32" i="23"/>
  <c r="A32" i="22"/>
  <c r="A32" i="21"/>
  <c r="A32" i="20"/>
  <c r="N33" i="28"/>
  <c r="I33" i="28"/>
  <c r="K33" i="28"/>
  <c r="H33" i="28"/>
  <c r="J33" i="28"/>
  <c r="L33" i="28"/>
  <c r="M33" i="28"/>
  <c r="E33" i="28"/>
  <c r="D33" i="28"/>
  <c r="J34" i="28"/>
  <c r="F33" i="28"/>
  <c r="F34" i="28"/>
  <c r="D32" i="22" l="1"/>
  <c r="C32" i="22"/>
  <c r="B32" i="22"/>
  <c r="G34" i="28"/>
  <c r="O34" i="28"/>
  <c r="B35" i="28"/>
  <c r="A33" i="23"/>
  <c r="A33" i="22"/>
  <c r="A33" i="21"/>
  <c r="A33" i="20"/>
  <c r="I34" i="28"/>
  <c r="M34" i="28"/>
  <c r="L35" i="28"/>
  <c r="K34" i="28"/>
  <c r="D34" i="28"/>
  <c r="E34" i="28"/>
  <c r="D35" i="28"/>
  <c r="H35" i="28"/>
  <c r="H34" i="28"/>
  <c r="C34" i="28"/>
  <c r="N34" i="28"/>
  <c r="L34" i="28"/>
  <c r="C35" i="28"/>
  <c r="D33" i="22" l="1"/>
  <c r="B33" i="22"/>
  <c r="C33" i="22"/>
  <c r="G35" i="28"/>
  <c r="O35" i="28"/>
  <c r="B36" i="28"/>
  <c r="A34" i="23"/>
  <c r="A34" i="22"/>
  <c r="A34" i="21"/>
  <c r="A34" i="20"/>
  <c r="E35" i="28"/>
  <c r="F36" i="28"/>
  <c r="F35" i="28"/>
  <c r="C36" i="28"/>
  <c r="M35" i="28"/>
  <c r="K35" i="28"/>
  <c r="J35" i="28"/>
  <c r="I35" i="28"/>
  <c r="N35" i="28"/>
  <c r="D34" i="22" l="1"/>
  <c r="C34" i="22"/>
  <c r="B34" i="22"/>
  <c r="O36" i="28"/>
  <c r="E8" i="23" s="1"/>
  <c r="B37" i="28"/>
  <c r="G36" i="28"/>
  <c r="A35" i="23"/>
  <c r="A35" i="22"/>
  <c r="A35" i="21"/>
  <c r="A35" i="20"/>
  <c r="C37" i="28"/>
  <c r="K36" i="28"/>
  <c r="E36" i="28"/>
  <c r="J36" i="28"/>
  <c r="H37" i="28"/>
  <c r="N37" i="28"/>
  <c r="D36" i="28"/>
  <c r="M36" i="28"/>
  <c r="I36" i="28"/>
  <c r="K37" i="28"/>
  <c r="L36" i="28"/>
  <c r="N36" i="28"/>
  <c r="H36" i="28"/>
  <c r="L37" i="28"/>
  <c r="B35" i="22" l="1"/>
  <c r="D35" i="22"/>
  <c r="C35" i="22"/>
  <c r="C8" i="23"/>
  <c r="B8" i="23"/>
  <c r="D9" i="23"/>
  <c r="B9" i="23"/>
  <c r="D8" i="23"/>
  <c r="O37" i="28"/>
  <c r="E9" i="23" s="1"/>
  <c r="B38" i="28"/>
  <c r="G37" i="28"/>
  <c r="A36" i="23"/>
  <c r="A36" i="22"/>
  <c r="A36" i="21"/>
  <c r="A36" i="20"/>
  <c r="E38" i="28"/>
  <c r="D38" i="28"/>
  <c r="E37" i="28"/>
  <c r="M38" i="28"/>
  <c r="H38" i="28"/>
  <c r="I37" i="28"/>
  <c r="M37" i="28"/>
  <c r="J37" i="28"/>
  <c r="D37" i="28"/>
  <c r="F38" i="28"/>
  <c r="L38" i="28"/>
  <c r="F37" i="28"/>
  <c r="C9" i="23" l="1"/>
  <c r="C36" i="22"/>
  <c r="D36" i="22"/>
  <c r="B36" i="22"/>
  <c r="B10" i="23"/>
  <c r="C10" i="23"/>
  <c r="O38" i="28"/>
  <c r="E10" i="23" s="1"/>
  <c r="B39" i="28"/>
  <c r="G38" i="28"/>
  <c r="A37" i="23"/>
  <c r="A37" i="22"/>
  <c r="A37" i="21"/>
  <c r="A37" i="20"/>
  <c r="L39" i="28"/>
  <c r="M39" i="28"/>
  <c r="C38" i="28"/>
  <c r="J39" i="28"/>
  <c r="N39" i="28"/>
  <c r="F39" i="28"/>
  <c r="C39" i="28"/>
  <c r="K39" i="28"/>
  <c r="I39" i="28"/>
  <c r="H39" i="28"/>
  <c r="J38" i="28"/>
  <c r="I38" i="28"/>
  <c r="N38" i="28"/>
  <c r="K38" i="28"/>
  <c r="D39" i="28"/>
  <c r="E39" i="28"/>
  <c r="D10" i="23" l="1"/>
  <c r="B37" i="23"/>
  <c r="C37" i="23"/>
  <c r="E37" i="23"/>
  <c r="D37" i="23"/>
  <c r="D37" i="22"/>
  <c r="C37" i="22"/>
  <c r="B37" i="22"/>
  <c r="B11" i="23"/>
  <c r="D11" i="23"/>
  <c r="C11" i="23"/>
  <c r="B40" i="28"/>
  <c r="G39" i="28"/>
  <c r="O39" i="28"/>
  <c r="E11" i="23" s="1"/>
  <c r="A38" i="23"/>
  <c r="A38" i="22"/>
  <c r="A38" i="21"/>
  <c r="A38" i="20"/>
  <c r="C40" i="28"/>
  <c r="M40" i="28"/>
  <c r="L40" i="28"/>
  <c r="F40" i="28"/>
  <c r="N40" i="28"/>
  <c r="I40" i="28"/>
  <c r="E40" i="28"/>
  <c r="E38" i="23" l="1"/>
  <c r="C38" i="23"/>
  <c r="D38" i="23"/>
  <c r="B38" i="23"/>
  <c r="D38" i="22"/>
  <c r="B38" i="22"/>
  <c r="C38" i="22"/>
  <c r="B38" i="20"/>
  <c r="C38" i="20"/>
  <c r="D38" i="20"/>
  <c r="B12" i="23"/>
  <c r="D12" i="23"/>
  <c r="C12" i="23"/>
  <c r="B41" i="28"/>
  <c r="G40" i="28"/>
  <c r="O40" i="28"/>
  <c r="E12" i="23" s="1"/>
  <c r="K40" i="28"/>
  <c r="K41" i="28"/>
  <c r="H40" i="28"/>
  <c r="M41" i="28"/>
  <c r="J41" i="28"/>
  <c r="J40" i="28"/>
  <c r="E41" i="28"/>
  <c r="H41" i="28"/>
  <c r="D41" i="28"/>
  <c r="I41" i="28"/>
  <c r="C41" i="28"/>
  <c r="D40" i="28"/>
  <c r="C13" i="23" l="1"/>
  <c r="O41" i="28"/>
  <c r="E13" i="23" s="1"/>
  <c r="B42" i="28"/>
  <c r="G41" i="28"/>
  <c r="L41" i="28"/>
  <c r="N41" i="28"/>
  <c r="F42" i="28"/>
  <c r="D42" i="28"/>
  <c r="K42" i="28"/>
  <c r="F41" i="28"/>
  <c r="C42" i="28"/>
  <c r="B13" i="23" l="1"/>
  <c r="D13" i="23"/>
  <c r="O42" i="28"/>
  <c r="E14" i="23" s="1"/>
  <c r="G42" i="28"/>
  <c r="B43" i="28"/>
  <c r="E42" i="28"/>
  <c r="N42" i="28"/>
  <c r="J42" i="28"/>
  <c r="I42" i="28"/>
  <c r="M42" i="28"/>
  <c r="L42" i="28"/>
  <c r="J43" i="28"/>
  <c r="C43" i="28"/>
  <c r="I43" i="28"/>
  <c r="H42" i="28"/>
  <c r="C14" i="23" l="1"/>
  <c r="B14" i="23"/>
  <c r="D14" i="23"/>
  <c r="O43" i="28"/>
  <c r="E15" i="23" s="1"/>
  <c r="B44" i="28"/>
  <c r="G43" i="28"/>
  <c r="K44" i="28"/>
  <c r="J44" i="28"/>
  <c r="F43" i="28"/>
  <c r="D44" i="28"/>
  <c r="N44" i="28"/>
  <c r="M43" i="28"/>
  <c r="L43" i="28"/>
  <c r="H44" i="28"/>
  <c r="M44" i="28"/>
  <c r="D43" i="28"/>
  <c r="I44" i="28"/>
  <c r="F44" i="28"/>
  <c r="E43" i="28"/>
  <c r="L44" i="28"/>
  <c r="K43" i="28"/>
  <c r="H43" i="28"/>
  <c r="N43" i="28"/>
  <c r="C44" i="28"/>
  <c r="E44" i="28"/>
  <c r="C15" i="23" l="1"/>
  <c r="D15" i="23"/>
  <c r="B15" i="23"/>
  <c r="B16" i="23"/>
  <c r="D16" i="23"/>
  <c r="C16" i="23"/>
  <c r="G44" i="28"/>
  <c r="O44" i="28"/>
  <c r="E16" i="23" s="1"/>
  <c r="B45" i="28"/>
  <c r="H45" i="28"/>
  <c r="M45" i="28"/>
  <c r="K45" i="28"/>
  <c r="D45" i="28"/>
  <c r="C45" i="28"/>
  <c r="F45" i="28"/>
  <c r="J45" i="28"/>
  <c r="E45" i="28"/>
  <c r="L45" i="28"/>
  <c r="N45" i="28"/>
  <c r="I45" i="28"/>
  <c r="C17" i="23" l="1"/>
  <c r="B17" i="23"/>
  <c r="D17" i="23"/>
  <c r="O45" i="28"/>
  <c r="E17" i="23" s="1"/>
  <c r="B46" i="28"/>
  <c r="G45" i="28"/>
  <c r="F46" i="28"/>
  <c r="L46" i="28"/>
  <c r="D46" i="28"/>
  <c r="K46" i="28"/>
  <c r="J46" i="28"/>
  <c r="E46" i="28"/>
  <c r="C46" i="28"/>
  <c r="N46" i="28"/>
  <c r="H46" i="28"/>
  <c r="M46" i="28"/>
  <c r="I46" i="28"/>
  <c r="B18" i="23" l="1"/>
  <c r="D18" i="23"/>
  <c r="C18" i="23"/>
  <c r="O46" i="28"/>
  <c r="E18" i="23" s="1"/>
  <c r="B47" i="28"/>
  <c r="G46" i="28"/>
  <c r="H47" i="28"/>
  <c r="D47" i="28"/>
  <c r="J47" i="28"/>
  <c r="I47" i="28"/>
  <c r="F47" i="28"/>
  <c r="E47" i="28"/>
  <c r="N47" i="28"/>
  <c r="C47" i="28"/>
  <c r="K47" i="28"/>
  <c r="L47" i="28"/>
  <c r="M47" i="28"/>
  <c r="D19" i="23" l="1"/>
  <c r="C19" i="23"/>
  <c r="B19" i="23"/>
  <c r="O47" i="28"/>
  <c r="E19" i="23" s="1"/>
  <c r="B48" i="28"/>
  <c r="G47" i="28"/>
  <c r="E48" i="28"/>
  <c r="F48" i="28"/>
  <c r="C48" i="28"/>
  <c r="J48" i="28"/>
  <c r="L48" i="28"/>
  <c r="I48" i="28"/>
  <c r="K48" i="28"/>
  <c r="D48" i="28"/>
  <c r="N48" i="28"/>
  <c r="M48" i="28"/>
  <c r="H48" i="28"/>
  <c r="D20" i="23" l="1"/>
  <c r="B20" i="23"/>
  <c r="C20" i="23"/>
  <c r="O48" i="28"/>
  <c r="E20" i="23" s="1"/>
  <c r="B49" i="28"/>
  <c r="G48" i="28"/>
  <c r="J49" i="28"/>
  <c r="H49" i="28"/>
  <c r="D49" i="28"/>
  <c r="I49" i="28"/>
  <c r="N49" i="28"/>
  <c r="F49" i="28"/>
  <c r="E49" i="28"/>
  <c r="M49" i="28"/>
  <c r="K49" i="28"/>
  <c r="C49" i="28"/>
  <c r="L49" i="28"/>
  <c r="D21" i="23" l="1"/>
  <c r="B21" i="23"/>
  <c r="C21" i="23"/>
  <c r="B50" i="28"/>
  <c r="O49" i="28"/>
  <c r="E21" i="23" s="1"/>
  <c r="G49" i="28"/>
  <c r="F50" i="28"/>
  <c r="H50" i="28"/>
  <c r="E50" i="28"/>
  <c r="M50" i="28"/>
  <c r="C22" i="23" l="1"/>
  <c r="B51" i="28"/>
  <c r="O50" i="28"/>
  <c r="E22" i="23" s="1"/>
  <c r="G50" i="28"/>
  <c r="C50" i="28"/>
  <c r="C51" i="28"/>
  <c r="I50" i="28"/>
  <c r="N50" i="28"/>
  <c r="K50" i="28"/>
  <c r="M51" i="28"/>
  <c r="D50" i="28"/>
  <c r="I51" i="28"/>
  <c r="J50" i="28"/>
  <c r="E51" i="28"/>
  <c r="L50" i="28"/>
  <c r="N51" i="28"/>
  <c r="L51" i="28"/>
  <c r="H51" i="28"/>
  <c r="B22" i="23" l="1"/>
  <c r="D22" i="23"/>
  <c r="B23" i="23"/>
  <c r="D23" i="23"/>
  <c r="C23" i="23"/>
  <c r="G51" i="28"/>
  <c r="O51" i="28"/>
  <c r="E23" i="23" s="1"/>
  <c r="B52" i="28"/>
  <c r="F51" i="28"/>
  <c r="I52" i="28"/>
  <c r="E52" i="28"/>
  <c r="D51" i="28"/>
  <c r="F52" i="28"/>
  <c r="K51" i="28"/>
  <c r="J51" i="28"/>
  <c r="L52" i="28"/>
  <c r="H52" i="28"/>
  <c r="J52" i="28"/>
  <c r="K52" i="28"/>
  <c r="B24" i="23" l="1"/>
  <c r="G52" i="28"/>
  <c r="O52" i="28"/>
  <c r="E24" i="23" s="1"/>
  <c r="B53" i="28"/>
  <c r="N52" i="28"/>
  <c r="D52" i="28"/>
  <c r="M53" i="28"/>
  <c r="L53" i="28"/>
  <c r="C53" i="28"/>
  <c r="M52" i="28"/>
  <c r="C52" i="28"/>
  <c r="K53" i="28"/>
  <c r="F53" i="28"/>
  <c r="N53" i="28"/>
  <c r="J53" i="28"/>
  <c r="E53" i="28"/>
  <c r="D53" i="28"/>
  <c r="D24" i="23" l="1"/>
  <c r="C24" i="23"/>
  <c r="D25" i="23"/>
  <c r="B25" i="23"/>
  <c r="C25" i="23"/>
  <c r="B54" i="28"/>
  <c r="G53" i="28"/>
  <c r="O53" i="28"/>
  <c r="E25" i="23" s="1"/>
  <c r="I53" i="28"/>
  <c r="H53" i="28"/>
  <c r="M54" i="28"/>
  <c r="C26" i="23" l="1"/>
  <c r="B55" i="28"/>
  <c r="G54" i="28"/>
  <c r="O54" i="28"/>
  <c r="E26" i="23" s="1"/>
  <c r="J54" i="28"/>
  <c r="I54" i="28"/>
  <c r="F55" i="28"/>
  <c r="J55" i="28"/>
  <c r="E54" i="28"/>
  <c r="F54" i="28"/>
  <c r="L54" i="28"/>
  <c r="H54" i="28"/>
  <c r="D54" i="28"/>
  <c r="I55" i="28"/>
  <c r="C54" i="28"/>
  <c r="N54" i="28"/>
  <c r="K55" i="28"/>
  <c r="E55" i="28"/>
  <c r="K54" i="28"/>
  <c r="B26" i="23" l="1"/>
  <c r="D26" i="23"/>
  <c r="G55" i="28"/>
  <c r="O55" i="28"/>
  <c r="E27" i="23" s="1"/>
  <c r="B56" i="28"/>
  <c r="M55" i="28"/>
  <c r="N56" i="28"/>
  <c r="C55" i="28"/>
  <c r="L55" i="28"/>
  <c r="H55" i="28"/>
  <c r="N55" i="28"/>
  <c r="D56" i="28"/>
  <c r="D55" i="28"/>
  <c r="K56" i="28"/>
  <c r="F56" i="28"/>
  <c r="D27" i="23" l="1"/>
  <c r="C27" i="23"/>
  <c r="D28" i="23"/>
  <c r="B27" i="23"/>
  <c r="G56" i="28"/>
  <c r="O56" i="28"/>
  <c r="E28" i="23" s="1"/>
  <c r="B57" i="28"/>
  <c r="K57" i="28"/>
  <c r="C56" i="28"/>
  <c r="J56" i="28"/>
  <c r="E57" i="28"/>
  <c r="M56" i="28"/>
  <c r="L56" i="28"/>
  <c r="H56" i="28"/>
  <c r="M57" i="28"/>
  <c r="I57" i="28"/>
  <c r="E56" i="28"/>
  <c r="I56" i="28"/>
  <c r="N57" i="28"/>
  <c r="L57" i="28"/>
  <c r="C28" i="23" l="1"/>
  <c r="B28" i="23"/>
  <c r="B29" i="23"/>
  <c r="D29" i="23"/>
  <c r="C29" i="23"/>
  <c r="B58" i="28"/>
  <c r="G57" i="28"/>
  <c r="O57" i="28"/>
  <c r="E29" i="23" s="1"/>
  <c r="C57" i="28"/>
  <c r="J57" i="28"/>
  <c r="N58" i="28"/>
  <c r="D57" i="28"/>
  <c r="F57" i="28"/>
  <c r="H57" i="28"/>
  <c r="F58" i="28"/>
  <c r="D58" i="28"/>
  <c r="I58" i="28"/>
  <c r="M58" i="28"/>
  <c r="E58" i="28"/>
  <c r="D30" i="23" l="1"/>
  <c r="C30" i="23"/>
  <c r="G58" i="28"/>
  <c r="O58" i="28"/>
  <c r="E30" i="23" s="1"/>
  <c r="B59" i="28"/>
  <c r="K58" i="28"/>
  <c r="N59" i="28"/>
  <c r="F59" i="28"/>
  <c r="C58" i="28"/>
  <c r="K59" i="28"/>
  <c r="J58" i="28"/>
  <c r="L58" i="28"/>
  <c r="H58" i="28"/>
  <c r="E59" i="28"/>
  <c r="H59" i="28"/>
  <c r="M59" i="28"/>
  <c r="D31" i="23" l="1"/>
  <c r="C31" i="23"/>
  <c r="B30" i="23"/>
  <c r="G59" i="28"/>
  <c r="O59" i="28"/>
  <c r="E31" i="23" s="1"/>
  <c r="B60" i="28"/>
  <c r="C59" i="28"/>
  <c r="J59" i="28"/>
  <c r="D60" i="28"/>
  <c r="D59" i="28"/>
  <c r="I59" i="28"/>
  <c r="L59" i="28"/>
  <c r="L60" i="28"/>
  <c r="B31" i="23" l="1"/>
  <c r="B32" i="23"/>
  <c r="O60" i="28"/>
  <c r="E32" i="23" s="1"/>
  <c r="G60" i="28"/>
  <c r="B61" i="28"/>
  <c r="F60" i="28"/>
  <c r="H60" i="28"/>
  <c r="K60" i="28"/>
  <c r="C60" i="28"/>
  <c r="N60" i="28"/>
  <c r="J60" i="28"/>
  <c r="E60" i="28"/>
  <c r="C61" i="28"/>
  <c r="I60" i="28"/>
  <c r="M60" i="28"/>
  <c r="D32" i="23" l="1"/>
  <c r="C32" i="23"/>
  <c r="B62" i="28"/>
  <c r="O61" i="28"/>
  <c r="E33" i="23" s="1"/>
  <c r="G61" i="28"/>
  <c r="E61" i="28"/>
  <c r="I62" i="28"/>
  <c r="N62" i="28"/>
  <c r="H61" i="28"/>
  <c r="M61" i="28"/>
  <c r="E62" i="28"/>
  <c r="K62" i="28"/>
  <c r="C62" i="28"/>
  <c r="D61" i="28"/>
  <c r="K61" i="28"/>
  <c r="M62" i="28"/>
  <c r="F61" i="28"/>
  <c r="L61" i="28"/>
  <c r="I61" i="28"/>
  <c r="L62" i="28"/>
  <c r="J61" i="28"/>
  <c r="N61" i="28"/>
  <c r="F62" i="28"/>
  <c r="D62" i="28"/>
  <c r="J62" i="28"/>
  <c r="D34" i="23" l="1"/>
  <c r="D33" i="23"/>
  <c r="C34" i="23"/>
  <c r="B34" i="23"/>
  <c r="C33" i="23"/>
  <c r="B33" i="23"/>
  <c r="O62" i="28"/>
  <c r="E34" i="23" s="1"/>
  <c r="G62" i="28"/>
  <c r="B63" i="28"/>
  <c r="C63" i="28"/>
  <c r="H62" i="28"/>
  <c r="G63" i="28" l="1"/>
  <c r="O63" i="28"/>
  <c r="E35" i="23" s="1"/>
  <c r="B64" i="28"/>
  <c r="I64" i="28"/>
  <c r="N63" i="28"/>
  <c r="J64" i="28"/>
  <c r="L64" i="28"/>
  <c r="K64" i="28"/>
  <c r="J63" i="28"/>
  <c r="E63" i="28"/>
  <c r="E64" i="28"/>
  <c r="M63" i="28"/>
  <c r="D64" i="28"/>
  <c r="D63" i="28"/>
  <c r="K63" i="28"/>
  <c r="I63" i="28"/>
  <c r="F64" i="28"/>
  <c r="N64" i="28"/>
  <c r="F63" i="28"/>
  <c r="C64" i="28"/>
  <c r="M64" i="28"/>
  <c r="L63" i="28"/>
  <c r="H63" i="28"/>
  <c r="D35" i="23" l="1"/>
  <c r="D36" i="23"/>
  <c r="C35" i="23"/>
  <c r="C36" i="23"/>
  <c r="B36" i="23"/>
  <c r="B35" i="23"/>
  <c r="B65" i="28"/>
  <c r="O64" i="28"/>
  <c r="E36" i="23" s="1"/>
  <c r="G64" i="28"/>
  <c r="H64" i="28"/>
  <c r="N65" i="28"/>
  <c r="C65" i="28"/>
  <c r="I65" i="28"/>
  <c r="M65" i="28"/>
  <c r="I16" i="23" l="1"/>
  <c r="P27" i="23"/>
  <c r="P31" i="23"/>
  <c r="P23" i="23"/>
  <c r="P37" i="23"/>
  <c r="P24" i="23"/>
  <c r="P25" i="23"/>
  <c r="P33" i="23"/>
  <c r="P28" i="23"/>
  <c r="P26" i="23"/>
  <c r="P32" i="23"/>
  <c r="P30" i="23"/>
  <c r="P35" i="23"/>
  <c r="P34" i="23"/>
  <c r="P22" i="23"/>
  <c r="P29" i="23"/>
  <c r="P36" i="23"/>
  <c r="G65" i="28"/>
  <c r="C8" i="21" s="1"/>
  <c r="B66" i="28"/>
  <c r="O65" i="28"/>
  <c r="H65" i="28"/>
  <c r="M66" i="28"/>
  <c r="E65" i="28"/>
  <c r="J65" i="28"/>
  <c r="L66" i="28"/>
  <c r="K66" i="28"/>
  <c r="K65" i="28"/>
  <c r="D65" i="28"/>
  <c r="N66" i="28"/>
  <c r="F65" i="28"/>
  <c r="L65" i="28"/>
  <c r="B8" i="21" l="1"/>
  <c r="D8" i="21"/>
  <c r="Q34" i="23"/>
  <c r="Q29" i="23"/>
  <c r="Q30" i="23"/>
  <c r="Q22" i="23"/>
  <c r="I25" i="23"/>
  <c r="Q32" i="23"/>
  <c r="Q25" i="23"/>
  <c r="Q31" i="23"/>
  <c r="Q26" i="23"/>
  <c r="Q24" i="23"/>
  <c r="Q27" i="23"/>
  <c r="Q36" i="23"/>
  <c r="Q35" i="23"/>
  <c r="Q28" i="23"/>
  <c r="Q37" i="23"/>
  <c r="Q33" i="23"/>
  <c r="Q23" i="23"/>
  <c r="G66" i="28"/>
  <c r="C9" i="21" s="1"/>
  <c r="O66" i="28"/>
  <c r="B67" i="28"/>
  <c r="K67" i="28"/>
  <c r="F66" i="28"/>
  <c r="D67" i="28"/>
  <c r="H67" i="28"/>
  <c r="C66" i="28"/>
  <c r="D66" i="28"/>
  <c r="J66" i="28"/>
  <c r="H66" i="28"/>
  <c r="N67" i="28"/>
  <c r="C67" i="28"/>
  <c r="J67" i="28"/>
  <c r="I67" i="28"/>
  <c r="F67" i="28"/>
  <c r="L67" i="28"/>
  <c r="E66" i="28"/>
  <c r="I66" i="28"/>
  <c r="M67" i="28"/>
  <c r="E67" i="28"/>
  <c r="B9" i="21" l="1"/>
  <c r="D9" i="21"/>
  <c r="D10" i="21"/>
  <c r="B10" i="21"/>
  <c r="B68" i="28"/>
  <c r="O67" i="28"/>
  <c r="G67" i="28"/>
  <c r="C10" i="21" s="1"/>
  <c r="C68" i="28"/>
  <c r="L68" i="28"/>
  <c r="F68" i="28"/>
  <c r="J68" i="28"/>
  <c r="N68" i="28"/>
  <c r="H68" i="28"/>
  <c r="K68" i="28"/>
  <c r="E68" i="28"/>
  <c r="M68" i="28"/>
  <c r="D68" i="28"/>
  <c r="I68" i="28"/>
  <c r="B11" i="21" l="1"/>
  <c r="D11" i="21"/>
  <c r="B69" i="28"/>
  <c r="O68" i="28"/>
  <c r="G68" i="28"/>
  <c r="C11" i="21" s="1"/>
  <c r="I69" i="28"/>
  <c r="M69" i="28"/>
  <c r="K69" i="28"/>
  <c r="E69" i="28"/>
  <c r="N69" i="28"/>
  <c r="D69" i="28"/>
  <c r="J69" i="28"/>
  <c r="F69" i="28"/>
  <c r="C69" i="28"/>
  <c r="B12" i="21" l="1"/>
  <c r="G69" i="28"/>
  <c r="C12" i="21" s="1"/>
  <c r="O69" i="28"/>
  <c r="B70" i="28"/>
  <c r="L69" i="28"/>
  <c r="M70" i="28"/>
  <c r="H69" i="28"/>
  <c r="I70" i="28"/>
  <c r="D12" i="21" l="1"/>
  <c r="G70" i="28"/>
  <c r="C13" i="21" s="1"/>
  <c r="O70" i="28"/>
  <c r="B71" i="28"/>
  <c r="D70" i="28"/>
  <c r="C71" i="28"/>
  <c r="H71" i="28"/>
  <c r="N70" i="28"/>
  <c r="C70" i="28"/>
  <c r="F71" i="28"/>
  <c r="M71" i="28"/>
  <c r="N71" i="28"/>
  <c r="H70" i="28"/>
  <c r="E71" i="28"/>
  <c r="L70" i="28"/>
  <c r="J70" i="28"/>
  <c r="L71" i="28"/>
  <c r="K70" i="28"/>
  <c r="F70" i="28"/>
  <c r="E70" i="28"/>
  <c r="J71" i="28"/>
  <c r="B13" i="21" l="1"/>
  <c r="D13" i="21"/>
  <c r="D14" i="21"/>
  <c r="B14" i="21"/>
  <c r="B72" i="28"/>
  <c r="O71" i="28"/>
  <c r="G71" i="28"/>
  <c r="C14" i="21" s="1"/>
  <c r="N72" i="28"/>
  <c r="J72" i="28"/>
  <c r="F72" i="28"/>
  <c r="K72" i="28"/>
  <c r="K71" i="28"/>
  <c r="I71" i="28"/>
  <c r="E72" i="28"/>
  <c r="C72" i="28"/>
  <c r="D71" i="28"/>
  <c r="B15" i="21" l="1"/>
  <c r="O72" i="28"/>
  <c r="G72" i="28"/>
  <c r="C15" i="21" s="1"/>
  <c r="B73" i="28"/>
  <c r="M72" i="28"/>
  <c r="H72" i="28"/>
  <c r="L72" i="28"/>
  <c r="D72" i="28"/>
  <c r="I72" i="28"/>
  <c r="C73" i="28"/>
  <c r="D15" i="21" l="1"/>
  <c r="G73" i="28"/>
  <c r="C16" i="21" s="1"/>
  <c r="O73" i="28"/>
  <c r="B74" i="28"/>
  <c r="K73" i="28"/>
  <c r="F73" i="28"/>
  <c r="J73" i="28"/>
  <c r="N74" i="28"/>
  <c r="I74" i="28"/>
  <c r="N73" i="28"/>
  <c r="E73" i="28"/>
  <c r="H73" i="28"/>
  <c r="I73" i="28"/>
  <c r="L73" i="28"/>
  <c r="M73" i="28"/>
  <c r="H74" i="28"/>
  <c r="F74" i="28"/>
  <c r="K74" i="28"/>
  <c r="D73" i="28"/>
  <c r="D17" i="21" l="1"/>
  <c r="D16" i="21"/>
  <c r="B16" i="21"/>
  <c r="B17" i="21"/>
  <c r="O74" i="28"/>
  <c r="B75" i="28"/>
  <c r="G74" i="28"/>
  <c r="C17" i="21" s="1"/>
  <c r="L74" i="28"/>
  <c r="J75" i="28"/>
  <c r="C74" i="28"/>
  <c r="M74" i="28"/>
  <c r="D74" i="28"/>
  <c r="E74" i="28"/>
  <c r="J74" i="28"/>
  <c r="O75" i="28" l="1"/>
  <c r="G75" i="28"/>
  <c r="C18" i="21" s="1"/>
  <c r="B76" i="28"/>
  <c r="H75" i="28"/>
  <c r="E76" i="28"/>
  <c r="F76" i="28"/>
  <c r="D75" i="28"/>
  <c r="I76" i="28"/>
  <c r="L75" i="28"/>
  <c r="K75" i="28"/>
  <c r="M75" i="28"/>
  <c r="D76" i="28"/>
  <c r="C75" i="28"/>
  <c r="F75" i="28"/>
  <c r="I75" i="28"/>
  <c r="E75" i="28"/>
  <c r="L76" i="28"/>
  <c r="N75" i="28"/>
  <c r="N76" i="28"/>
  <c r="B18" i="21" l="1"/>
  <c r="D18" i="21"/>
  <c r="B19" i="21"/>
  <c r="O76" i="28"/>
  <c r="B77" i="28"/>
  <c r="G76" i="28"/>
  <c r="C19" i="21" s="1"/>
  <c r="E77" i="28"/>
  <c r="F77" i="28"/>
  <c r="N77" i="28"/>
  <c r="K76" i="28"/>
  <c r="C76" i="28"/>
  <c r="J76" i="28"/>
  <c r="M76" i="28"/>
  <c r="H76" i="28"/>
  <c r="J77" i="28"/>
  <c r="D19" i="21" l="1"/>
  <c r="B20" i="21"/>
  <c r="O77" i="28"/>
  <c r="G77" i="28"/>
  <c r="C20" i="21" s="1"/>
  <c r="B78" i="28"/>
  <c r="D78" i="28"/>
  <c r="C77" i="28"/>
  <c r="D77" i="28"/>
  <c r="L77" i="28"/>
  <c r="I77" i="28"/>
  <c r="K77" i="28"/>
  <c r="M77" i="28"/>
  <c r="H77" i="28"/>
  <c r="D20" i="21" l="1"/>
  <c r="B79" i="28"/>
  <c r="O78" i="28"/>
  <c r="G78" i="28"/>
  <c r="C21" i="21" s="1"/>
  <c r="E78" i="28"/>
  <c r="J79" i="28"/>
  <c r="K78" i="28"/>
  <c r="M79" i="28"/>
  <c r="F79" i="28"/>
  <c r="J78" i="28"/>
  <c r="I79" i="28"/>
  <c r="N79" i="28"/>
  <c r="L78" i="28"/>
  <c r="L79" i="28"/>
  <c r="M78" i="28"/>
  <c r="K79" i="28"/>
  <c r="D79" i="28"/>
  <c r="N78" i="28"/>
  <c r="F78" i="28"/>
  <c r="C78" i="28"/>
  <c r="E79" i="28"/>
  <c r="C79" i="28"/>
  <c r="I78" i="28"/>
  <c r="H78" i="28"/>
  <c r="B21" i="21" l="1"/>
  <c r="D21" i="21"/>
  <c r="B22" i="21"/>
  <c r="B80" i="28"/>
  <c r="O79" i="28"/>
  <c r="G79" i="28"/>
  <c r="C22" i="21" s="1"/>
  <c r="H79" i="28"/>
  <c r="E80" i="28"/>
  <c r="D22" i="21" l="1"/>
  <c r="O80" i="28"/>
  <c r="B81" i="28"/>
  <c r="G80" i="28"/>
  <c r="C23" i="21" s="1"/>
  <c r="M80" i="28"/>
  <c r="K80" i="28"/>
  <c r="L81" i="28"/>
  <c r="I80" i="28"/>
  <c r="C80" i="28"/>
  <c r="N80" i="28"/>
  <c r="F81" i="28"/>
  <c r="J81" i="28"/>
  <c r="N81" i="28"/>
  <c r="H80" i="28"/>
  <c r="J80" i="28"/>
  <c r="C81" i="28"/>
  <c r="H81" i="28"/>
  <c r="D80" i="28"/>
  <c r="L80" i="28"/>
  <c r="F80" i="28"/>
  <c r="B23" i="21" l="1"/>
  <c r="D23" i="21"/>
  <c r="D24" i="21"/>
  <c r="B24" i="21"/>
  <c r="G81" i="28"/>
  <c r="C24" i="21" s="1"/>
  <c r="O81" i="28"/>
  <c r="B82" i="28"/>
  <c r="D81" i="28"/>
  <c r="M81" i="28"/>
  <c r="I81" i="28"/>
  <c r="K81" i="28"/>
  <c r="D82" i="28"/>
  <c r="E81" i="28"/>
  <c r="B83" i="28" l="1"/>
  <c r="O82" i="28"/>
  <c r="G82" i="28"/>
  <c r="C25" i="21" s="1"/>
  <c r="I83" i="28"/>
  <c r="E82" i="28"/>
  <c r="J82" i="28"/>
  <c r="N82" i="28"/>
  <c r="I82" i="28"/>
  <c r="C83" i="28"/>
  <c r="H83" i="28"/>
  <c r="C82" i="28"/>
  <c r="K82" i="28"/>
  <c r="L83" i="28"/>
  <c r="F82" i="28"/>
  <c r="M82" i="28"/>
  <c r="K83" i="28"/>
  <c r="E83" i="28"/>
  <c r="M83" i="28"/>
  <c r="H82" i="28"/>
  <c r="N83" i="28"/>
  <c r="L82" i="28"/>
  <c r="B25" i="21" l="1"/>
  <c r="D25" i="21"/>
  <c r="D26" i="21"/>
  <c r="G83" i="28"/>
  <c r="C26" i="21" s="1"/>
  <c r="B84" i="28"/>
  <c r="O83" i="28"/>
  <c r="L84" i="28"/>
  <c r="J83" i="28"/>
  <c r="K84" i="28"/>
  <c r="F83" i="28"/>
  <c r="D83" i="28"/>
  <c r="M84" i="28"/>
  <c r="N84" i="28"/>
  <c r="B26" i="21" l="1"/>
  <c r="O84" i="28"/>
  <c r="B85" i="28"/>
  <c r="G84" i="28"/>
  <c r="C27" i="21" s="1"/>
  <c r="I84" i="28"/>
  <c r="F85" i="28"/>
  <c r="F84" i="28"/>
  <c r="H84" i="28"/>
  <c r="E85" i="28"/>
  <c r="D84" i="28"/>
  <c r="E84" i="28"/>
  <c r="C84" i="28"/>
  <c r="J84" i="28"/>
  <c r="B27" i="21" l="1"/>
  <c r="D27" i="21"/>
  <c r="B28" i="21"/>
  <c r="B86" i="28"/>
  <c r="O85" i="28"/>
  <c r="G85" i="28"/>
  <c r="C28" i="21" s="1"/>
  <c r="D85" i="28"/>
  <c r="K86" i="28"/>
  <c r="F86" i="28"/>
  <c r="N85" i="28"/>
  <c r="E86" i="28"/>
  <c r="M85" i="28"/>
  <c r="C85" i="28"/>
  <c r="J85" i="28"/>
  <c r="L85" i="28"/>
  <c r="H85" i="28"/>
  <c r="K85" i="28"/>
  <c r="I85" i="28"/>
  <c r="B29" i="21" l="1"/>
  <c r="D28" i="21"/>
  <c r="B87" i="28"/>
  <c r="O86" i="28"/>
  <c r="G86" i="28"/>
  <c r="C29" i="21" s="1"/>
  <c r="I87" i="28"/>
  <c r="N87" i="28"/>
  <c r="C87" i="28"/>
  <c r="H86" i="28"/>
  <c r="H87" i="28"/>
  <c r="F87" i="28"/>
  <c r="E87" i="28"/>
  <c r="M86" i="28"/>
  <c r="M87" i="28"/>
  <c r="L87" i="28"/>
  <c r="D87" i="28"/>
  <c r="K87" i="28"/>
  <c r="J86" i="28"/>
  <c r="C86" i="28"/>
  <c r="J87" i="28"/>
  <c r="I86" i="28"/>
  <c r="L86" i="28"/>
  <c r="D86" i="28"/>
  <c r="N86" i="28"/>
  <c r="D30" i="21" l="1"/>
  <c r="B30" i="21"/>
  <c r="D29" i="21"/>
  <c r="G87" i="28"/>
  <c r="C30" i="21" s="1"/>
  <c r="O87" i="28"/>
  <c r="B88" i="28"/>
  <c r="J88" i="28"/>
  <c r="L88" i="28"/>
  <c r="M88" i="28"/>
  <c r="K88" i="28"/>
  <c r="E88" i="28"/>
  <c r="I88" i="28"/>
  <c r="G88" i="28" l="1"/>
  <c r="C31" i="21" s="1"/>
  <c r="O88" i="28"/>
  <c r="B89" i="28"/>
  <c r="H88" i="28"/>
  <c r="C89" i="28"/>
  <c r="M89" i="28"/>
  <c r="H89" i="28"/>
  <c r="N89" i="28"/>
  <c r="I89" i="28"/>
  <c r="F88" i="28"/>
  <c r="D89" i="28"/>
  <c r="J89" i="28"/>
  <c r="D88" i="28"/>
  <c r="C88" i="28"/>
  <c r="N88" i="28"/>
  <c r="B31" i="21" l="1"/>
  <c r="D31" i="21"/>
  <c r="D32" i="21"/>
  <c r="B90" i="28"/>
  <c r="O89" i="28"/>
  <c r="G89" i="28"/>
  <c r="C32" i="21" s="1"/>
  <c r="F89" i="28"/>
  <c r="J90" i="28"/>
  <c r="L89" i="28"/>
  <c r="L90" i="28"/>
  <c r="H90" i="28"/>
  <c r="E90" i="28"/>
  <c r="K89" i="28"/>
  <c r="N90" i="28"/>
  <c r="M90" i="28"/>
  <c r="C90" i="28"/>
  <c r="F90" i="28"/>
  <c r="E89" i="28"/>
  <c r="I90" i="28"/>
  <c r="K90" i="28"/>
  <c r="B32" i="21" l="1"/>
  <c r="D33" i="21"/>
  <c r="B33" i="21"/>
  <c r="B91" i="28"/>
  <c r="O90" i="28"/>
  <c r="G90" i="28"/>
  <c r="C33" i="21" s="1"/>
  <c r="D91" i="28"/>
  <c r="I91" i="28"/>
  <c r="L91" i="28"/>
  <c r="K91" i="28"/>
  <c r="N91" i="28"/>
  <c r="J91" i="28"/>
  <c r="D90" i="28"/>
  <c r="M91" i="28"/>
  <c r="H91" i="28"/>
  <c r="E91" i="28"/>
  <c r="F91" i="28"/>
  <c r="C91" i="28"/>
  <c r="B34" i="21" l="1"/>
  <c r="D34" i="21"/>
  <c r="G91" i="28"/>
  <c r="C34" i="21" s="1"/>
  <c r="O91" i="28"/>
  <c r="B92" i="28"/>
  <c r="M92" i="28"/>
  <c r="L92" i="28"/>
  <c r="E92" i="28"/>
  <c r="I92" i="28"/>
  <c r="C92" i="28"/>
  <c r="D92" i="28"/>
  <c r="F92" i="28"/>
  <c r="H92" i="28"/>
  <c r="J92" i="28"/>
  <c r="N92" i="28"/>
  <c r="K92" i="28"/>
  <c r="D35" i="21" l="1"/>
  <c r="B35" i="21"/>
  <c r="G92" i="28"/>
  <c r="C35" i="21" s="1"/>
  <c r="O92" i="28"/>
  <c r="B93" i="28"/>
  <c r="L93" i="28"/>
  <c r="E93" i="28"/>
  <c r="I93" i="28"/>
  <c r="M93" i="28"/>
  <c r="C93" i="28"/>
  <c r="F93" i="28"/>
  <c r="K93" i="28"/>
  <c r="J93" i="28"/>
  <c r="D93" i="28"/>
  <c r="N93" i="28"/>
  <c r="H93" i="28"/>
  <c r="D36" i="21" l="1"/>
  <c r="B36" i="21"/>
  <c r="B94" i="28"/>
  <c r="G93" i="28"/>
  <c r="C36" i="21" s="1"/>
  <c r="O93" i="28"/>
  <c r="F94" i="28"/>
  <c r="K94" i="28"/>
  <c r="H94" i="28"/>
  <c r="C94" i="28"/>
  <c r="E94" i="28"/>
  <c r="I94" i="28"/>
  <c r="J94" i="28"/>
  <c r="M94" i="28"/>
  <c r="D37" i="21" l="1"/>
  <c r="B37" i="21"/>
  <c r="B95" i="28"/>
  <c r="G94" i="28"/>
  <c r="C37" i="21" s="1"/>
  <c r="O94" i="28"/>
  <c r="I95" i="28"/>
  <c r="K95" i="28"/>
  <c r="L94" i="28"/>
  <c r="C95" i="28"/>
  <c r="N95" i="28"/>
  <c r="E95" i="28"/>
  <c r="D94" i="28"/>
  <c r="N94" i="28"/>
  <c r="D95" i="28"/>
  <c r="O95" i="28" l="1"/>
  <c r="B96" i="28"/>
  <c r="G95" i="28"/>
  <c r="C38" i="21" s="1"/>
  <c r="M95" i="28"/>
  <c r="D96" i="28"/>
  <c r="F95" i="28"/>
  <c r="J96" i="28"/>
  <c r="F96" i="28"/>
  <c r="H95" i="28"/>
  <c r="I96" i="28"/>
  <c r="C96" i="28"/>
  <c r="J95" i="28"/>
  <c r="E96" i="28"/>
  <c r="L95" i="28"/>
  <c r="M96" i="28"/>
  <c r="L96" i="28"/>
  <c r="N96" i="28"/>
  <c r="H96" i="28"/>
  <c r="K96" i="28"/>
  <c r="D38" i="21" l="1"/>
  <c r="B38" i="21"/>
  <c r="B8" i="20"/>
  <c r="D8" i="20"/>
  <c r="C8" i="20"/>
  <c r="G96" i="28"/>
  <c r="O96" i="28"/>
  <c r="B97" i="28"/>
  <c r="C97" i="28"/>
  <c r="E97" i="28"/>
  <c r="F97" i="28"/>
  <c r="D9" i="20" l="1"/>
  <c r="B9" i="20"/>
  <c r="B98" i="28"/>
  <c r="O97" i="28"/>
  <c r="G97" i="28"/>
  <c r="J97" i="28"/>
  <c r="M97" i="28"/>
  <c r="N98" i="28"/>
  <c r="D97" i="28"/>
  <c r="I98" i="28"/>
  <c r="N97" i="28"/>
  <c r="H97" i="28"/>
  <c r="E98" i="28"/>
  <c r="L97" i="28"/>
  <c r="I97" i="28"/>
  <c r="K97" i="28"/>
  <c r="C98" i="28"/>
  <c r="D98" i="28"/>
  <c r="C9" i="20" l="1"/>
  <c r="B10" i="20"/>
  <c r="D10" i="20"/>
  <c r="C10" i="20"/>
  <c r="B99" i="28"/>
  <c r="O98" i="28"/>
  <c r="G98" i="28"/>
  <c r="L98" i="28"/>
  <c r="I99" i="28"/>
  <c r="H98" i="28"/>
  <c r="K98" i="28"/>
  <c r="N99" i="28"/>
  <c r="D99" i="28"/>
  <c r="M99" i="28"/>
  <c r="J98" i="28"/>
  <c r="E99" i="28"/>
  <c r="F98" i="28"/>
  <c r="J99" i="28"/>
  <c r="M98" i="28"/>
  <c r="F99" i="28"/>
  <c r="D11" i="20" l="1"/>
  <c r="C11" i="20"/>
  <c r="G99" i="28"/>
  <c r="O99" i="28"/>
  <c r="B100" i="28"/>
  <c r="E100" i="28"/>
  <c r="K100" i="28"/>
  <c r="M100" i="28"/>
  <c r="H99" i="28"/>
  <c r="C99" i="28"/>
  <c r="C100" i="28"/>
  <c r="L99" i="28"/>
  <c r="K99" i="28"/>
  <c r="N100" i="28"/>
  <c r="B12" i="20" l="1"/>
  <c r="B11" i="20"/>
  <c r="D12" i="20"/>
  <c r="G100" i="28"/>
  <c r="O100" i="28"/>
  <c r="B101" i="28"/>
  <c r="H100" i="28"/>
  <c r="C101" i="28"/>
  <c r="L101" i="28"/>
  <c r="D101" i="28"/>
  <c r="I100" i="28"/>
  <c r="L100" i="28"/>
  <c r="F100" i="28"/>
  <c r="D100" i="28"/>
  <c r="J100" i="28"/>
  <c r="J101" i="28"/>
  <c r="C12" i="20" l="1"/>
  <c r="B13" i="20"/>
  <c r="C13" i="20"/>
  <c r="B102" i="28"/>
  <c r="O101" i="28"/>
  <c r="G101" i="28"/>
  <c r="M101" i="28"/>
  <c r="I101" i="28"/>
  <c r="E101" i="28"/>
  <c r="F101" i="28"/>
  <c r="C102" i="28"/>
  <c r="H101" i="28"/>
  <c r="N101" i="28"/>
  <c r="H102" i="28"/>
  <c r="K101" i="28"/>
  <c r="E102" i="28"/>
  <c r="F102" i="28"/>
  <c r="D13" i="20" l="1"/>
  <c r="B14" i="20"/>
  <c r="D14" i="20"/>
  <c r="B103" i="28"/>
  <c r="O102" i="28"/>
  <c r="G102" i="28"/>
  <c r="K102" i="28"/>
  <c r="J102" i="28"/>
  <c r="L102" i="28"/>
  <c r="N102" i="28"/>
  <c r="I102" i="28"/>
  <c r="D103" i="28"/>
  <c r="D102" i="28"/>
  <c r="M102" i="28"/>
  <c r="K103" i="28"/>
  <c r="C14" i="20" l="1"/>
  <c r="C15" i="20"/>
  <c r="G103" i="28"/>
  <c r="O103" i="28"/>
  <c r="B104" i="28"/>
  <c r="M103" i="28"/>
  <c r="E104" i="28"/>
  <c r="N103" i="28"/>
  <c r="E103" i="28"/>
  <c r="F103" i="28"/>
  <c r="I103" i="28"/>
  <c r="M104" i="28"/>
  <c r="N104" i="28"/>
  <c r="L103" i="28"/>
  <c r="J103" i="28"/>
  <c r="H103" i="28"/>
  <c r="C103" i="28"/>
  <c r="B15" i="20" l="1"/>
  <c r="D15" i="20"/>
  <c r="D16" i="20"/>
  <c r="O104" i="28"/>
  <c r="B105" i="28"/>
  <c r="G104" i="28"/>
  <c r="F104" i="28"/>
  <c r="L104" i="28"/>
  <c r="F105" i="28"/>
  <c r="K104" i="28"/>
  <c r="D104" i="28"/>
  <c r="J104" i="28"/>
  <c r="H104" i="28"/>
  <c r="C104" i="28"/>
  <c r="I104" i="28"/>
  <c r="B16" i="20" l="1"/>
  <c r="C16" i="20"/>
  <c r="O105" i="28"/>
  <c r="B106" i="28"/>
  <c r="G105" i="28"/>
  <c r="N105" i="28"/>
  <c r="E105" i="28"/>
  <c r="H106" i="28"/>
  <c r="J106" i="28"/>
  <c r="M105" i="28"/>
  <c r="C106" i="28"/>
  <c r="N106" i="28"/>
  <c r="J105" i="28"/>
  <c r="D105" i="28"/>
  <c r="F106" i="28"/>
  <c r="E106" i="28"/>
  <c r="D106" i="28"/>
  <c r="M106" i="28"/>
  <c r="K105" i="28"/>
  <c r="I106" i="28"/>
  <c r="I105" i="28"/>
  <c r="L105" i="28"/>
  <c r="H105" i="28"/>
  <c r="L106" i="28"/>
  <c r="K106" i="28"/>
  <c r="C105" i="28"/>
  <c r="D17" i="20" l="1"/>
  <c r="B18" i="20"/>
  <c r="B17" i="20"/>
  <c r="C17" i="20"/>
  <c r="C18" i="20"/>
  <c r="D18" i="20"/>
  <c r="B107" i="28"/>
  <c r="G106" i="28"/>
  <c r="O106" i="28"/>
  <c r="D107" i="28"/>
  <c r="H107" i="28"/>
  <c r="N107" i="28"/>
  <c r="C107" i="28"/>
  <c r="F107" i="28"/>
  <c r="J107" i="28"/>
  <c r="L107" i="28"/>
  <c r="I107" i="28"/>
  <c r="E107" i="28"/>
  <c r="M107" i="28"/>
  <c r="K107" i="28"/>
  <c r="B19" i="20" l="1"/>
  <c r="D19" i="20"/>
  <c r="C19" i="20"/>
  <c r="B108" i="28"/>
  <c r="O107" i="28"/>
  <c r="G107" i="28"/>
  <c r="E108" i="28"/>
  <c r="J108" i="28"/>
  <c r="L108" i="28"/>
  <c r="N108" i="28"/>
  <c r="D108" i="28"/>
  <c r="I108" i="28"/>
  <c r="F108" i="28"/>
  <c r="M108" i="28"/>
  <c r="H108" i="28"/>
  <c r="C108" i="28"/>
  <c r="K108" i="28"/>
  <c r="B20" i="20" l="1"/>
  <c r="D20" i="20"/>
  <c r="C20" i="20"/>
  <c r="G108" i="28"/>
  <c r="O108" i="28"/>
  <c r="B109" i="28"/>
  <c r="K109" i="28"/>
  <c r="D109" i="28"/>
  <c r="J109" i="28"/>
  <c r="N109" i="28"/>
  <c r="I109" i="28"/>
  <c r="F109" i="28"/>
  <c r="C109" i="28"/>
  <c r="M109" i="28"/>
  <c r="L109" i="28"/>
  <c r="E109" i="28"/>
  <c r="H109" i="28"/>
  <c r="C21" i="20" l="1"/>
  <c r="B21" i="20"/>
  <c r="D21" i="20"/>
  <c r="G109" i="28"/>
  <c r="B110" i="28"/>
  <c r="O109" i="28"/>
  <c r="F110" i="28"/>
  <c r="O110" i="28" l="1"/>
  <c r="G110" i="28"/>
  <c r="B111" i="28"/>
  <c r="J110" i="28"/>
  <c r="H110" i="28"/>
  <c r="H111" i="28"/>
  <c r="K111" i="28"/>
  <c r="M111" i="28"/>
  <c r="L110" i="28"/>
  <c r="D111" i="28"/>
  <c r="K110" i="28"/>
  <c r="F111" i="28"/>
  <c r="E110" i="28"/>
  <c r="I111" i="28"/>
  <c r="C110" i="28"/>
  <c r="J111" i="28"/>
  <c r="N111" i="28"/>
  <c r="I110" i="28"/>
  <c r="M110" i="28"/>
  <c r="D110" i="28"/>
  <c r="C111" i="28"/>
  <c r="L111" i="28"/>
  <c r="N110" i="28"/>
  <c r="E111" i="28"/>
  <c r="C23" i="20" l="1"/>
  <c r="B22" i="20"/>
  <c r="D23" i="20"/>
  <c r="B23" i="20"/>
  <c r="D22" i="20"/>
  <c r="C22" i="20"/>
  <c r="B112" i="28"/>
  <c r="O111" i="28"/>
  <c r="G111" i="28"/>
  <c r="I112" i="28"/>
  <c r="D112" i="28"/>
  <c r="F112" i="28"/>
  <c r="E112" i="28"/>
  <c r="M112" i="28"/>
  <c r="H112" i="28"/>
  <c r="C112" i="28"/>
  <c r="N112" i="28"/>
  <c r="L112" i="28"/>
  <c r="J112" i="28"/>
  <c r="K112" i="28"/>
  <c r="B24" i="20" l="1"/>
  <c r="D24" i="20"/>
  <c r="C24" i="20"/>
  <c r="B113" i="28"/>
  <c r="G112" i="28"/>
  <c r="O112" i="28"/>
  <c r="I113" i="28"/>
  <c r="K113" i="28"/>
  <c r="D113" i="28"/>
  <c r="C113" i="28"/>
  <c r="N113" i="28"/>
  <c r="J113" i="28"/>
  <c r="M113" i="28"/>
  <c r="E113" i="28"/>
  <c r="F113" i="28"/>
  <c r="H113" i="28"/>
  <c r="L113" i="28"/>
  <c r="B25" i="20" l="1"/>
  <c r="D25" i="20"/>
  <c r="C25" i="20"/>
  <c r="O113" i="28"/>
  <c r="B114" i="28"/>
  <c r="G113" i="28"/>
  <c r="J114" i="28"/>
  <c r="F114" i="28"/>
  <c r="E114" i="28"/>
  <c r="D26" i="20" l="1"/>
  <c r="O114" i="28"/>
  <c r="B115" i="28"/>
  <c r="G114" i="28"/>
  <c r="L114" i="28"/>
  <c r="H115" i="28"/>
  <c r="M114" i="28"/>
  <c r="J115" i="28"/>
  <c r="C114" i="28"/>
  <c r="M115" i="28"/>
  <c r="H114" i="28"/>
  <c r="K114" i="28"/>
  <c r="I115" i="28"/>
  <c r="E115" i="28"/>
  <c r="D115" i="28"/>
  <c r="K115" i="28"/>
  <c r="L115" i="28"/>
  <c r="N115" i="28"/>
  <c r="I114" i="28"/>
  <c r="N114" i="28"/>
  <c r="F115" i="28"/>
  <c r="C115" i="28"/>
  <c r="D114" i="28"/>
  <c r="C27" i="20" l="1"/>
  <c r="B27" i="20"/>
  <c r="B26" i="20"/>
  <c r="C26" i="20"/>
  <c r="D27" i="20"/>
  <c r="B116" i="28"/>
  <c r="G115" i="28"/>
  <c r="O115" i="28"/>
  <c r="L116" i="28"/>
  <c r="D116" i="28"/>
  <c r="J116" i="28"/>
  <c r="H116" i="28"/>
  <c r="M116" i="28"/>
  <c r="C116" i="28"/>
  <c r="F116" i="28"/>
  <c r="B28" i="20" l="1"/>
  <c r="C28" i="20"/>
  <c r="B117" i="28"/>
  <c r="G116" i="28"/>
  <c r="O116" i="28"/>
  <c r="I116" i="28"/>
  <c r="F117" i="28"/>
  <c r="K117" i="28"/>
  <c r="C117" i="28"/>
  <c r="I117" i="28"/>
  <c r="K116" i="28"/>
  <c r="E116" i="28"/>
  <c r="N116" i="28"/>
  <c r="N117" i="28"/>
  <c r="D28" i="20" l="1"/>
  <c r="B29" i="20"/>
  <c r="O117" i="28"/>
  <c r="B118" i="28"/>
  <c r="G117" i="28"/>
  <c r="N118" i="28"/>
  <c r="L118" i="28"/>
  <c r="H117" i="28"/>
  <c r="J117" i="28"/>
  <c r="M117" i="28"/>
  <c r="C118" i="28"/>
  <c r="L117" i="28"/>
  <c r="D117" i="28"/>
  <c r="E117" i="28"/>
  <c r="C29" i="20" l="1"/>
  <c r="D29" i="20"/>
  <c r="B30" i="20"/>
  <c r="O118" i="28"/>
  <c r="B119" i="28"/>
  <c r="G118" i="28"/>
  <c r="M119" i="28"/>
  <c r="C119" i="28"/>
  <c r="J118" i="28"/>
  <c r="F118" i="28"/>
  <c r="I119" i="28"/>
  <c r="N119" i="28"/>
  <c r="I118" i="28"/>
  <c r="H118" i="28"/>
  <c r="L119" i="28"/>
  <c r="K118" i="28"/>
  <c r="D119" i="28"/>
  <c r="E119" i="28"/>
  <c r="D118" i="28"/>
  <c r="F119" i="28"/>
  <c r="K119" i="28"/>
  <c r="M118" i="28"/>
  <c r="E118" i="28"/>
  <c r="D30" i="20" l="1"/>
  <c r="C30" i="20"/>
  <c r="B31" i="20"/>
  <c r="D31" i="20"/>
  <c r="C31" i="20"/>
  <c r="B120" i="28"/>
  <c r="G119" i="28"/>
  <c r="O119" i="28"/>
  <c r="H119" i="28"/>
  <c r="E120" i="28"/>
  <c r="M120" i="28"/>
  <c r="D120" i="28"/>
  <c r="J119" i="28"/>
  <c r="F120" i="28"/>
  <c r="L120" i="28"/>
  <c r="J120" i="28"/>
  <c r="I120" i="28"/>
  <c r="D32" i="20" l="1"/>
  <c r="C32" i="20"/>
  <c r="B121" i="28"/>
  <c r="O120" i="28"/>
  <c r="G120" i="28"/>
  <c r="N120" i="28"/>
  <c r="E121" i="28"/>
  <c r="I121" i="28"/>
  <c r="L121" i="28"/>
  <c r="C120" i="28"/>
  <c r="C121" i="28"/>
  <c r="F121" i="28"/>
  <c r="K121" i="28"/>
  <c r="M121" i="28"/>
  <c r="J121" i="28"/>
  <c r="D121" i="28"/>
  <c r="H120" i="28"/>
  <c r="K120" i="28"/>
  <c r="B32" i="20" l="1"/>
  <c r="B33" i="20"/>
  <c r="D33" i="20"/>
  <c r="C33" i="20"/>
  <c r="O121" i="28"/>
  <c r="B122" i="28"/>
  <c r="G121" i="28"/>
  <c r="N121" i="28"/>
  <c r="E122" i="28"/>
  <c r="I122" i="28"/>
  <c r="M122" i="28"/>
  <c r="N122" i="28"/>
  <c r="H121" i="28"/>
  <c r="C122" i="28"/>
  <c r="J122" i="28"/>
  <c r="B34" i="20" l="1"/>
  <c r="D34" i="20"/>
  <c r="O122" i="28"/>
  <c r="B123" i="28"/>
  <c r="G122" i="28"/>
  <c r="H122" i="28"/>
  <c r="F122" i="28"/>
  <c r="D122" i="28"/>
  <c r="K122" i="28"/>
  <c r="L122" i="28"/>
  <c r="N123" i="28"/>
  <c r="D123" i="28"/>
  <c r="F123" i="28"/>
  <c r="C34" i="20" l="1"/>
  <c r="C35" i="20"/>
  <c r="B124" i="28"/>
  <c r="G123" i="28"/>
  <c r="O123" i="28"/>
  <c r="K123" i="28"/>
  <c r="E123" i="28"/>
  <c r="M123" i="28"/>
  <c r="H123" i="28"/>
  <c r="N124" i="28"/>
  <c r="C124" i="28"/>
  <c r="I123" i="28"/>
  <c r="M124" i="28"/>
  <c r="F124" i="28"/>
  <c r="K124" i="28"/>
  <c r="E124" i="28"/>
  <c r="D124" i="28"/>
  <c r="J124" i="28"/>
  <c r="I124" i="28"/>
  <c r="L124" i="28"/>
  <c r="C123" i="28"/>
  <c r="J123" i="28"/>
  <c r="L123" i="28"/>
  <c r="H124" i="28"/>
  <c r="B35" i="20" l="1"/>
  <c r="D35" i="20"/>
  <c r="D36" i="20"/>
  <c r="C36" i="20"/>
  <c r="B36" i="20"/>
  <c r="B125" i="28"/>
  <c r="G124" i="28"/>
  <c r="O124" i="28"/>
  <c r="E125" i="28"/>
  <c r="C125" i="28"/>
  <c r="D125" i="28"/>
  <c r="L125" i="28"/>
  <c r="F125" i="28"/>
  <c r="I125" i="28"/>
  <c r="K125" i="28"/>
  <c r="J125" i="28"/>
  <c r="H125" i="28"/>
  <c r="N125" i="28"/>
  <c r="M125" i="28"/>
  <c r="B37" i="20" l="1"/>
  <c r="D37" i="20"/>
  <c r="C37" i="20"/>
  <c r="O125" i="28"/>
  <c r="B126" i="28"/>
  <c r="G125" i="28"/>
  <c r="H126" i="28"/>
  <c r="J126" i="28"/>
  <c r="K126" i="28"/>
  <c r="D126" i="28"/>
  <c r="N126" i="28"/>
  <c r="E126" i="28"/>
  <c r="C126" i="28"/>
  <c r="F126" i="28"/>
  <c r="L126" i="28"/>
  <c r="O126" i="28" l="1"/>
  <c r="B127" i="28"/>
  <c r="G126" i="28"/>
  <c r="I126" i="28"/>
  <c r="N127" i="28"/>
  <c r="F127" i="28"/>
  <c r="M126" i="28"/>
  <c r="B128" i="28" l="1"/>
  <c r="O127" i="28"/>
  <c r="G127" i="28"/>
  <c r="J127" i="28"/>
  <c r="C127" i="28"/>
  <c r="I127" i="28"/>
  <c r="L127" i="28"/>
  <c r="N128" i="28"/>
  <c r="D127" i="28"/>
  <c r="C128" i="28"/>
  <c r="J128" i="28"/>
  <c r="F128" i="28"/>
  <c r="M127" i="28"/>
  <c r="K127" i="28"/>
  <c r="H127" i="28"/>
  <c r="K128" i="28"/>
  <c r="E128" i="28"/>
  <c r="E127" i="28"/>
  <c r="B129" i="28" l="1"/>
  <c r="G128" i="28"/>
  <c r="O128" i="28"/>
  <c r="L128" i="28"/>
  <c r="D128" i="28"/>
  <c r="I128" i="28"/>
  <c r="C129" i="28"/>
  <c r="N129" i="28"/>
  <c r="K129" i="28"/>
  <c r="H128" i="28"/>
  <c r="F129" i="28"/>
  <c r="M128" i="28"/>
  <c r="O129" i="28" l="1"/>
  <c r="B130" i="28"/>
  <c r="G129" i="28"/>
  <c r="E130" i="28"/>
  <c r="E129" i="28"/>
  <c r="F130" i="28"/>
  <c r="J129" i="28"/>
  <c r="K130" i="28"/>
  <c r="M129" i="28"/>
  <c r="H129" i="28"/>
  <c r="I129" i="28"/>
  <c r="J130" i="28"/>
  <c r="L129" i="28"/>
  <c r="C130" i="28"/>
  <c r="D129" i="28"/>
  <c r="N130" i="28"/>
  <c r="O130" i="28" l="1"/>
  <c r="B131" i="28"/>
  <c r="G130" i="28"/>
  <c r="I130" i="28"/>
  <c r="N131" i="28"/>
  <c r="E131" i="28"/>
  <c r="C131" i="28"/>
  <c r="D130" i="28"/>
  <c r="H130" i="28"/>
  <c r="F131" i="28"/>
  <c r="M130" i="28"/>
  <c r="L130" i="28"/>
  <c r="J131" i="28"/>
  <c r="K131" i="28"/>
  <c r="B132" i="28" l="1"/>
  <c r="O131" i="28"/>
  <c r="G131" i="28"/>
  <c r="F132" i="28"/>
  <c r="K132" i="28"/>
  <c r="L131" i="28"/>
  <c r="I131" i="28"/>
  <c r="C132" i="28"/>
  <c r="J132" i="28"/>
  <c r="H131" i="28"/>
  <c r="N132" i="28"/>
  <c r="D131" i="28"/>
  <c r="M131" i="28"/>
  <c r="E132" i="28"/>
  <c r="B133" i="28" l="1"/>
  <c r="G132" i="28"/>
  <c r="O132" i="28"/>
  <c r="D132" i="28"/>
  <c r="E133" i="28"/>
  <c r="K133" i="28"/>
  <c r="I132" i="28"/>
  <c r="C133" i="28"/>
  <c r="L132" i="28"/>
  <c r="N133" i="28"/>
  <c r="F133" i="28"/>
  <c r="J133" i="28"/>
  <c r="H132" i="28"/>
  <c r="M132" i="28"/>
  <c r="O133" i="28" l="1"/>
  <c r="B134" i="28"/>
  <c r="G133" i="28"/>
  <c r="I133" i="28"/>
  <c r="C134" i="28"/>
  <c r="M133" i="28"/>
  <c r="K134" i="28"/>
  <c r="J134" i="28"/>
  <c r="L133" i="28"/>
  <c r="F134" i="28"/>
  <c r="N134" i="28"/>
  <c r="D133" i="28"/>
  <c r="H133" i="28"/>
  <c r="O134" i="28" l="1"/>
  <c r="B135" i="28"/>
  <c r="G134" i="28"/>
  <c r="E134" i="28"/>
  <c r="H134" i="28"/>
  <c r="F135" i="28"/>
  <c r="I134" i="28"/>
  <c r="L134" i="28"/>
  <c r="D134" i="28"/>
  <c r="M134" i="28"/>
  <c r="B136" i="28" l="1"/>
  <c r="O135" i="28"/>
  <c r="G135" i="28"/>
  <c r="E135" i="28"/>
  <c r="F136" i="28"/>
  <c r="N135" i="28"/>
  <c r="D135" i="28"/>
  <c r="C135" i="28"/>
  <c r="L135" i="28"/>
  <c r="M136" i="28"/>
  <c r="H135" i="28"/>
  <c r="D136" i="28"/>
  <c r="N136" i="28"/>
  <c r="M135" i="28"/>
  <c r="K136" i="28"/>
  <c r="I136" i="28"/>
  <c r="J136" i="28"/>
  <c r="J135" i="28"/>
  <c r="K135" i="28"/>
  <c r="I135" i="28"/>
  <c r="C136" i="28"/>
  <c r="E136" i="28"/>
  <c r="B137" i="28" l="1"/>
  <c r="G136" i="28"/>
  <c r="O136" i="28"/>
  <c r="N137" i="28"/>
  <c r="M137" i="28"/>
  <c r="E137" i="28"/>
  <c r="J137" i="28"/>
  <c r="H137" i="28"/>
  <c r="D137" i="28"/>
  <c r="L136" i="28"/>
  <c r="C137" i="28"/>
  <c r="L137" i="28"/>
  <c r="K137" i="28"/>
  <c r="F137" i="28"/>
  <c r="I137" i="28"/>
  <c r="H136" i="28"/>
  <c r="O137" i="28" l="1"/>
  <c r="B138" i="28"/>
  <c r="G137" i="28"/>
  <c r="L138" i="28"/>
  <c r="N138" i="28"/>
  <c r="M138" i="28"/>
  <c r="H138" i="28"/>
  <c r="J138" i="28"/>
  <c r="C138" i="28"/>
  <c r="E138" i="28"/>
  <c r="I138" i="28"/>
  <c r="F138" i="28"/>
  <c r="K138" i="28"/>
  <c r="D138" i="28"/>
  <c r="G138" i="28" l="1"/>
  <c r="O138" i="28"/>
  <c r="B139" i="28"/>
  <c r="N139" i="28"/>
  <c r="K139" i="28"/>
  <c r="H139" i="28"/>
  <c r="D139" i="28"/>
  <c r="C139" i="28"/>
  <c r="B140" i="28" l="1"/>
  <c r="G139" i="28"/>
  <c r="O139" i="28"/>
  <c r="J139" i="28"/>
  <c r="L139" i="28"/>
  <c r="N140" i="28"/>
  <c r="J140" i="28"/>
  <c r="I139" i="28"/>
  <c r="M139" i="28"/>
  <c r="F139" i="28"/>
  <c r="M140" i="28"/>
  <c r="E140" i="28"/>
  <c r="I140" i="28"/>
  <c r="H140" i="28"/>
  <c r="C140" i="28"/>
  <c r="L140" i="28"/>
  <c r="E139" i="28"/>
  <c r="F140" i="28"/>
  <c r="B141" i="28" l="1"/>
  <c r="O140" i="28"/>
  <c r="G140" i="28"/>
  <c r="K140" i="28"/>
  <c r="D140" i="28"/>
  <c r="C141" i="28"/>
  <c r="K141" i="28"/>
  <c r="H141" i="28"/>
  <c r="J141" i="28"/>
  <c r="M141" i="28"/>
  <c r="I141" i="28"/>
  <c r="L141" i="28"/>
  <c r="E141" i="28"/>
  <c r="D141" i="28"/>
  <c r="N141" i="28"/>
  <c r="F141" i="28"/>
  <c r="O141" i="28" l="1"/>
  <c r="B142" i="28"/>
  <c r="G141" i="28"/>
  <c r="C142" i="28"/>
  <c r="N142" i="28"/>
  <c r="I142" i="28"/>
  <c r="M142" i="28"/>
  <c r="F142" i="28"/>
  <c r="J142" i="28"/>
  <c r="H142" i="28"/>
  <c r="E142" i="28"/>
  <c r="K142" i="28"/>
  <c r="L142" i="28"/>
  <c r="D142" i="28"/>
  <c r="O142" i="28" l="1"/>
  <c r="B143" i="28"/>
  <c r="G142" i="28"/>
  <c r="H143" i="28"/>
  <c r="F143" i="28"/>
  <c r="L143" i="28"/>
  <c r="M143" i="28"/>
  <c r="N143" i="28"/>
  <c r="C143" i="28"/>
  <c r="J143" i="28"/>
  <c r="D143" i="28"/>
  <c r="K143" i="28"/>
  <c r="I143" i="28"/>
  <c r="E143" i="28"/>
  <c r="B144" i="28" l="1"/>
  <c r="O143" i="28"/>
  <c r="G143" i="28"/>
  <c r="J144" i="28"/>
  <c r="D144" i="28"/>
  <c r="F144" i="28"/>
  <c r="L144" i="28"/>
  <c r="C144" i="28"/>
  <c r="E144" i="28"/>
  <c r="I144" i="28"/>
  <c r="K144" i="28"/>
  <c r="H144" i="28"/>
  <c r="M144" i="28"/>
  <c r="N144" i="28"/>
  <c r="B145" i="28" l="1"/>
  <c r="O144" i="28"/>
  <c r="G144" i="28"/>
  <c r="H145" i="28"/>
  <c r="F145" i="28"/>
  <c r="K145" i="28"/>
  <c r="I145" i="28"/>
  <c r="E145" i="28"/>
  <c r="J145" i="28"/>
  <c r="D145" i="28"/>
  <c r="C145" i="28"/>
  <c r="N145" i="28"/>
  <c r="L145" i="28"/>
  <c r="M145" i="28"/>
  <c r="O145" i="28" l="1"/>
  <c r="B146" i="28"/>
  <c r="G145" i="28"/>
  <c r="M146" i="28"/>
  <c r="I146" i="28"/>
  <c r="L146" i="28"/>
  <c r="J146" i="28"/>
  <c r="E146" i="28"/>
  <c r="D146" i="28"/>
  <c r="N146" i="28"/>
  <c r="K146" i="28"/>
  <c r="F146" i="28"/>
  <c r="C146" i="28"/>
  <c r="H146" i="28"/>
  <c r="O146" i="28" l="1"/>
  <c r="B147" i="28"/>
  <c r="G146" i="28"/>
  <c r="M147" i="28"/>
  <c r="E147" i="28"/>
  <c r="D147" i="28"/>
  <c r="J147" i="28"/>
  <c r="C147" i="28"/>
  <c r="F147" i="28"/>
  <c r="I147" i="28"/>
  <c r="L147" i="28"/>
  <c r="K147" i="28"/>
  <c r="N147" i="28"/>
  <c r="H147" i="28"/>
  <c r="B148" i="28" l="1"/>
  <c r="O147" i="28"/>
  <c r="G147" i="28"/>
  <c r="L148" i="28"/>
  <c r="H148" i="28"/>
  <c r="J148" i="28"/>
  <c r="I148" i="28"/>
  <c r="K148" i="28"/>
  <c r="M148" i="28"/>
  <c r="C148" i="28"/>
  <c r="N148" i="28"/>
  <c r="F148" i="28"/>
  <c r="E148" i="28"/>
  <c r="D148" i="28"/>
  <c r="B149" i="28" l="1"/>
  <c r="G148" i="28"/>
  <c r="O148" i="28"/>
  <c r="L149" i="28"/>
  <c r="C149" i="28"/>
  <c r="I149" i="28"/>
  <c r="D149" i="28"/>
  <c r="K149" i="28"/>
  <c r="J149" i="28"/>
  <c r="F149" i="28"/>
  <c r="H149" i="28"/>
  <c r="N149" i="28"/>
  <c r="M149" i="28"/>
  <c r="E149" i="28"/>
  <c r="O149" i="28" l="1"/>
  <c r="B150" i="28"/>
  <c r="G149" i="28"/>
  <c r="N150" i="28"/>
  <c r="K150" i="28"/>
  <c r="C150" i="28"/>
  <c r="M150" i="28"/>
  <c r="F150" i="28"/>
  <c r="J150" i="28"/>
  <c r="E150" i="28"/>
  <c r="L150" i="28"/>
  <c r="D150" i="28"/>
  <c r="H150" i="28"/>
  <c r="O150" i="28" l="1"/>
  <c r="B151" i="28"/>
  <c r="G150" i="28"/>
  <c r="C151" i="28"/>
  <c r="K151" i="28"/>
  <c r="F151" i="28"/>
  <c r="J151" i="28"/>
  <c r="N151" i="28"/>
  <c r="I150" i="28"/>
  <c r="E151" i="28"/>
  <c r="B152" i="28" l="1"/>
  <c r="G151" i="28"/>
  <c r="O151" i="28"/>
  <c r="D152" i="28"/>
  <c r="H151" i="28"/>
  <c r="L151" i="28"/>
  <c r="I151" i="28"/>
  <c r="D151" i="28"/>
  <c r="I152" i="28"/>
  <c r="M151" i="28"/>
  <c r="M152" i="28"/>
  <c r="E152" i="28"/>
  <c r="B153" i="28" l="1"/>
  <c r="G152" i="28"/>
  <c r="O152" i="28"/>
  <c r="J152" i="28"/>
  <c r="F152" i="28"/>
  <c r="H152" i="28"/>
  <c r="K152" i="28"/>
  <c r="L152" i="28"/>
  <c r="C152" i="28"/>
  <c r="N152" i="28"/>
  <c r="E153" i="28"/>
  <c r="O153" i="28" l="1"/>
  <c r="B154" i="28"/>
  <c r="G153" i="28"/>
  <c r="H153" i="28"/>
  <c r="L153" i="28"/>
  <c r="I153" i="28"/>
  <c r="M153" i="28"/>
  <c r="D153" i="28"/>
  <c r="K153" i="28"/>
  <c r="F153" i="28"/>
  <c r="C153" i="28"/>
  <c r="J153" i="28"/>
  <c r="N153" i="28"/>
  <c r="F154" i="28"/>
  <c r="O154" i="28" l="1"/>
  <c r="B155" i="28"/>
  <c r="G154" i="28"/>
  <c r="J154" i="28"/>
  <c r="N155" i="28"/>
  <c r="M154" i="28"/>
  <c r="H154" i="28"/>
  <c r="I154" i="28"/>
  <c r="D154" i="28"/>
  <c r="N154" i="28"/>
  <c r="L154" i="28"/>
  <c r="F155" i="28"/>
  <c r="K154" i="28"/>
  <c r="J155" i="28"/>
  <c r="E154" i="28"/>
  <c r="C154" i="28"/>
  <c r="B156" i="28" l="1"/>
  <c r="O155" i="28"/>
  <c r="G155" i="28"/>
  <c r="D156" i="28"/>
  <c r="I155" i="28"/>
  <c r="M155" i="28"/>
  <c r="C156" i="28"/>
  <c r="C155" i="28"/>
  <c r="M156" i="28"/>
  <c r="L156" i="28"/>
  <c r="K156" i="28"/>
  <c r="I156" i="28"/>
  <c r="H155" i="28"/>
  <c r="F156" i="28"/>
  <c r="K155" i="28"/>
  <c r="E156" i="28"/>
  <c r="J156" i="28"/>
  <c r="E155" i="28"/>
  <c r="H156" i="28"/>
  <c r="L155" i="28"/>
  <c r="N156" i="28"/>
  <c r="D155" i="28"/>
  <c r="B157" i="28" l="1"/>
  <c r="G156" i="28"/>
  <c r="O156" i="28"/>
  <c r="I157" i="28"/>
  <c r="H157" i="28"/>
  <c r="M157" i="28"/>
  <c r="L157" i="28"/>
  <c r="J157" i="28"/>
  <c r="F157" i="28"/>
  <c r="D157" i="28"/>
  <c r="C157" i="28"/>
  <c r="N157" i="28"/>
  <c r="E157" i="28"/>
  <c r="K157" i="28"/>
  <c r="O157" i="28" l="1"/>
  <c r="B158" i="28"/>
  <c r="G157" i="28"/>
  <c r="F158" i="28"/>
  <c r="M158" i="28"/>
  <c r="L158" i="28"/>
  <c r="E158" i="28"/>
  <c r="N158" i="28"/>
  <c r="J158" i="28"/>
  <c r="C158" i="28"/>
  <c r="I158" i="28"/>
  <c r="K158" i="28"/>
  <c r="D158" i="28"/>
  <c r="H158" i="28"/>
  <c r="O158" i="28" l="1"/>
  <c r="B159" i="28"/>
  <c r="G158" i="28"/>
  <c r="M159" i="28"/>
  <c r="E159" i="28"/>
  <c r="F159" i="28"/>
  <c r="H159" i="28"/>
  <c r="C159" i="28"/>
  <c r="N159" i="28"/>
  <c r="I159" i="28"/>
  <c r="J159" i="28"/>
  <c r="D159" i="28"/>
  <c r="L159" i="28"/>
  <c r="K159" i="28"/>
  <c r="B160" i="28" l="1"/>
  <c r="G159" i="28"/>
  <c r="O159" i="28"/>
  <c r="K160" i="28"/>
  <c r="H160" i="28"/>
  <c r="F160" i="28"/>
  <c r="I160" i="28"/>
  <c r="D160" i="28"/>
  <c r="E160" i="28"/>
  <c r="J160" i="28"/>
  <c r="C160" i="28"/>
  <c r="N160" i="28"/>
  <c r="M160" i="28"/>
  <c r="L160" i="28"/>
  <c r="B161" i="28" l="1"/>
  <c r="G160" i="28"/>
  <c r="O160" i="28"/>
  <c r="H161" i="28"/>
  <c r="L161" i="28"/>
  <c r="D161" i="28"/>
  <c r="F161" i="28"/>
  <c r="I161" i="28"/>
  <c r="J161" i="28"/>
  <c r="C161" i="28"/>
  <c r="N161" i="28"/>
  <c r="M161" i="28"/>
  <c r="K161" i="28"/>
  <c r="E161" i="28"/>
  <c r="O161" i="28" l="1"/>
  <c r="B162" i="28"/>
  <c r="G161" i="28"/>
  <c r="L162" i="28"/>
  <c r="F162" i="28"/>
  <c r="N162" i="28"/>
  <c r="C162" i="28"/>
  <c r="E162" i="28"/>
  <c r="K162" i="28"/>
  <c r="H162" i="28"/>
  <c r="D162" i="28"/>
  <c r="J162" i="28"/>
  <c r="O162" i="28" l="1"/>
  <c r="B163" i="28"/>
  <c r="G162" i="28"/>
  <c r="N163" i="28"/>
  <c r="I162" i="28"/>
  <c r="F163" i="28"/>
  <c r="M162" i="28"/>
  <c r="B164" i="28" l="1"/>
  <c r="G163" i="28"/>
  <c r="O163" i="28"/>
  <c r="M164" i="28"/>
  <c r="D163" i="28"/>
  <c r="L163" i="28"/>
  <c r="H163" i="28"/>
  <c r="J164" i="28"/>
  <c r="I163" i="28"/>
  <c r="K164" i="28"/>
  <c r="C163" i="28"/>
  <c r="E163" i="28"/>
  <c r="N164" i="28"/>
  <c r="I164" i="28"/>
  <c r="F164" i="28"/>
  <c r="M163" i="28"/>
  <c r="K163" i="28"/>
  <c r="E164" i="28"/>
  <c r="C164" i="28"/>
  <c r="J163" i="28"/>
  <c r="B165" i="28" l="1"/>
  <c r="G164" i="28"/>
  <c r="O164" i="28"/>
  <c r="L164" i="28"/>
  <c r="E165" i="28"/>
  <c r="D164" i="28"/>
  <c r="H164" i="28"/>
  <c r="O165" i="28" l="1"/>
  <c r="B166" i="28"/>
  <c r="G165" i="28"/>
  <c r="L165" i="28"/>
  <c r="F166" i="28"/>
  <c r="C165" i="28"/>
  <c r="J165" i="28"/>
  <c r="F165" i="28"/>
  <c r="D165" i="28"/>
  <c r="N165" i="28"/>
  <c r="K165" i="28"/>
  <c r="H165" i="28"/>
  <c r="I165" i="28"/>
  <c r="M165" i="28"/>
  <c r="O166" i="28" l="1"/>
  <c r="B167" i="28"/>
  <c r="G166" i="28"/>
  <c r="I166" i="28"/>
  <c r="N166" i="28"/>
  <c r="D166" i="28"/>
  <c r="H166" i="28"/>
  <c r="J166" i="28"/>
  <c r="F167" i="28"/>
  <c r="M166" i="28"/>
  <c r="C166" i="28"/>
  <c r="L166" i="28"/>
  <c r="E166" i="28"/>
  <c r="K166" i="28"/>
  <c r="B168" i="28" l="1"/>
  <c r="O167" i="28"/>
  <c r="G167" i="28"/>
  <c r="I168" i="28"/>
  <c r="C167" i="28"/>
  <c r="J167" i="28"/>
  <c r="H168" i="28"/>
  <c r="I167" i="28"/>
  <c r="E168" i="28"/>
  <c r="D167" i="28"/>
  <c r="N167" i="28"/>
  <c r="H167" i="28"/>
  <c r="K167" i="28"/>
  <c r="K168" i="28"/>
  <c r="M167" i="28"/>
  <c r="C168" i="28"/>
  <c r="J168" i="28"/>
  <c r="D168" i="28"/>
  <c r="L167" i="28"/>
  <c r="E167" i="28"/>
  <c r="L168" i="28"/>
  <c r="N168" i="28"/>
  <c r="F168" i="28"/>
  <c r="M168" i="28"/>
  <c r="B169" i="28" l="1"/>
  <c r="O168" i="28"/>
  <c r="G168" i="28"/>
  <c r="M169" i="28"/>
  <c r="C169" i="28"/>
  <c r="D169" i="28"/>
  <c r="N169" i="28"/>
  <c r="J169" i="28"/>
  <c r="F169" i="28"/>
  <c r="K169" i="28"/>
  <c r="H169" i="28"/>
  <c r="L169" i="28"/>
  <c r="I169" i="28"/>
  <c r="E169" i="28"/>
  <c r="O169" i="28" l="1"/>
  <c r="B170" i="28"/>
  <c r="G169" i="28"/>
  <c r="I170" i="28"/>
  <c r="D170" i="28"/>
  <c r="C170" i="28"/>
  <c r="E170" i="28"/>
  <c r="K170" i="28"/>
  <c r="F170" i="28"/>
  <c r="L170" i="28"/>
  <c r="J170" i="28"/>
  <c r="N170" i="28"/>
  <c r="H170" i="28"/>
  <c r="M170" i="28"/>
  <c r="O170" i="28" l="1"/>
  <c r="B171" i="28"/>
  <c r="G170" i="28"/>
  <c r="J171" i="28"/>
  <c r="E171" i="28"/>
  <c r="D171" i="28"/>
  <c r="C171" i="28"/>
  <c r="L171" i="28"/>
  <c r="H171" i="28"/>
  <c r="B172" i="28" l="1"/>
  <c r="O171" i="28"/>
  <c r="G171" i="28"/>
  <c r="C172" i="28"/>
  <c r="F172" i="28"/>
  <c r="N171" i="28"/>
  <c r="M172" i="28"/>
  <c r="N172" i="28"/>
  <c r="D172" i="28"/>
  <c r="L172" i="28"/>
  <c r="I171" i="28"/>
  <c r="E172" i="28"/>
  <c r="I172" i="28"/>
  <c r="F171" i="28"/>
  <c r="K171" i="28"/>
  <c r="K172" i="28"/>
  <c r="M171" i="28"/>
  <c r="J172" i="28"/>
  <c r="B173" i="28" l="1"/>
  <c r="G172" i="28"/>
  <c r="O172" i="28"/>
  <c r="N173" i="28"/>
  <c r="C173" i="28"/>
  <c r="F173" i="28"/>
  <c r="K173" i="28"/>
  <c r="H172" i="28"/>
  <c r="J173" i="28"/>
  <c r="E173" i="28"/>
  <c r="O173" i="28" l="1"/>
  <c r="B174" i="28"/>
  <c r="G173" i="28"/>
  <c r="F174" i="28"/>
  <c r="D173" i="28"/>
  <c r="K174" i="28"/>
  <c r="H173" i="28"/>
  <c r="I173" i="28"/>
  <c r="L173" i="28"/>
  <c r="J174" i="28"/>
  <c r="M173" i="28"/>
  <c r="N174" i="28"/>
  <c r="O174" i="28" l="1"/>
  <c r="B175" i="28"/>
  <c r="G174" i="28"/>
  <c r="H174" i="28"/>
  <c r="E174" i="28"/>
  <c r="D174" i="28"/>
  <c r="M174" i="28"/>
  <c r="I174" i="28"/>
  <c r="F175" i="28"/>
  <c r="L174" i="28"/>
  <c r="C174" i="28"/>
  <c r="B176" i="28" l="1"/>
  <c r="G175" i="28"/>
  <c r="O175" i="28"/>
  <c r="L175" i="28"/>
  <c r="J175" i="28"/>
  <c r="M175" i="28"/>
  <c r="H175" i="28"/>
  <c r="J176" i="28"/>
  <c r="I176" i="28"/>
  <c r="I175" i="28"/>
  <c r="E176" i="28"/>
  <c r="D176" i="28"/>
  <c r="N176" i="28"/>
  <c r="E175" i="28"/>
  <c r="K176" i="28"/>
  <c r="K175" i="28"/>
  <c r="C176" i="28"/>
  <c r="C175" i="28"/>
  <c r="M176" i="28"/>
  <c r="N175" i="28"/>
  <c r="L176" i="28"/>
  <c r="H176" i="28"/>
  <c r="F176" i="28"/>
  <c r="D175" i="28"/>
  <c r="B177" i="28" l="1"/>
  <c r="O176" i="28"/>
  <c r="G176" i="28"/>
  <c r="D177" i="28"/>
  <c r="E177" i="28"/>
  <c r="L177" i="28"/>
  <c r="N177" i="28"/>
  <c r="J177" i="28"/>
  <c r="K177" i="28"/>
  <c r="C177" i="28"/>
  <c r="H177" i="28"/>
  <c r="I177" i="28"/>
  <c r="M177" i="28"/>
  <c r="F177" i="28"/>
  <c r="O177" i="28" l="1"/>
  <c r="B178" i="28"/>
  <c r="G177" i="28"/>
  <c r="N178" i="28"/>
  <c r="F178" i="28"/>
  <c r="E178" i="28"/>
  <c r="J178" i="28"/>
  <c r="L178" i="28"/>
  <c r="D178" i="28"/>
  <c r="C178" i="28"/>
  <c r="M178" i="28"/>
  <c r="K178" i="28"/>
  <c r="H178" i="28"/>
  <c r="O178" i="28" l="1"/>
  <c r="B179" i="28"/>
  <c r="G178" i="28"/>
  <c r="I178" i="28"/>
  <c r="K179" i="28"/>
  <c r="N179" i="28"/>
  <c r="B180" i="28" l="1"/>
  <c r="G179" i="28"/>
  <c r="O179" i="28"/>
  <c r="N180" i="28"/>
  <c r="C179" i="28"/>
  <c r="J179" i="28"/>
  <c r="I180" i="28"/>
  <c r="E179" i="28"/>
  <c r="D180" i="28"/>
  <c r="D179" i="28"/>
  <c r="I179" i="28"/>
  <c r="M179" i="28"/>
  <c r="F179" i="28"/>
  <c r="L179" i="28"/>
  <c r="J180" i="28"/>
  <c r="L180" i="28"/>
  <c r="H179" i="28"/>
  <c r="F180" i="28"/>
  <c r="H180" i="28"/>
  <c r="M180" i="28"/>
  <c r="E180" i="28"/>
  <c r="B181" i="28" l="1"/>
  <c r="O180" i="28"/>
  <c r="G180" i="28"/>
  <c r="C180" i="28"/>
  <c r="H181" i="28"/>
  <c r="K180" i="28"/>
  <c r="M181" i="28"/>
  <c r="N181" i="28"/>
  <c r="L181" i="28"/>
  <c r="K181" i="28"/>
  <c r="E181" i="28"/>
  <c r="F181" i="28"/>
  <c r="J181" i="28"/>
  <c r="I181" i="28"/>
  <c r="D181" i="28"/>
  <c r="C181" i="28"/>
  <c r="O181" i="28" l="1"/>
  <c r="B182" i="28"/>
  <c r="G181" i="28"/>
  <c r="D182" i="28"/>
  <c r="O182" i="28" l="1"/>
  <c r="B183" i="28"/>
  <c r="G182" i="28"/>
  <c r="N183" i="28"/>
  <c r="H182" i="28"/>
  <c r="L182" i="28"/>
  <c r="E182" i="28"/>
  <c r="F182" i="28"/>
  <c r="J182" i="28"/>
  <c r="F183" i="28"/>
  <c r="M182" i="28"/>
  <c r="K182" i="28"/>
  <c r="I182" i="28"/>
  <c r="N182" i="28"/>
  <c r="C182" i="28"/>
  <c r="B184" i="28" l="1"/>
  <c r="G183" i="28"/>
  <c r="O183" i="28"/>
  <c r="E183" i="28"/>
  <c r="F184" i="28"/>
  <c r="H183" i="28"/>
  <c r="M184" i="28"/>
  <c r="N184" i="28"/>
  <c r="J184" i="28"/>
  <c r="K184" i="28"/>
  <c r="K183" i="28"/>
  <c r="J183" i="28"/>
  <c r="C183" i="28"/>
  <c r="I183" i="28"/>
  <c r="C184" i="28"/>
  <c r="M183" i="28"/>
  <c r="L183" i="28"/>
  <c r="E184" i="28"/>
  <c r="D183" i="28"/>
  <c r="B185" i="28" l="1"/>
  <c r="G184" i="28"/>
  <c r="O184" i="28"/>
  <c r="N185" i="28"/>
  <c r="F185" i="28"/>
  <c r="L184" i="28"/>
  <c r="J185" i="28"/>
  <c r="I184" i="28"/>
  <c r="E185" i="28"/>
  <c r="I185" i="28"/>
  <c r="D184" i="28"/>
  <c r="D185" i="28"/>
  <c r="H184" i="28"/>
  <c r="M185" i="28"/>
  <c r="O185" i="28" l="1"/>
  <c r="B186" i="28"/>
  <c r="G185" i="28"/>
  <c r="M186" i="28"/>
  <c r="E186" i="28"/>
  <c r="H185" i="28"/>
  <c r="C186" i="28"/>
  <c r="F186" i="28"/>
  <c r="K185" i="28"/>
  <c r="N186" i="28"/>
  <c r="L185" i="28"/>
  <c r="D186" i="28"/>
  <c r="L186" i="28"/>
  <c r="C185" i="28"/>
  <c r="H186" i="28"/>
  <c r="K186" i="28"/>
  <c r="I186" i="28"/>
  <c r="J186" i="28"/>
  <c r="O186" i="28" l="1"/>
  <c r="B187" i="28"/>
  <c r="G186" i="28"/>
  <c r="F187" i="28"/>
  <c r="K187" i="28"/>
  <c r="D187" i="28"/>
  <c r="M187" i="28"/>
  <c r="N187" i="28"/>
  <c r="L187" i="28"/>
  <c r="I187" i="28"/>
  <c r="H187" i="28"/>
  <c r="J187" i="28"/>
  <c r="E187" i="28"/>
  <c r="C187" i="28"/>
  <c r="B188" i="28" l="1"/>
  <c r="G187" i="28"/>
  <c r="O187" i="28"/>
  <c r="K188" i="28"/>
  <c r="N188" i="28"/>
  <c r="F188" i="28"/>
  <c r="J188" i="28"/>
  <c r="L188" i="28"/>
  <c r="H188" i="28"/>
  <c r="E188" i="28"/>
  <c r="C188" i="28"/>
  <c r="I188" i="28"/>
  <c r="M188" i="28"/>
  <c r="D188" i="28"/>
  <c r="B189" i="28" l="1"/>
  <c r="G188" i="28"/>
  <c r="O188" i="28"/>
  <c r="F189" i="28"/>
  <c r="H189" i="28"/>
  <c r="K189" i="28"/>
  <c r="C189" i="28"/>
  <c r="D189" i="28"/>
  <c r="I189" i="28"/>
  <c r="J189" i="28"/>
  <c r="E189" i="28"/>
  <c r="M189" i="28"/>
  <c r="N189" i="28"/>
  <c r="L189" i="28"/>
  <c r="O189" i="28" l="1"/>
  <c r="B190" i="28"/>
  <c r="G189" i="28"/>
  <c r="L190" i="28"/>
  <c r="J190" i="28"/>
  <c r="H190" i="28"/>
  <c r="M190" i="28"/>
  <c r="I190" i="28"/>
  <c r="C190" i="28"/>
  <c r="E190" i="28"/>
  <c r="D190" i="28"/>
  <c r="F190" i="28"/>
  <c r="N190" i="28"/>
  <c r="K190" i="28"/>
  <c r="B191" i="28" l="1"/>
  <c r="O190" i="28"/>
  <c r="G190" i="28"/>
  <c r="H191" i="28"/>
  <c r="J191" i="28"/>
  <c r="K191" i="28"/>
  <c r="F191" i="28"/>
  <c r="L191" i="28"/>
  <c r="E191" i="28"/>
  <c r="I191" i="28"/>
  <c r="C191" i="28"/>
  <c r="N191" i="28"/>
  <c r="D191" i="28"/>
  <c r="M191" i="28"/>
  <c r="B192" i="28" l="1"/>
  <c r="G191" i="28"/>
  <c r="O191" i="28"/>
  <c r="C192" i="28"/>
  <c r="H192" i="28"/>
  <c r="D192" i="28"/>
  <c r="F192" i="28"/>
  <c r="L192" i="28"/>
  <c r="E192" i="28"/>
  <c r="I192" i="28"/>
  <c r="J192" i="28"/>
  <c r="N192" i="28"/>
  <c r="K192" i="28"/>
  <c r="M192" i="28"/>
  <c r="O192" i="28" l="1"/>
  <c r="B193" i="28"/>
  <c r="G192" i="28"/>
  <c r="D193" i="28"/>
  <c r="C193" i="28"/>
  <c r="H193" i="28"/>
  <c r="J193" i="28"/>
  <c r="F193" i="28"/>
  <c r="N193" i="28"/>
  <c r="M193" i="28"/>
  <c r="K193" i="28"/>
  <c r="E193" i="28"/>
  <c r="L193" i="28"/>
  <c r="I193" i="28"/>
  <c r="O193" i="28" l="1"/>
  <c r="B194" i="28"/>
  <c r="G193" i="28"/>
  <c r="H194" i="28"/>
  <c r="K194" i="28"/>
  <c r="I194" i="28"/>
  <c r="M194" i="28"/>
  <c r="L194" i="28"/>
  <c r="F194" i="28"/>
  <c r="D194" i="28"/>
  <c r="C194" i="28"/>
  <c r="N194" i="28"/>
  <c r="J194" i="28"/>
  <c r="E194" i="28"/>
  <c r="B195" i="28" l="1"/>
  <c r="G194" i="28"/>
  <c r="O194" i="28"/>
  <c r="L195" i="28"/>
  <c r="C195" i="28"/>
  <c r="D195" i="28"/>
  <c r="F195" i="28"/>
  <c r="E195" i="28"/>
  <c r="K195" i="28"/>
  <c r="I195" i="28"/>
  <c r="J195" i="28"/>
  <c r="N195" i="28"/>
  <c r="H195" i="28"/>
  <c r="M195" i="28"/>
  <c r="B196" i="28" l="1"/>
  <c r="G195" i="28"/>
  <c r="O195" i="28"/>
  <c r="H196" i="28"/>
  <c r="L196" i="28"/>
  <c r="M196" i="28"/>
  <c r="F196" i="28"/>
  <c r="J196" i="28"/>
  <c r="D196" i="28"/>
  <c r="I196" i="28"/>
  <c r="C196" i="28"/>
  <c r="N196" i="28"/>
  <c r="E196" i="28"/>
  <c r="K196" i="28"/>
  <c r="O196" i="28" l="1"/>
  <c r="B197" i="28"/>
  <c r="G196" i="28"/>
  <c r="C197" i="28"/>
  <c r="H197" i="28"/>
  <c r="F197" i="28"/>
  <c r="L197" i="28"/>
  <c r="N197" i="28"/>
  <c r="J197" i="28"/>
  <c r="K197" i="28"/>
  <c r="D197" i="28"/>
  <c r="O197" i="28" l="1"/>
  <c r="B198" i="28"/>
  <c r="G197" i="28"/>
  <c r="M198" i="28"/>
  <c r="E197" i="28"/>
  <c r="M197" i="28"/>
  <c r="L198" i="28"/>
  <c r="H198" i="28"/>
  <c r="K198" i="28"/>
  <c r="F198" i="28"/>
  <c r="I198" i="28"/>
  <c r="N198" i="28"/>
  <c r="E198" i="28"/>
  <c r="C198" i="28"/>
  <c r="I197" i="28"/>
  <c r="D198" i="28"/>
  <c r="J198" i="28"/>
  <c r="B199" i="28" l="1"/>
  <c r="O198" i="28"/>
  <c r="G198" i="28"/>
  <c r="H199" i="28"/>
  <c r="E199" i="28"/>
  <c r="D199" i="28"/>
  <c r="F199" i="28"/>
  <c r="J199" i="28"/>
  <c r="I199" i="28"/>
  <c r="C199" i="28"/>
  <c r="N199" i="28"/>
  <c r="M199" i="28"/>
  <c r="K199" i="28"/>
  <c r="L199" i="28"/>
  <c r="B200" i="28" l="1"/>
  <c r="G199" i="28"/>
  <c r="O199" i="28"/>
  <c r="L200" i="28"/>
  <c r="D200" i="28"/>
  <c r="M200" i="28"/>
  <c r="J200" i="28"/>
  <c r="C200" i="28"/>
  <c r="F200" i="28"/>
  <c r="I200" i="28"/>
  <c r="K200" i="28"/>
  <c r="H200" i="28"/>
  <c r="E200" i="28"/>
  <c r="N200" i="28"/>
  <c r="O200" i="28" l="1"/>
  <c r="B201" i="28"/>
  <c r="G200" i="28"/>
  <c r="C201" i="28"/>
  <c r="N201" i="28"/>
  <c r="H201" i="28"/>
  <c r="M201" i="28"/>
  <c r="E201" i="28"/>
  <c r="L201" i="28"/>
  <c r="F201" i="28"/>
  <c r="I201" i="28"/>
  <c r="D201" i="28"/>
  <c r="J201" i="28"/>
  <c r="K201" i="28"/>
  <c r="O201" i="28" l="1"/>
  <c r="B202" i="28"/>
  <c r="G201" i="28"/>
  <c r="C202" i="28"/>
  <c r="H202" i="28"/>
  <c r="I202" i="28"/>
  <c r="M202" i="28"/>
  <c r="E202" i="28"/>
  <c r="L202" i="28"/>
  <c r="F202" i="28"/>
  <c r="D202" i="28"/>
  <c r="K202" i="28"/>
  <c r="N202" i="28"/>
  <c r="J202" i="28"/>
  <c r="B203" i="28" l="1"/>
  <c r="G202" i="28"/>
  <c r="O202" i="28"/>
  <c r="C203" i="28"/>
  <c r="L203" i="28"/>
  <c r="D203" i="28"/>
  <c r="E203" i="28"/>
  <c r="N203" i="28"/>
  <c r="I203" i="28"/>
  <c r="K203" i="28"/>
  <c r="H203" i="28"/>
  <c r="F203" i="28"/>
  <c r="J203" i="28"/>
  <c r="M203" i="28"/>
  <c r="O203" i="28" l="1"/>
  <c r="G203" i="28"/>
  <c r="B204" i="28"/>
  <c r="K204" i="28"/>
  <c r="O204" i="28" l="1"/>
  <c r="B205" i="28"/>
  <c r="G204" i="28"/>
  <c r="H205" i="28"/>
  <c r="M204" i="28"/>
  <c r="C204" i="28"/>
  <c r="F204" i="28"/>
  <c r="I204" i="28"/>
  <c r="D205" i="28"/>
  <c r="F205" i="28"/>
  <c r="H204" i="28"/>
  <c r="E204" i="28"/>
  <c r="N205" i="28"/>
  <c r="D204" i="28"/>
  <c r="L205" i="28"/>
  <c r="E205" i="28"/>
  <c r="N204" i="28"/>
  <c r="C205" i="28"/>
  <c r="L204" i="28"/>
  <c r="J205" i="28"/>
  <c r="I205" i="28"/>
  <c r="J204" i="28"/>
  <c r="M205" i="28"/>
  <c r="O205" i="28" l="1"/>
  <c r="G205" i="28"/>
  <c r="B206" i="28"/>
  <c r="E206" i="28"/>
  <c r="K205" i="28"/>
  <c r="F206" i="28"/>
  <c r="D206" i="28"/>
  <c r="H206" i="28"/>
  <c r="J206" i="28"/>
  <c r="O206" i="28" l="1"/>
  <c r="G206" i="28"/>
  <c r="B207" i="28"/>
  <c r="C206" i="28"/>
  <c r="N206" i="28"/>
  <c r="L206" i="28"/>
  <c r="D207" i="28"/>
  <c r="K206" i="28"/>
  <c r="I206" i="28"/>
  <c r="I207" i="28"/>
  <c r="M206" i="28"/>
  <c r="C207" i="28"/>
  <c r="O207" i="28" l="1"/>
  <c r="G207" i="28"/>
  <c r="B208" i="28"/>
  <c r="J207" i="28"/>
  <c r="M207" i="28"/>
  <c r="F207" i="28"/>
  <c r="H207" i="28"/>
  <c r="K208" i="28"/>
  <c r="L207" i="28"/>
  <c r="N207" i="28"/>
  <c r="E207" i="28"/>
  <c r="L208" i="28"/>
  <c r="C208" i="28"/>
  <c r="K207" i="28"/>
  <c r="M208" i="28"/>
  <c r="D208" i="28"/>
  <c r="N208" i="28"/>
  <c r="H208" i="28"/>
  <c r="E208" i="28"/>
  <c r="F208" i="28"/>
  <c r="O208" i="28" l="1"/>
  <c r="G208" i="28"/>
  <c r="B209" i="28"/>
  <c r="I208" i="28"/>
  <c r="J208" i="28"/>
  <c r="K209" i="28"/>
  <c r="F209" i="28"/>
  <c r="O209" i="28" l="1"/>
  <c r="G209" i="28"/>
  <c r="B210" i="28"/>
  <c r="C209" i="28"/>
  <c r="I209" i="28"/>
  <c r="E209" i="28"/>
  <c r="M209" i="28"/>
  <c r="H209" i="28"/>
  <c r="J209" i="28"/>
  <c r="D209" i="28"/>
  <c r="N209" i="28"/>
  <c r="L210" i="28"/>
  <c r="L209" i="28"/>
  <c r="F210" i="28"/>
  <c r="O210" i="28" l="1"/>
  <c r="G210" i="28"/>
  <c r="B211" i="28"/>
  <c r="D210" i="28"/>
  <c r="I210" i="28"/>
  <c r="J210" i="28"/>
  <c r="C210" i="28"/>
  <c r="H210" i="28"/>
  <c r="E210" i="28"/>
  <c r="M210" i="28"/>
  <c r="N210" i="28"/>
  <c r="K210" i="28"/>
  <c r="C211" i="28"/>
  <c r="O211" i="28" l="1"/>
  <c r="G211" i="28"/>
  <c r="B212" i="28"/>
  <c r="E211" i="28"/>
  <c r="F212" i="28"/>
  <c r="M212" i="28"/>
  <c r="F211" i="28"/>
  <c r="K211" i="28"/>
  <c r="H211" i="28"/>
  <c r="N211" i="28"/>
  <c r="J211" i="28"/>
  <c r="M211" i="28"/>
  <c r="D211" i="28"/>
  <c r="L211" i="28"/>
  <c r="I211" i="28"/>
  <c r="I212" i="28"/>
  <c r="D212" i="28"/>
  <c r="H212" i="28"/>
  <c r="E212" i="28"/>
  <c r="O212" i="28" l="1"/>
  <c r="G212" i="28"/>
  <c r="B213" i="28"/>
  <c r="N213" i="28"/>
  <c r="J213" i="28"/>
  <c r="J212" i="28"/>
  <c r="C213" i="28"/>
  <c r="K212" i="28"/>
  <c r="D213" i="28"/>
  <c r="L212" i="28"/>
  <c r="H213" i="28"/>
  <c r="C212" i="28"/>
  <c r="K213" i="28"/>
  <c r="L213" i="28"/>
  <c r="E213" i="28"/>
  <c r="N212" i="28"/>
  <c r="O213" i="28" l="1"/>
  <c r="G213" i="28"/>
  <c r="B214" i="28"/>
  <c r="F214" i="28"/>
  <c r="F213" i="28"/>
  <c r="I213" i="28"/>
  <c r="M213" i="28"/>
  <c r="O214" i="28" l="1"/>
  <c r="G214" i="28"/>
  <c r="B215" i="28"/>
  <c r="L214" i="28"/>
  <c r="H215" i="28"/>
  <c r="D215" i="28"/>
  <c r="C214" i="28"/>
  <c r="N214" i="28"/>
  <c r="F215" i="28"/>
  <c r="I214" i="28"/>
  <c r="E214" i="28"/>
  <c r="E215" i="28"/>
  <c r="D214" i="28"/>
  <c r="L215" i="28"/>
  <c r="J214" i="28"/>
  <c r="M214" i="28"/>
  <c r="K214" i="28"/>
  <c r="H214" i="28"/>
  <c r="O215" i="28" l="1"/>
  <c r="G215" i="28"/>
  <c r="B216" i="28"/>
  <c r="J215" i="28"/>
  <c r="J216" i="28"/>
  <c r="I215" i="28"/>
  <c r="N216" i="28"/>
  <c r="L216" i="28"/>
  <c r="N215" i="28"/>
  <c r="M215" i="28"/>
  <c r="E216" i="28"/>
  <c r="K216" i="28"/>
  <c r="M216" i="28"/>
  <c r="F216" i="28"/>
  <c r="D216" i="28"/>
  <c r="K215" i="28"/>
  <c r="H216" i="28"/>
  <c r="C215" i="28"/>
  <c r="I216" i="28"/>
  <c r="O216" i="28" l="1"/>
  <c r="G216" i="28"/>
  <c r="B217" i="28"/>
  <c r="M217" i="28"/>
  <c r="C216" i="28"/>
  <c r="J217" i="28"/>
  <c r="O217" i="28" l="1"/>
  <c r="G217" i="28"/>
  <c r="B218" i="28"/>
  <c r="D218" i="28"/>
  <c r="I217" i="28"/>
  <c r="L218" i="28"/>
  <c r="C218" i="28"/>
  <c r="E217" i="28"/>
  <c r="J218" i="28"/>
  <c r="F218" i="28"/>
  <c r="L217" i="28"/>
  <c r="N217" i="28"/>
  <c r="H218" i="28"/>
  <c r="D217" i="28"/>
  <c r="N218" i="28"/>
  <c r="C217" i="28"/>
  <c r="K218" i="28"/>
  <c r="F217" i="28"/>
  <c r="H217" i="28"/>
  <c r="E218" i="28"/>
  <c r="K217" i="28"/>
  <c r="O218" i="28" l="1"/>
  <c r="G218" i="28"/>
  <c r="B219" i="28"/>
  <c r="M218" i="28"/>
  <c r="J219" i="28"/>
  <c r="C219" i="28"/>
  <c r="M219" i="28"/>
  <c r="I219" i="28"/>
  <c r="F219" i="28"/>
  <c r="L219" i="28"/>
  <c r="I218" i="28"/>
  <c r="K219" i="28"/>
  <c r="B220" i="28" l="1"/>
  <c r="O219" i="28"/>
  <c r="G219" i="28"/>
  <c r="N219" i="28"/>
  <c r="E220" i="28"/>
  <c r="K220" i="28"/>
  <c r="E219" i="28"/>
  <c r="M220" i="28"/>
  <c r="D219" i="28"/>
  <c r="H219" i="28"/>
  <c r="O220" i="28" l="1"/>
  <c r="G220" i="28"/>
  <c r="B221" i="28"/>
  <c r="H220" i="28"/>
  <c r="N220" i="28"/>
  <c r="L220" i="28"/>
  <c r="J220" i="28"/>
  <c r="D221" i="28"/>
  <c r="I220" i="28"/>
  <c r="F220" i="28"/>
  <c r="C220" i="28"/>
  <c r="D220" i="28"/>
  <c r="O221" i="28" l="1"/>
  <c r="B222" i="28"/>
  <c r="G221" i="28"/>
  <c r="E221" i="28"/>
  <c r="K221" i="28"/>
  <c r="F221" i="28"/>
  <c r="M221" i="28"/>
  <c r="C221" i="28"/>
  <c r="N221" i="28"/>
  <c r="N222" i="28"/>
  <c r="K222" i="28"/>
  <c r="H221" i="28"/>
  <c r="I221" i="28"/>
  <c r="J221" i="28"/>
  <c r="J222" i="28"/>
  <c r="L221" i="28"/>
  <c r="G222" i="28" l="1"/>
  <c r="O222" i="28"/>
  <c r="B223" i="28"/>
  <c r="D223" i="28"/>
  <c r="H222" i="28"/>
  <c r="F222" i="28"/>
  <c r="M223" i="28"/>
  <c r="J223" i="28"/>
  <c r="D222" i="28"/>
  <c r="C223" i="28"/>
  <c r="L222" i="28"/>
  <c r="H223" i="28"/>
  <c r="C222" i="28"/>
  <c r="E223" i="28"/>
  <c r="E222" i="28"/>
  <c r="N223" i="28"/>
  <c r="I223" i="28"/>
  <c r="L223" i="28"/>
  <c r="M222" i="28"/>
  <c r="I222" i="28"/>
  <c r="K223" i="28"/>
  <c r="B224" i="28" l="1"/>
  <c r="G223" i="28"/>
  <c r="O223" i="28"/>
  <c r="F223" i="28"/>
  <c r="M224" i="28"/>
  <c r="N224" i="28"/>
  <c r="H224" i="28"/>
  <c r="F224" i="28"/>
  <c r="I224" i="28"/>
  <c r="K224" i="28"/>
  <c r="B225" i="28" l="1"/>
  <c r="G224" i="28"/>
  <c r="O224" i="28"/>
  <c r="D224" i="28"/>
  <c r="L224" i="28"/>
  <c r="D225" i="28"/>
  <c r="L225" i="28"/>
  <c r="H225" i="28"/>
  <c r="J224" i="28"/>
  <c r="C224" i="28"/>
  <c r="J225" i="28"/>
  <c r="E225" i="28"/>
  <c r="N225" i="28"/>
  <c r="I225" i="28"/>
  <c r="K225" i="28"/>
  <c r="E224" i="28"/>
  <c r="F225" i="28"/>
  <c r="O225" i="28" l="1"/>
  <c r="B226" i="28"/>
  <c r="G225" i="28"/>
  <c r="M225" i="28"/>
  <c r="C225" i="28"/>
  <c r="E226" i="28"/>
  <c r="H226" i="28"/>
  <c r="F226" i="28"/>
  <c r="L226" i="28"/>
  <c r="J226" i="28"/>
  <c r="K226" i="28"/>
  <c r="D226" i="28"/>
  <c r="C226" i="28"/>
  <c r="N226" i="28"/>
  <c r="O226" i="28" l="1"/>
  <c r="B227" i="28"/>
  <c r="G226" i="28"/>
  <c r="M226" i="28"/>
  <c r="N227" i="28"/>
  <c r="E227" i="28"/>
  <c r="I226" i="28"/>
  <c r="F227" i="28"/>
  <c r="J227" i="28"/>
  <c r="B228" i="28" l="1"/>
  <c r="O227" i="28"/>
  <c r="G227" i="28"/>
  <c r="I227" i="28"/>
  <c r="H227" i="28"/>
  <c r="D227" i="28"/>
  <c r="K227" i="28"/>
  <c r="C227" i="28"/>
  <c r="L227" i="28"/>
  <c r="E228" i="28"/>
  <c r="M227" i="28"/>
  <c r="B229" i="28" l="1"/>
  <c r="G228" i="28"/>
  <c r="O228" i="28"/>
  <c r="L228" i="28"/>
  <c r="K228" i="28"/>
  <c r="M228" i="28"/>
  <c r="E229" i="28"/>
  <c r="F228" i="28"/>
  <c r="C228" i="28"/>
  <c r="I228" i="28"/>
  <c r="H228" i="28"/>
  <c r="N228" i="28"/>
  <c r="D228" i="28"/>
  <c r="J228" i="28"/>
  <c r="J229" i="28"/>
  <c r="N229" i="28"/>
  <c r="F229" i="28"/>
  <c r="O229" i="28" l="1"/>
  <c r="B230" i="28"/>
  <c r="G229" i="28"/>
  <c r="I230" i="28"/>
  <c r="D229" i="28"/>
  <c r="L230" i="28"/>
  <c r="C230" i="28"/>
  <c r="L229" i="28"/>
  <c r="H230" i="28"/>
  <c r="M230" i="28"/>
  <c r="F230" i="28"/>
  <c r="E230" i="28"/>
  <c r="K229" i="28"/>
  <c r="M229" i="28"/>
  <c r="K230" i="28"/>
  <c r="J230" i="28"/>
  <c r="I229" i="28"/>
  <c r="C229" i="28"/>
  <c r="D230" i="28"/>
  <c r="H229" i="28"/>
  <c r="N230" i="28"/>
  <c r="O230" i="28" l="1"/>
  <c r="B231" i="28"/>
  <c r="G230" i="28"/>
  <c r="N231" i="28"/>
  <c r="L231" i="28"/>
  <c r="K231" i="28"/>
  <c r="H231" i="28"/>
  <c r="J231" i="28"/>
  <c r="C231" i="28"/>
  <c r="F231" i="28"/>
  <c r="D231" i="28"/>
  <c r="E231" i="28"/>
  <c r="B232" i="28" l="1"/>
  <c r="G231" i="28"/>
  <c r="O231" i="28"/>
  <c r="E232" i="28"/>
  <c r="M231" i="28"/>
  <c r="J232" i="28"/>
  <c r="N232" i="28"/>
  <c r="I231" i="28"/>
  <c r="F232" i="28"/>
  <c r="B233" i="28" l="1"/>
  <c r="O232" i="28"/>
  <c r="G232" i="28"/>
  <c r="C232" i="28"/>
  <c r="I232" i="28"/>
  <c r="D232" i="28"/>
  <c r="K232" i="28"/>
  <c r="H232" i="28"/>
  <c r="M232" i="28"/>
  <c r="E233" i="28"/>
  <c r="L232" i="28"/>
  <c r="O233" i="28" l="1"/>
  <c r="B234" i="28"/>
  <c r="G233" i="28"/>
  <c r="F233" i="28"/>
  <c r="D233" i="28"/>
  <c r="H233" i="28"/>
  <c r="F234" i="28"/>
  <c r="K233" i="28"/>
  <c r="C233" i="28"/>
  <c r="M233" i="28"/>
  <c r="N233" i="28"/>
  <c r="J233" i="28"/>
  <c r="I233" i="28"/>
  <c r="L233" i="28"/>
  <c r="N234" i="28"/>
  <c r="O234" i="28" l="1"/>
  <c r="B235" i="28"/>
  <c r="G234" i="28"/>
  <c r="N235" i="28"/>
  <c r="H234" i="28"/>
  <c r="D234" i="28"/>
  <c r="L234" i="28"/>
  <c r="I234" i="28"/>
  <c r="C234" i="28"/>
  <c r="J235" i="28"/>
  <c r="E234" i="28"/>
  <c r="M234" i="28"/>
  <c r="C235" i="28"/>
  <c r="J234" i="28"/>
  <c r="F235" i="28"/>
  <c r="K234" i="28"/>
  <c r="K235" i="28"/>
  <c r="B236" i="28" l="1"/>
  <c r="O235" i="28"/>
  <c r="G235" i="28"/>
  <c r="L235" i="28"/>
  <c r="F236" i="28"/>
  <c r="E235" i="28"/>
  <c r="M236" i="28"/>
  <c r="I236" i="28"/>
  <c r="M235" i="28"/>
  <c r="I235" i="28"/>
  <c r="L236" i="28"/>
  <c r="H235" i="28"/>
  <c r="D235" i="28"/>
  <c r="J236" i="28"/>
  <c r="N236" i="28"/>
  <c r="E236" i="28"/>
  <c r="D236" i="28"/>
  <c r="B237" i="28" l="1"/>
  <c r="O236" i="28"/>
  <c r="G236" i="28"/>
  <c r="K236" i="28"/>
  <c r="C236" i="28"/>
  <c r="H236" i="28"/>
  <c r="E237" i="28"/>
  <c r="O237" i="28" l="1"/>
  <c r="B238" i="28"/>
  <c r="G237" i="28"/>
  <c r="M237" i="28"/>
  <c r="N237" i="28"/>
  <c r="K237" i="28"/>
  <c r="J237" i="28"/>
  <c r="H237" i="28"/>
  <c r="D237" i="28"/>
  <c r="C237" i="28"/>
  <c r="J238" i="28"/>
  <c r="F237" i="28"/>
  <c r="I237" i="28"/>
  <c r="L237" i="28"/>
  <c r="F238" i="28"/>
  <c r="O238" i="28" l="1"/>
  <c r="B239" i="28"/>
  <c r="G238" i="28"/>
  <c r="K238" i="28"/>
  <c r="N238" i="28"/>
  <c r="E238" i="28"/>
  <c r="I238" i="28"/>
  <c r="L238" i="28"/>
  <c r="H238" i="28"/>
  <c r="F239" i="28"/>
  <c r="J239" i="28"/>
  <c r="E239" i="28"/>
  <c r="D238" i="28"/>
  <c r="M238" i="28"/>
  <c r="C238" i="28"/>
  <c r="B240" i="28" l="1"/>
  <c r="O239" i="28"/>
  <c r="G239" i="28"/>
  <c r="I240" i="28"/>
  <c r="I239" i="28"/>
  <c r="D239" i="28"/>
  <c r="M239" i="28"/>
  <c r="F240" i="28"/>
  <c r="M240" i="28"/>
  <c r="K240" i="28"/>
  <c r="C239" i="28"/>
  <c r="E240" i="28"/>
  <c r="H239" i="28"/>
  <c r="L239" i="28"/>
  <c r="N239" i="28"/>
  <c r="K239" i="28"/>
  <c r="J240" i="28"/>
  <c r="N240" i="28"/>
  <c r="D240" i="28"/>
  <c r="C240" i="28"/>
  <c r="B241" i="28" l="1"/>
  <c r="O240" i="28"/>
  <c r="G240" i="28"/>
  <c r="D241" i="28"/>
  <c r="H241" i="28"/>
  <c r="I241" i="28"/>
  <c r="J241" i="28"/>
  <c r="M241" i="28"/>
  <c r="C241" i="28"/>
  <c r="F241" i="28"/>
  <c r="N241" i="28"/>
  <c r="K241" i="28"/>
  <c r="L240" i="28"/>
  <c r="H240" i="28"/>
  <c r="L241" i="28"/>
  <c r="E241" i="28"/>
  <c r="O241" i="28" l="1"/>
  <c r="B242" i="28"/>
  <c r="G241" i="28"/>
  <c r="I242" i="28"/>
  <c r="J242" i="28"/>
  <c r="M242" i="28"/>
  <c r="N242" i="28"/>
  <c r="H242" i="28"/>
  <c r="C242" i="28"/>
  <c r="F242" i="28"/>
  <c r="D242" i="28"/>
  <c r="E242" i="28"/>
  <c r="K242" i="28"/>
  <c r="O242" i="28" l="1"/>
  <c r="B243" i="28"/>
  <c r="G242" i="28"/>
  <c r="M243" i="28"/>
  <c r="L242" i="28"/>
  <c r="L243" i="28"/>
  <c r="K243" i="28"/>
  <c r="I243" i="28"/>
  <c r="N243" i="28"/>
  <c r="D243" i="28"/>
  <c r="H243" i="28"/>
  <c r="E243" i="28"/>
  <c r="B244" i="28" l="1"/>
  <c r="G243" i="28"/>
  <c r="O243" i="28"/>
  <c r="D244" i="28"/>
  <c r="H244" i="28"/>
  <c r="K244" i="28"/>
  <c r="M244" i="28"/>
  <c r="I244" i="28"/>
  <c r="J244" i="28"/>
  <c r="C244" i="28"/>
  <c r="L244" i="28"/>
  <c r="E244" i="28"/>
  <c r="F244" i="28"/>
  <c r="C243" i="28"/>
  <c r="J243" i="28"/>
  <c r="F243" i="28"/>
  <c r="N244" i="28"/>
  <c r="B245" i="28" l="1"/>
  <c r="G244" i="28"/>
  <c r="O244" i="28"/>
  <c r="E245" i="28"/>
  <c r="L245" i="28"/>
  <c r="D245" i="28"/>
  <c r="F245" i="28"/>
  <c r="J245" i="28"/>
  <c r="K245" i="28"/>
  <c r="I245" i="28"/>
  <c r="C245" i="28"/>
  <c r="H245" i="28"/>
  <c r="N245" i="28"/>
  <c r="M245" i="28"/>
  <c r="O245" i="28" l="1"/>
  <c r="B246" i="28"/>
  <c r="G245" i="28"/>
  <c r="C246" i="28"/>
  <c r="E246" i="28"/>
  <c r="J246" i="28"/>
  <c r="M246" i="28"/>
  <c r="D246" i="28"/>
  <c r="H246" i="28"/>
  <c r="K246" i="28"/>
  <c r="N246" i="28"/>
  <c r="F246" i="28"/>
  <c r="L246" i="28"/>
  <c r="I246" i="28"/>
  <c r="O246" i="28" l="1"/>
  <c r="B247" i="28"/>
  <c r="G246" i="28"/>
  <c r="L247" i="28"/>
  <c r="J247" i="28"/>
  <c r="H247" i="28"/>
  <c r="M247" i="28"/>
  <c r="E247" i="28"/>
  <c r="F247" i="28"/>
  <c r="N247" i="28"/>
  <c r="K247" i="28"/>
  <c r="I247" i="28"/>
  <c r="C247" i="28"/>
  <c r="D247" i="28"/>
  <c r="B248" i="28" l="1"/>
  <c r="G247" i="28"/>
  <c r="O247" i="28"/>
  <c r="L248" i="28"/>
  <c r="N248" i="28"/>
  <c r="H248" i="28"/>
  <c r="C248" i="28"/>
  <c r="K248" i="28"/>
  <c r="I248" i="28"/>
  <c r="E248" i="28"/>
  <c r="J248" i="28"/>
  <c r="D248" i="28"/>
  <c r="F248" i="28"/>
  <c r="M248" i="28"/>
  <c r="O248" i="28" l="1"/>
  <c r="B249" i="28"/>
  <c r="G248" i="28"/>
  <c r="J249" i="28"/>
  <c r="E249" i="28"/>
  <c r="I249" i="28"/>
  <c r="L249" i="28"/>
  <c r="N249" i="28"/>
  <c r="H249" i="28"/>
  <c r="M249" i="28"/>
  <c r="F249" i="28"/>
  <c r="D249" i="28"/>
  <c r="O249" i="28" l="1"/>
  <c r="B250" i="28"/>
  <c r="G249" i="28"/>
  <c r="I250" i="28"/>
  <c r="F250" i="28"/>
  <c r="J250" i="28"/>
  <c r="L250" i="28"/>
  <c r="K249" i="28"/>
  <c r="H250" i="28"/>
  <c r="C249" i="28"/>
  <c r="E250" i="28"/>
  <c r="D250" i="28"/>
  <c r="C250" i="28"/>
  <c r="M250" i="28"/>
  <c r="B251" i="28" l="1"/>
  <c r="O250" i="28"/>
  <c r="G250" i="28"/>
  <c r="K250" i="28"/>
  <c r="D251" i="28"/>
  <c r="N250" i="28"/>
  <c r="B252" i="28" l="1"/>
  <c r="O251" i="28"/>
  <c r="G251" i="28"/>
  <c r="M252" i="28"/>
  <c r="D252" i="28"/>
  <c r="L252" i="28"/>
  <c r="N251" i="28"/>
  <c r="E252" i="28"/>
  <c r="K252" i="28"/>
  <c r="J251" i="28"/>
  <c r="C251" i="28"/>
  <c r="H252" i="28"/>
  <c r="H251" i="28"/>
  <c r="I252" i="28"/>
  <c r="K251" i="28"/>
  <c r="E251" i="28"/>
  <c r="N252" i="28"/>
  <c r="L251" i="28"/>
  <c r="F252" i="28"/>
  <c r="M251" i="28"/>
  <c r="F251" i="28"/>
  <c r="I251" i="28"/>
  <c r="O252" i="28" l="1"/>
  <c r="B253" i="28"/>
  <c r="G252" i="28"/>
  <c r="J253" i="28"/>
  <c r="C252" i="28"/>
  <c r="L253" i="28"/>
  <c r="H253" i="28"/>
  <c r="J252" i="28"/>
  <c r="O253" i="28" l="1"/>
  <c r="B254" i="28"/>
  <c r="G253" i="28"/>
  <c r="N253" i="28"/>
  <c r="K253" i="28"/>
  <c r="F254" i="28"/>
  <c r="F253" i="28"/>
  <c r="E253" i="28"/>
  <c r="I253" i="28"/>
  <c r="M253" i="28"/>
  <c r="D253" i="28"/>
  <c r="C253" i="28"/>
  <c r="B255" i="28" l="1"/>
  <c r="G254" i="28"/>
  <c r="O254" i="28"/>
  <c r="E255" i="28"/>
  <c r="C254" i="28"/>
  <c r="N254" i="28"/>
  <c r="E254" i="28"/>
  <c r="L254" i="28"/>
  <c r="H254" i="28"/>
  <c r="M255" i="28"/>
  <c r="J254" i="28"/>
  <c r="M254" i="28"/>
  <c r="F255" i="28"/>
  <c r="D254" i="28"/>
  <c r="N255" i="28"/>
  <c r="D255" i="28"/>
  <c r="I254" i="28"/>
  <c r="K254" i="28"/>
  <c r="J255" i="28"/>
  <c r="O255" i="28" l="1"/>
  <c r="G255" i="28"/>
  <c r="B256" i="28"/>
  <c r="C255" i="28"/>
  <c r="K255" i="28"/>
  <c r="L255" i="28"/>
  <c r="H255" i="28"/>
  <c r="C256" i="28"/>
  <c r="L256" i="28"/>
  <c r="I255" i="28"/>
  <c r="O256" i="28" l="1"/>
  <c r="B257" i="28"/>
  <c r="G256" i="28"/>
  <c r="E256" i="28"/>
  <c r="L257" i="28"/>
  <c r="K257" i="28"/>
  <c r="D257" i="28"/>
  <c r="D256" i="28"/>
  <c r="F257" i="28"/>
  <c r="N257" i="28"/>
  <c r="I256" i="28"/>
  <c r="M256" i="28"/>
  <c r="N256" i="28"/>
  <c r="M257" i="28"/>
  <c r="E257" i="28"/>
  <c r="I257" i="28"/>
  <c r="J257" i="28"/>
  <c r="H257" i="28"/>
  <c r="H256" i="28"/>
  <c r="K256" i="28"/>
  <c r="J256" i="28"/>
  <c r="C257" i="28"/>
  <c r="F256" i="28"/>
  <c r="O257" i="28" l="1"/>
  <c r="G257" i="28"/>
  <c r="B258" i="28"/>
  <c r="L258" i="28"/>
  <c r="D258" i="28"/>
  <c r="N258" i="28"/>
  <c r="C258" i="28"/>
  <c r="E258" i="28"/>
  <c r="B259" i="28" l="1"/>
  <c r="G258" i="28"/>
  <c r="O258" i="28"/>
  <c r="H258" i="28"/>
  <c r="J258" i="28"/>
  <c r="F258" i="28"/>
  <c r="I259" i="28"/>
  <c r="M258" i="28"/>
  <c r="K259" i="28"/>
  <c r="K258" i="28"/>
  <c r="E259" i="28"/>
  <c r="D259" i="28"/>
  <c r="N259" i="28"/>
  <c r="F259" i="28"/>
  <c r="M259" i="28"/>
  <c r="C259" i="28"/>
  <c r="I258" i="28"/>
  <c r="O259" i="28" l="1"/>
  <c r="G259" i="28"/>
  <c r="B260" i="28"/>
  <c r="H260" i="28"/>
  <c r="H259" i="28"/>
  <c r="J259" i="28"/>
  <c r="L259" i="28"/>
  <c r="J260" i="28"/>
  <c r="O260" i="28" l="1"/>
  <c r="B261" i="28"/>
  <c r="G260" i="28"/>
  <c r="I260" i="28"/>
  <c r="N260" i="28"/>
  <c r="K260" i="28"/>
  <c r="F260" i="28"/>
  <c r="E260" i="28"/>
  <c r="C260" i="28"/>
  <c r="L260" i="28"/>
  <c r="D261" i="28"/>
  <c r="D260" i="28"/>
  <c r="N261" i="28"/>
  <c r="H261" i="28"/>
  <c r="J261" i="28"/>
  <c r="M260" i="28"/>
  <c r="O261" i="28" l="1"/>
  <c r="G261" i="28"/>
  <c r="B262" i="28"/>
  <c r="H262" i="28"/>
  <c r="J262" i="28"/>
  <c r="I261" i="28"/>
  <c r="L262" i="28"/>
  <c r="F261" i="28"/>
  <c r="K261" i="28"/>
  <c r="D262" i="28"/>
  <c r="N262" i="28"/>
  <c r="K262" i="28"/>
  <c r="E262" i="28"/>
  <c r="M261" i="28"/>
  <c r="C262" i="28"/>
  <c r="L261" i="28"/>
  <c r="C261" i="28"/>
  <c r="E261" i="28"/>
  <c r="B263" i="28" l="1"/>
  <c r="O262" i="28"/>
  <c r="G262" i="28"/>
  <c r="F263" i="28"/>
  <c r="M263" i="28"/>
  <c r="E263" i="28"/>
  <c r="N263" i="28"/>
  <c r="F262" i="28"/>
  <c r="C263" i="28"/>
  <c r="I263" i="28"/>
  <c r="D263" i="28"/>
  <c r="M262" i="28"/>
  <c r="I262" i="28"/>
  <c r="K263" i="28"/>
  <c r="O263" i="28" l="1"/>
  <c r="G263" i="28"/>
  <c r="B264" i="28"/>
  <c r="D264" i="28"/>
  <c r="H264" i="28"/>
  <c r="H263" i="28"/>
  <c r="K264" i="28"/>
  <c r="J263" i="28"/>
  <c r="L263" i="28"/>
  <c r="O264" i="28" l="1"/>
  <c r="B265" i="28"/>
  <c r="G264" i="28"/>
  <c r="N265" i="28"/>
  <c r="J264" i="28"/>
  <c r="J265" i="28"/>
  <c r="E265" i="28"/>
  <c r="D265" i="28"/>
  <c r="L264" i="28"/>
  <c r="F265" i="28"/>
  <c r="C265" i="28"/>
  <c r="M265" i="28"/>
  <c r="K265" i="28"/>
  <c r="I265" i="28"/>
  <c r="I264" i="28"/>
  <c r="C264" i="28"/>
  <c r="N264" i="28"/>
  <c r="F264" i="28"/>
  <c r="H265" i="28"/>
  <c r="L265" i="28"/>
  <c r="M264" i="28"/>
  <c r="E264" i="28"/>
  <c r="O265" i="28" l="1"/>
  <c r="G265" i="28"/>
  <c r="B266" i="28"/>
  <c r="F266" i="28"/>
  <c r="B267" i="28" l="1"/>
  <c r="G266" i="28"/>
  <c r="O266" i="28"/>
  <c r="K266" i="28"/>
  <c r="L266" i="28"/>
  <c r="D266" i="28"/>
  <c r="I266" i="28"/>
  <c r="E267" i="28"/>
  <c r="M266" i="28"/>
  <c r="J266" i="28"/>
  <c r="N266" i="28"/>
  <c r="E266" i="28"/>
  <c r="H266" i="28"/>
  <c r="C266" i="28"/>
  <c r="B268" i="28" l="1"/>
  <c r="O267" i="28"/>
  <c r="G267" i="28"/>
  <c r="N268" i="28"/>
  <c r="K267" i="28"/>
  <c r="J268" i="28"/>
  <c r="F267" i="28"/>
  <c r="D267" i="28"/>
  <c r="I267" i="28"/>
  <c r="M267" i="28"/>
  <c r="F268" i="28"/>
  <c r="E268" i="28"/>
  <c r="J267" i="28"/>
  <c r="N267" i="28"/>
  <c r="C267" i="28"/>
  <c r="H267" i="28"/>
  <c r="L267" i="28"/>
  <c r="O268" i="28" l="1"/>
  <c r="B269" i="28"/>
  <c r="G268" i="28"/>
  <c r="E269" i="28"/>
  <c r="M269" i="28"/>
  <c r="D268" i="28"/>
  <c r="D269" i="28"/>
  <c r="F269" i="28"/>
  <c r="J269" i="28"/>
  <c r="L268" i="28"/>
  <c r="K268" i="28"/>
  <c r="L269" i="28"/>
  <c r="N269" i="28"/>
  <c r="I268" i="28"/>
  <c r="M268" i="28"/>
  <c r="C269" i="28"/>
  <c r="I269" i="28"/>
  <c r="C268" i="28"/>
  <c r="H268" i="28"/>
  <c r="K269" i="28"/>
  <c r="O269" i="28" l="1"/>
  <c r="B270" i="28"/>
  <c r="G269" i="28"/>
  <c r="C270" i="28"/>
  <c r="L270" i="28"/>
  <c r="H269" i="28"/>
  <c r="F270" i="28"/>
  <c r="K270" i="28"/>
  <c r="E270" i="28"/>
  <c r="I270" i="28"/>
  <c r="J270" i="28"/>
  <c r="B271" i="28" l="1"/>
  <c r="G270" i="28"/>
  <c r="O270" i="28"/>
  <c r="J271" i="28"/>
  <c r="C271" i="28"/>
  <c r="L271" i="28"/>
  <c r="F271" i="28"/>
  <c r="M270" i="28"/>
  <c r="K271" i="28"/>
  <c r="I271" i="28"/>
  <c r="M271" i="28"/>
  <c r="E271" i="28"/>
  <c r="H271" i="28"/>
  <c r="N270" i="28"/>
  <c r="H270" i="28"/>
  <c r="D271" i="28"/>
  <c r="N271" i="28"/>
  <c r="D270" i="28"/>
  <c r="B272" i="28" l="1"/>
  <c r="G271" i="28"/>
  <c r="O271" i="28"/>
  <c r="I272" i="28"/>
  <c r="F272" i="28"/>
  <c r="C272" i="28"/>
  <c r="M272" i="28"/>
  <c r="N272" i="28"/>
  <c r="E272" i="28"/>
  <c r="D272" i="28"/>
  <c r="L272" i="28"/>
  <c r="K272" i="28"/>
  <c r="H272" i="28"/>
  <c r="J272" i="28"/>
  <c r="O272" i="28" l="1"/>
  <c r="B273" i="28"/>
  <c r="G272" i="28"/>
  <c r="M273" i="28"/>
  <c r="L273" i="28"/>
  <c r="I273" i="28"/>
  <c r="H273" i="28"/>
  <c r="D273" i="28"/>
  <c r="E273" i="28"/>
  <c r="J273" i="28"/>
  <c r="F273" i="28"/>
  <c r="C273" i="28"/>
  <c r="K273" i="28"/>
  <c r="N273" i="28"/>
  <c r="O273" i="28" l="1"/>
  <c r="B274" i="28"/>
  <c r="G273" i="28"/>
  <c r="M274" i="28"/>
  <c r="I274" i="28"/>
  <c r="E274" i="28"/>
  <c r="F274" i="28"/>
  <c r="J274" i="28"/>
  <c r="K274" i="28"/>
  <c r="D274" i="28"/>
  <c r="L274" i="28"/>
  <c r="H274" i="28"/>
  <c r="C274" i="28"/>
  <c r="N274" i="28"/>
  <c r="B275" i="28" l="1"/>
  <c r="G274" i="28"/>
  <c r="O274" i="28"/>
  <c r="J275" i="28"/>
  <c r="C275" i="28"/>
  <c r="I275" i="28"/>
  <c r="M275" i="28"/>
  <c r="N275" i="28"/>
  <c r="D275" i="28"/>
  <c r="K275" i="28"/>
  <c r="L275" i="28"/>
  <c r="H275" i="28"/>
  <c r="E275" i="28"/>
  <c r="F275" i="28"/>
  <c r="B276" i="28" l="1"/>
  <c r="G275" i="28"/>
  <c r="O275" i="28"/>
  <c r="F276" i="28"/>
  <c r="J276" i="28"/>
  <c r="M276" i="28"/>
  <c r="N276" i="28"/>
  <c r="D276" i="28"/>
  <c r="E276" i="28"/>
  <c r="I276" i="28"/>
  <c r="O276" i="28" l="1"/>
  <c r="B277" i="28"/>
  <c r="G276" i="28"/>
  <c r="E277" i="28"/>
  <c r="C277" i="28"/>
  <c r="L276" i="28"/>
  <c r="H276" i="28"/>
  <c r="H277" i="28"/>
  <c r="M277" i="28"/>
  <c r="C276" i="28"/>
  <c r="F277" i="28"/>
  <c r="K276" i="28"/>
  <c r="D277" i="28"/>
  <c r="J277" i="28"/>
  <c r="K277" i="28"/>
  <c r="L277" i="28"/>
  <c r="N277" i="28"/>
  <c r="O277" i="28" l="1"/>
  <c r="B278" i="28"/>
  <c r="G277" i="28"/>
  <c r="I277" i="28"/>
  <c r="K278" i="28"/>
  <c r="E278" i="28"/>
  <c r="J278" i="28"/>
  <c r="F278" i="28"/>
  <c r="N278" i="28"/>
  <c r="C278" i="28"/>
  <c r="B279" i="28" l="1"/>
  <c r="G278" i="28"/>
  <c r="O278" i="28"/>
  <c r="I278" i="28"/>
  <c r="D278" i="28"/>
  <c r="H279" i="28"/>
  <c r="H278" i="28"/>
  <c r="E279" i="28"/>
  <c r="F279" i="28"/>
  <c r="N279" i="28"/>
  <c r="C279" i="28"/>
  <c r="K279" i="28"/>
  <c r="L278" i="28"/>
  <c r="M278" i="28"/>
  <c r="I279" i="28"/>
  <c r="J279" i="28"/>
  <c r="D279" i="28"/>
  <c r="M279" i="28"/>
  <c r="L279" i="28"/>
  <c r="B280" i="28" l="1"/>
  <c r="G279" i="28"/>
  <c r="O279" i="28"/>
  <c r="D280" i="28"/>
  <c r="F280" i="28"/>
  <c r="I280" i="28"/>
  <c r="E280" i="28"/>
  <c r="M280" i="28"/>
  <c r="K280" i="28"/>
  <c r="N280" i="28"/>
  <c r="O280" i="28" l="1"/>
  <c r="B281" i="28"/>
  <c r="G280" i="28"/>
  <c r="M281" i="28"/>
  <c r="E281" i="28"/>
  <c r="D281" i="28"/>
  <c r="F281" i="28"/>
  <c r="H281" i="28"/>
  <c r="H280" i="28"/>
  <c r="C280" i="28"/>
  <c r="C281" i="28"/>
  <c r="K281" i="28"/>
  <c r="J280" i="28"/>
  <c r="N281" i="28"/>
  <c r="J281" i="28"/>
  <c r="L281" i="28"/>
  <c r="I281" i="28"/>
  <c r="L280" i="28"/>
  <c r="O281" i="28" l="1"/>
  <c r="B282" i="28"/>
  <c r="G281" i="28"/>
  <c r="E282" i="28"/>
  <c r="D282" i="28"/>
  <c r="I282" i="28"/>
  <c r="N282" i="28"/>
  <c r="K282" i="28"/>
  <c r="H282" i="28"/>
  <c r="M282" i="28"/>
  <c r="J282" i="28"/>
  <c r="F282" i="28"/>
  <c r="L282" i="28"/>
  <c r="C282" i="28"/>
  <c r="B283" i="28" l="1"/>
  <c r="O282" i="28"/>
  <c r="G282" i="28"/>
  <c r="F283" i="28"/>
  <c r="K283" i="28"/>
  <c r="N283" i="28"/>
  <c r="M283" i="28"/>
  <c r="C283" i="28"/>
  <c r="I283" i="28"/>
  <c r="D283" i="28"/>
  <c r="J283" i="28"/>
  <c r="E283" i="28"/>
  <c r="B284" i="28" l="1"/>
  <c r="G283" i="28"/>
  <c r="O283" i="28"/>
  <c r="N284" i="28"/>
  <c r="F284" i="28"/>
  <c r="I284" i="28"/>
  <c r="K284" i="28"/>
  <c r="D284" i="28"/>
  <c r="H283" i="28"/>
  <c r="C284" i="28"/>
  <c r="J284" i="28"/>
  <c r="L283" i="28"/>
  <c r="M284" i="28"/>
  <c r="E284" i="28"/>
  <c r="O284" i="28" l="1"/>
  <c r="B285" i="28"/>
  <c r="G284" i="28"/>
  <c r="D285" i="28"/>
  <c r="N285" i="28"/>
  <c r="L284" i="28"/>
  <c r="I285" i="28"/>
  <c r="K285" i="28"/>
  <c r="C285" i="28"/>
  <c r="F285" i="28"/>
  <c r="M285" i="28"/>
  <c r="J285" i="28"/>
  <c r="E285" i="28"/>
  <c r="H284" i="28"/>
  <c r="O285" i="28" l="1"/>
  <c r="B286" i="28"/>
  <c r="G285" i="28"/>
  <c r="N286" i="28"/>
  <c r="H285" i="28"/>
  <c r="L285" i="28"/>
  <c r="J286" i="28"/>
  <c r="K286" i="28"/>
  <c r="F286" i="28"/>
  <c r="E286" i="28"/>
  <c r="I286" i="28"/>
  <c r="C286" i="28"/>
  <c r="B287" i="28" l="1"/>
  <c r="G286" i="28"/>
  <c r="O286" i="28"/>
  <c r="I287" i="28"/>
  <c r="H286" i="28"/>
  <c r="D287" i="28"/>
  <c r="L286" i="28"/>
  <c r="F287" i="28"/>
  <c r="E287" i="28"/>
  <c r="N287" i="28"/>
  <c r="M286" i="28"/>
  <c r="J287" i="28"/>
  <c r="D286" i="28"/>
  <c r="C287" i="28"/>
  <c r="M287" i="28"/>
  <c r="K287" i="28"/>
  <c r="B288" i="28" l="1"/>
  <c r="G287" i="28"/>
  <c r="O287" i="28"/>
  <c r="L287" i="28"/>
  <c r="C288" i="28"/>
  <c r="I288" i="28"/>
  <c r="E288" i="28"/>
  <c r="H287" i="28"/>
  <c r="M288" i="28"/>
  <c r="J288" i="28"/>
  <c r="N288" i="28"/>
  <c r="K288" i="28"/>
  <c r="F288" i="28"/>
  <c r="D288" i="28"/>
  <c r="O288" i="28" l="1"/>
  <c r="B289" i="28"/>
  <c r="G288" i="28"/>
  <c r="E289" i="28"/>
  <c r="N289" i="28"/>
  <c r="D289" i="28"/>
  <c r="J289" i="28"/>
  <c r="H288" i="28"/>
  <c r="F289" i="28"/>
  <c r="L288" i="28"/>
  <c r="I289" i="28"/>
  <c r="K289" i="28"/>
  <c r="M289" i="28"/>
  <c r="C289" i="28"/>
  <c r="O289" i="28" l="1"/>
  <c r="B290" i="28"/>
  <c r="G289" i="28"/>
  <c r="C290" i="28"/>
  <c r="F290" i="28"/>
  <c r="E290" i="28"/>
  <c r="I290" i="28"/>
  <c r="K290" i="28"/>
  <c r="M290" i="28"/>
  <c r="H289" i="28"/>
  <c r="D290" i="28"/>
  <c r="L289" i="28"/>
  <c r="N290" i="28"/>
  <c r="J290" i="28"/>
  <c r="B291" i="28" l="1"/>
  <c r="G290" i="28"/>
  <c r="O290" i="28"/>
  <c r="L290" i="28"/>
  <c r="J291" i="28"/>
  <c r="K291" i="28"/>
  <c r="H290" i="28"/>
  <c r="C291" i="28"/>
  <c r="M291" i="28"/>
  <c r="E291" i="28"/>
  <c r="F291" i="28"/>
  <c r="N291" i="28"/>
  <c r="D291" i="28"/>
  <c r="I291" i="28"/>
  <c r="B292" i="28" l="1"/>
  <c r="G291" i="28"/>
  <c r="O291" i="28"/>
  <c r="L291" i="28"/>
  <c r="K292" i="28"/>
  <c r="H291" i="28"/>
  <c r="I292" i="28"/>
  <c r="J292" i="28"/>
  <c r="E292" i="28"/>
  <c r="D292" i="28"/>
  <c r="M292" i="28"/>
  <c r="F292" i="28"/>
  <c r="N292" i="28"/>
  <c r="C292" i="28"/>
  <c r="O292" i="28" l="1"/>
  <c r="B293" i="28"/>
  <c r="G292" i="28"/>
  <c r="L292" i="28"/>
  <c r="C293" i="28"/>
  <c r="J293" i="28"/>
  <c r="I293" i="28"/>
  <c r="M293" i="28"/>
  <c r="N293" i="28"/>
  <c r="H292" i="28"/>
  <c r="F293" i="28"/>
  <c r="D293" i="28"/>
  <c r="E293" i="28"/>
  <c r="K293" i="28"/>
  <c r="O293" i="28" l="1"/>
  <c r="B294" i="28"/>
  <c r="G293" i="28"/>
  <c r="C294" i="28"/>
  <c r="N294" i="28"/>
  <c r="K294" i="28"/>
  <c r="M294" i="28"/>
  <c r="F294" i="28"/>
  <c r="D294" i="28"/>
  <c r="E294" i="28"/>
  <c r="I294" i="28"/>
  <c r="L293" i="28"/>
  <c r="J294" i="28"/>
  <c r="H293" i="28"/>
  <c r="B295" i="28" l="1"/>
  <c r="G294" i="28"/>
  <c r="O294" i="28"/>
  <c r="N295" i="28"/>
  <c r="K295" i="28"/>
  <c r="D295" i="28"/>
  <c r="H294" i="28"/>
  <c r="M295" i="28"/>
  <c r="L294" i="28"/>
  <c r="I295" i="28"/>
  <c r="B296" i="28" l="1"/>
  <c r="G295" i="28"/>
  <c r="O295" i="28"/>
  <c r="J296" i="28"/>
  <c r="M296" i="28"/>
  <c r="D296" i="28"/>
  <c r="F295" i="28"/>
  <c r="N296" i="28"/>
  <c r="C296" i="28"/>
  <c r="H295" i="28"/>
  <c r="F296" i="28"/>
  <c r="I296" i="28"/>
  <c r="K296" i="28"/>
  <c r="C295" i="28"/>
  <c r="J295" i="28"/>
  <c r="L295" i="28"/>
  <c r="E295" i="28"/>
  <c r="E296" i="28"/>
  <c r="O296" i="28" l="1"/>
  <c r="B297" i="28"/>
  <c r="G296" i="28"/>
  <c r="I297" i="28"/>
  <c r="E297" i="28"/>
  <c r="D297" i="28"/>
  <c r="C297" i="28"/>
  <c r="J297" i="28"/>
  <c r="L296" i="28"/>
  <c r="F297" i="28"/>
  <c r="N297" i="28"/>
  <c r="K297" i="28"/>
  <c r="H296" i="28"/>
  <c r="M297" i="28"/>
  <c r="O297" i="28" l="1"/>
  <c r="B298" i="28"/>
  <c r="G297" i="28"/>
  <c r="D298" i="28"/>
  <c r="J298" i="28"/>
  <c r="N298" i="28"/>
  <c r="F298" i="28"/>
  <c r="E298" i="28"/>
  <c r="K298" i="28"/>
  <c r="I298" i="28"/>
  <c r="M298" i="28"/>
  <c r="C298" i="28"/>
  <c r="H297" i="28"/>
  <c r="L297" i="28"/>
  <c r="B299" i="28" l="1"/>
  <c r="G298" i="28"/>
  <c r="O298" i="28"/>
  <c r="J299" i="28"/>
  <c r="F299" i="28"/>
  <c r="E299" i="28"/>
  <c r="L298" i="28"/>
  <c r="K299" i="28"/>
  <c r="M299" i="28"/>
  <c r="H298" i="28"/>
  <c r="N299" i="28"/>
  <c r="I299" i="28"/>
  <c r="C299" i="28"/>
  <c r="D299" i="28"/>
  <c r="B300" i="28" l="1"/>
  <c r="G299" i="28"/>
  <c r="O299" i="28"/>
  <c r="N300" i="28"/>
  <c r="M300" i="28"/>
  <c r="C300" i="28"/>
  <c r="J300" i="28"/>
  <c r="E300" i="28"/>
  <c r="H299" i="28"/>
  <c r="D300" i="28"/>
  <c r="K300" i="28"/>
  <c r="L299" i="28"/>
  <c r="F300" i="28"/>
  <c r="I300" i="28"/>
  <c r="O300" i="28" l="1"/>
  <c r="B301" i="28"/>
  <c r="G300" i="28"/>
  <c r="K301" i="28"/>
  <c r="I301" i="28"/>
  <c r="D301" i="28"/>
  <c r="F301" i="28"/>
  <c r="N301" i="28"/>
  <c r="L300" i="28"/>
  <c r="H300" i="28"/>
  <c r="E301" i="28"/>
  <c r="C301" i="28"/>
  <c r="M301" i="28"/>
  <c r="O301" i="28" l="1"/>
  <c r="B302" i="28"/>
  <c r="G301" i="28"/>
  <c r="J301" i="28"/>
  <c r="L301" i="28"/>
  <c r="H301" i="28"/>
  <c r="N302" i="28"/>
  <c r="K302" i="28"/>
  <c r="C302" i="28"/>
  <c r="I302" i="28"/>
  <c r="E302" i="28"/>
  <c r="J302" i="28"/>
  <c r="M302" i="28"/>
  <c r="D302" i="28"/>
  <c r="B303" i="28" l="1"/>
  <c r="G302" i="28"/>
  <c r="O302" i="28"/>
  <c r="F302" i="28"/>
  <c r="H302" i="28"/>
  <c r="K303" i="28"/>
  <c r="E303" i="28"/>
  <c r="C303" i="28"/>
  <c r="J303" i="28"/>
  <c r="L302" i="28"/>
  <c r="M303" i="28"/>
  <c r="I303" i="28"/>
  <c r="D303" i="28"/>
  <c r="F303" i="28"/>
  <c r="B304" i="28" l="1"/>
  <c r="G303" i="28"/>
  <c r="O303" i="28"/>
  <c r="N303" i="28"/>
  <c r="F304" i="28"/>
  <c r="J304" i="28"/>
  <c r="L303" i="28"/>
  <c r="I304" i="28"/>
  <c r="C304" i="28"/>
  <c r="N304" i="28"/>
  <c r="D304" i="28"/>
  <c r="K304" i="28"/>
  <c r="M304" i="28"/>
  <c r="E304" i="28"/>
  <c r="H303" i="28"/>
  <c r="O304" i="28" l="1"/>
  <c r="B305" i="28"/>
  <c r="G304" i="28"/>
  <c r="K305" i="28"/>
  <c r="J305" i="28"/>
  <c r="M305" i="28"/>
  <c r="C305" i="28"/>
  <c r="L304" i="28"/>
  <c r="I305" i="28"/>
  <c r="N305" i="28"/>
  <c r="F305" i="28"/>
  <c r="H304" i="28"/>
  <c r="D305" i="28"/>
  <c r="E305" i="28"/>
  <c r="O305" i="28" l="1"/>
  <c r="B306" i="28"/>
  <c r="G305" i="28"/>
  <c r="D306" i="28"/>
  <c r="H305" i="28"/>
  <c r="N306" i="28"/>
  <c r="I306" i="28"/>
  <c r="K306" i="28"/>
  <c r="E306" i="28"/>
  <c r="J306" i="28"/>
  <c r="M306" i="28"/>
  <c r="F306" i="28"/>
  <c r="L305" i="28"/>
  <c r="C306" i="28"/>
  <c r="B307" i="28" l="1"/>
  <c r="G306" i="28"/>
  <c r="O306" i="28"/>
  <c r="J307" i="28"/>
  <c r="M307" i="28"/>
  <c r="I307" i="28"/>
  <c r="H306" i="28"/>
  <c r="E307" i="28"/>
  <c r="D307" i="28"/>
  <c r="L306" i="28"/>
  <c r="K307" i="28"/>
  <c r="F307" i="28"/>
  <c r="N307" i="28"/>
  <c r="C307" i="28"/>
  <c r="B308" i="28" l="1"/>
  <c r="G307" i="28"/>
  <c r="O307" i="28"/>
  <c r="K308" i="28"/>
  <c r="E308" i="28"/>
  <c r="J308" i="28"/>
  <c r="F308" i="28"/>
  <c r="M308" i="28"/>
  <c r="H307" i="28"/>
  <c r="C308" i="28"/>
  <c r="N308" i="28"/>
  <c r="L307" i="28"/>
  <c r="O308" i="28" l="1"/>
  <c r="B309" i="28"/>
  <c r="G308" i="28"/>
  <c r="F309" i="28"/>
  <c r="H308" i="28"/>
  <c r="L308" i="28"/>
  <c r="J309" i="28"/>
  <c r="L309" i="28"/>
  <c r="M309" i="28"/>
  <c r="E309" i="28"/>
  <c r="H309" i="28"/>
  <c r="C309" i="28"/>
  <c r="K309" i="28"/>
  <c r="N309" i="28"/>
  <c r="D309" i="28"/>
  <c r="I308" i="28"/>
  <c r="D308" i="28"/>
  <c r="O309" i="28" l="1"/>
  <c r="B310" i="28"/>
  <c r="G309" i="28"/>
  <c r="D310" i="28"/>
  <c r="F310" i="28"/>
  <c r="I309" i="28"/>
  <c r="J310" i="28"/>
  <c r="L310" i="28"/>
  <c r="K310" i="28"/>
  <c r="N310" i="28"/>
  <c r="I310" i="28"/>
  <c r="E310" i="28"/>
  <c r="H310" i="28"/>
  <c r="C310" i="28"/>
  <c r="M310" i="28"/>
  <c r="B311" i="28" l="1"/>
  <c r="G310" i="28"/>
  <c r="O310" i="28"/>
  <c r="D311" i="28"/>
  <c r="J311" i="28"/>
  <c r="E311" i="28"/>
  <c r="H311" i="28"/>
  <c r="L311" i="28"/>
  <c r="M311" i="28"/>
  <c r="C311" i="28"/>
  <c r="N311" i="28"/>
  <c r="F311" i="28"/>
  <c r="K311" i="28"/>
  <c r="I311" i="28"/>
  <c r="B312" i="28" l="1"/>
  <c r="G311" i="28"/>
  <c r="O311" i="28"/>
  <c r="F312" i="28"/>
  <c r="K312" i="28"/>
  <c r="E312" i="28"/>
  <c r="D312" i="28"/>
  <c r="N312" i="28"/>
  <c r="I312" i="28"/>
  <c r="C312" i="28"/>
  <c r="L312" i="28"/>
  <c r="M312" i="28"/>
  <c r="J312" i="28"/>
  <c r="H312" i="28"/>
  <c r="O312" i="28" l="1"/>
  <c r="B313" i="28"/>
  <c r="G312" i="28"/>
  <c r="H313" i="28"/>
  <c r="C313" i="28"/>
  <c r="F313" i="28"/>
  <c r="N313" i="28"/>
  <c r="M313" i="28"/>
  <c r="L313" i="28"/>
  <c r="E313" i="28"/>
  <c r="I313" i="28"/>
  <c r="D313" i="28"/>
  <c r="J313" i="28"/>
  <c r="K313" i="28"/>
  <c r="O313" i="28" l="1"/>
  <c r="B314" i="28"/>
  <c r="G313" i="28"/>
  <c r="L314" i="28"/>
  <c r="E314" i="28"/>
  <c r="F314" i="28"/>
  <c r="N314" i="28"/>
  <c r="C314" i="28"/>
  <c r="K314" i="28"/>
  <c r="M314" i="28"/>
  <c r="I314" i="28"/>
  <c r="B315" i="28" l="1"/>
  <c r="O314" i="28"/>
  <c r="G314" i="28"/>
  <c r="D315" i="28"/>
  <c r="M315" i="28"/>
  <c r="D314" i="28"/>
  <c r="I315" i="28"/>
  <c r="F315" i="28"/>
  <c r="H314" i="28"/>
  <c r="J314" i="28"/>
  <c r="K315" i="28"/>
  <c r="E315" i="28"/>
  <c r="B316" i="28" l="1"/>
  <c r="G315" i="28"/>
  <c r="O315" i="28"/>
  <c r="I316" i="28"/>
  <c r="M316" i="28"/>
  <c r="C315" i="28"/>
  <c r="N316" i="28"/>
  <c r="F316" i="28"/>
  <c r="L316" i="28"/>
  <c r="J316" i="28"/>
  <c r="H315" i="28"/>
  <c r="C316" i="28"/>
  <c r="L315" i="28"/>
  <c r="H316" i="28"/>
  <c r="D316" i="28"/>
  <c r="J315" i="28"/>
  <c r="E316" i="28"/>
  <c r="N315" i="28"/>
  <c r="K316" i="28"/>
  <c r="O316" i="28" l="1"/>
  <c r="B317" i="28"/>
  <c r="G316" i="28"/>
  <c r="E317" i="28"/>
  <c r="M317" i="28"/>
  <c r="N317" i="28"/>
  <c r="F317" i="28"/>
  <c r="H317" i="28"/>
  <c r="K317" i="28"/>
  <c r="J317" i="28"/>
  <c r="C317" i="28"/>
  <c r="I317" i="28"/>
  <c r="D317" i="28"/>
  <c r="L317" i="28"/>
  <c r="O317" i="28" l="1"/>
  <c r="B318" i="28"/>
  <c r="G317" i="28"/>
  <c r="N318" i="28"/>
  <c r="J318" i="28"/>
  <c r="C318" i="28"/>
  <c r="F318" i="28"/>
  <c r="I318" i="28"/>
  <c r="M318" i="28"/>
  <c r="K318" i="28"/>
  <c r="E318" i="28"/>
  <c r="H318" i="28"/>
  <c r="L318" i="28"/>
  <c r="D318" i="28"/>
  <c r="B319" i="28" l="1"/>
  <c r="G318" i="28"/>
  <c r="O318" i="28"/>
  <c r="J319" i="28"/>
  <c r="D319" i="28"/>
  <c r="N319" i="28"/>
  <c r="M319" i="28"/>
  <c r="F319" i="28"/>
  <c r="B320" i="28" l="1"/>
  <c r="G319" i="28"/>
  <c r="O319" i="28"/>
  <c r="K319" i="28"/>
  <c r="I320" i="28"/>
  <c r="L319" i="28"/>
  <c r="C319" i="28"/>
  <c r="J320" i="28"/>
  <c r="I319" i="28"/>
  <c r="N320" i="28"/>
  <c r="M320" i="28"/>
  <c r="E319" i="28"/>
  <c r="F320" i="28"/>
  <c r="H319" i="28"/>
  <c r="D320" i="28"/>
  <c r="O320" i="28" l="1"/>
  <c r="B321" i="28"/>
  <c r="G320" i="28"/>
  <c r="E320" i="28"/>
  <c r="M321" i="28"/>
  <c r="I321" i="28"/>
  <c r="L320" i="28"/>
  <c r="C321" i="28"/>
  <c r="H320" i="28"/>
  <c r="N321" i="28"/>
  <c r="K320" i="28"/>
  <c r="C320" i="28"/>
  <c r="O321" i="28" l="1"/>
  <c r="B322" i="28"/>
  <c r="G321" i="28"/>
  <c r="D321" i="28"/>
  <c r="H321" i="28"/>
  <c r="K321" i="28"/>
  <c r="N322" i="28"/>
  <c r="E321" i="28"/>
  <c r="F321" i="28"/>
  <c r="E322" i="28"/>
  <c r="J321" i="28"/>
  <c r="F322" i="28"/>
  <c r="L322" i="28"/>
  <c r="D322" i="28"/>
  <c r="L321" i="28"/>
  <c r="M322" i="28"/>
  <c r="B323" i="28" l="1"/>
  <c r="G322" i="28"/>
  <c r="O322" i="28"/>
  <c r="C322" i="28"/>
  <c r="H322" i="28"/>
  <c r="F323" i="28"/>
  <c r="E323" i="28"/>
  <c r="K322" i="28"/>
  <c r="N323" i="28"/>
  <c r="I322" i="28"/>
  <c r="M323" i="28"/>
  <c r="H323" i="28"/>
  <c r="J322" i="28"/>
  <c r="I323" i="28"/>
  <c r="B324" i="28" l="1"/>
  <c r="G323" i="28"/>
  <c r="O323" i="28"/>
  <c r="K323" i="28"/>
  <c r="F324" i="28"/>
  <c r="C323" i="28"/>
  <c r="D324" i="28"/>
  <c r="I324" i="28"/>
  <c r="L323" i="28"/>
  <c r="J323" i="28"/>
  <c r="M324" i="28"/>
  <c r="D323" i="28"/>
  <c r="E324" i="28"/>
  <c r="O324" i="28" l="1"/>
  <c r="B325" i="28"/>
  <c r="G324" i="28"/>
  <c r="D325" i="28"/>
  <c r="E325" i="28"/>
  <c r="H324" i="28"/>
  <c r="N325" i="28"/>
  <c r="N324" i="28"/>
  <c r="K324" i="28"/>
  <c r="C324" i="28"/>
  <c r="L325" i="28"/>
  <c r="J324" i="28"/>
  <c r="L324" i="28"/>
  <c r="O325" i="28" l="1"/>
  <c r="B326" i="28"/>
  <c r="G325" i="28"/>
  <c r="M325" i="28"/>
  <c r="N326" i="28"/>
  <c r="C325" i="28"/>
  <c r="F325" i="28"/>
  <c r="I325" i="28"/>
  <c r="E326" i="28"/>
  <c r="K325" i="28"/>
  <c r="J325" i="28"/>
  <c r="H325" i="28"/>
  <c r="B327" i="28" l="1"/>
  <c r="G326" i="28"/>
  <c r="O326" i="28"/>
  <c r="I327" i="28"/>
  <c r="K326" i="28"/>
  <c r="H326" i="28"/>
  <c r="N327" i="28"/>
  <c r="J326" i="28"/>
  <c r="F326" i="28"/>
  <c r="D326" i="28"/>
  <c r="L327" i="28"/>
  <c r="C327" i="28"/>
  <c r="D327" i="28"/>
  <c r="J327" i="28"/>
  <c r="K327" i="28"/>
  <c r="F327" i="28"/>
  <c r="M326" i="28"/>
  <c r="I326" i="28"/>
  <c r="C326" i="28"/>
  <c r="L326" i="28"/>
  <c r="H327" i="28"/>
  <c r="M327" i="28"/>
  <c r="E327" i="28"/>
  <c r="B328" i="28" l="1"/>
  <c r="G327" i="28"/>
  <c r="O327" i="28"/>
  <c r="D328" i="28"/>
  <c r="K328" i="28"/>
  <c r="M328" i="28"/>
  <c r="E328" i="28"/>
  <c r="N328" i="28"/>
  <c r="I328" i="28"/>
  <c r="O328" i="28" l="1"/>
  <c r="B329" i="28"/>
  <c r="G328" i="28"/>
  <c r="E329" i="28"/>
  <c r="H328" i="28"/>
  <c r="C328" i="28"/>
  <c r="I329" i="28"/>
  <c r="L328" i="28"/>
  <c r="H329" i="28"/>
  <c r="F328" i="28"/>
  <c r="J328" i="28"/>
  <c r="J329" i="28"/>
  <c r="K329" i="28"/>
  <c r="O329" i="28" l="1"/>
  <c r="B330" i="28"/>
  <c r="G329" i="28"/>
  <c r="M329" i="28"/>
  <c r="N329" i="28"/>
  <c r="C329" i="28"/>
  <c r="D329" i="28"/>
  <c r="F329" i="28"/>
  <c r="L329" i="28"/>
  <c r="F330" i="28"/>
  <c r="B331" i="28" l="1"/>
  <c r="G330" i="28"/>
  <c r="O330" i="28"/>
  <c r="C330" i="28"/>
  <c r="D331" i="28"/>
  <c r="H331" i="28"/>
  <c r="L331" i="28"/>
  <c r="N330" i="28"/>
  <c r="E331" i="28"/>
  <c r="N331" i="28"/>
  <c r="I330" i="28"/>
  <c r="E330" i="28"/>
  <c r="M330" i="28"/>
  <c r="K330" i="28"/>
  <c r="F331" i="28"/>
  <c r="H330" i="28"/>
  <c r="K331" i="28"/>
  <c r="J330" i="28"/>
  <c r="I331" i="28"/>
  <c r="M331" i="28"/>
  <c r="D330" i="28"/>
  <c r="L330" i="28"/>
  <c r="B332" i="28" l="1"/>
  <c r="G331" i="28"/>
  <c r="O331" i="28"/>
  <c r="J331" i="28"/>
  <c r="C331" i="28"/>
  <c r="F332" i="28"/>
  <c r="K332" i="28"/>
  <c r="N332" i="28"/>
  <c r="D332" i="28"/>
  <c r="I332" i="28"/>
  <c r="E332" i="28"/>
  <c r="O332" i="28" l="1"/>
  <c r="B333" i="28"/>
  <c r="G332" i="28"/>
  <c r="J332" i="28"/>
  <c r="C332" i="28"/>
  <c r="L333" i="28"/>
  <c r="L332" i="28"/>
  <c r="N333" i="28"/>
  <c r="C333" i="28"/>
  <c r="H332" i="28"/>
  <c r="M332" i="28"/>
  <c r="K333" i="28"/>
  <c r="M333" i="28"/>
  <c r="O333" i="28" l="1"/>
  <c r="B334" i="28"/>
  <c r="G333" i="28"/>
  <c r="H334" i="28"/>
  <c r="M334" i="28"/>
  <c r="F334" i="28"/>
  <c r="H333" i="28"/>
  <c r="J333" i="28"/>
  <c r="C334" i="28"/>
  <c r="E333" i="28"/>
  <c r="F333" i="28"/>
  <c r="E334" i="28"/>
  <c r="I333" i="28"/>
  <c r="D333" i="28"/>
  <c r="I334" i="28"/>
  <c r="J334" i="28"/>
  <c r="D334" i="28"/>
  <c r="N334" i="28"/>
  <c r="B335" i="28" l="1"/>
  <c r="G334" i="28"/>
  <c r="O334" i="28"/>
  <c r="N335" i="28"/>
  <c r="L334" i="28"/>
  <c r="F335" i="28"/>
  <c r="K334" i="28"/>
  <c r="D335" i="28"/>
  <c r="E335" i="28"/>
  <c r="J335" i="28"/>
  <c r="K335" i="28"/>
  <c r="I335" i="28"/>
  <c r="B336" i="28" l="1"/>
  <c r="G335" i="28"/>
  <c r="O335" i="28"/>
  <c r="M335" i="28"/>
  <c r="I336" i="28"/>
  <c r="C335" i="28"/>
  <c r="E336" i="28"/>
  <c r="H335" i="28"/>
  <c r="L335" i="28"/>
  <c r="M336" i="28"/>
  <c r="O336" i="28" l="1"/>
  <c r="B337" i="28"/>
  <c r="G336" i="28"/>
  <c r="F337" i="28"/>
  <c r="L336" i="28"/>
  <c r="N336" i="28"/>
  <c r="C337" i="28"/>
  <c r="K336" i="28"/>
  <c r="J336" i="28"/>
  <c r="F336" i="28"/>
  <c r="D336" i="28"/>
  <c r="H336" i="28"/>
  <c r="C336" i="28"/>
  <c r="O337" i="28" l="1"/>
  <c r="B338" i="28"/>
  <c r="G337" i="28"/>
  <c r="M337" i="28"/>
  <c r="D337" i="28"/>
  <c r="H337" i="28"/>
  <c r="N338" i="28"/>
  <c r="I337" i="28"/>
  <c r="D338" i="28"/>
  <c r="E337" i="28"/>
  <c r="J338" i="28"/>
  <c r="J337" i="28"/>
  <c r="C338" i="28"/>
  <c r="L337" i="28"/>
  <c r="H338" i="28"/>
  <c r="L338" i="28"/>
  <c r="K337" i="28"/>
  <c r="E338" i="28"/>
  <c r="N337" i="28"/>
  <c r="B339" i="28" l="1"/>
  <c r="G338" i="28"/>
  <c r="O338" i="28"/>
  <c r="H339" i="28"/>
  <c r="I338" i="28"/>
  <c r="F339" i="28"/>
  <c r="M338" i="28"/>
  <c r="J339" i="28"/>
  <c r="M339" i="28"/>
  <c r="I339" i="28"/>
  <c r="L339" i="28"/>
  <c r="D339" i="28"/>
  <c r="F338" i="28"/>
  <c r="K338" i="28"/>
  <c r="B340" i="28" l="1"/>
  <c r="G339" i="28"/>
  <c r="O339" i="28"/>
  <c r="N339" i="28"/>
  <c r="D340" i="28"/>
  <c r="E339" i="28"/>
  <c r="H340" i="28"/>
  <c r="I340" i="28"/>
  <c r="E340" i="28"/>
  <c r="C339" i="28"/>
  <c r="L340" i="28"/>
  <c r="J340" i="28"/>
  <c r="K340" i="28"/>
  <c r="K339" i="28"/>
  <c r="M340" i="28"/>
  <c r="N340" i="28"/>
  <c r="F340" i="28"/>
  <c r="C340" i="28"/>
  <c r="O340" i="28" l="1"/>
  <c r="B341" i="28"/>
  <c r="G340" i="28"/>
  <c r="L341" i="28"/>
  <c r="J341" i="28"/>
  <c r="E341" i="28"/>
  <c r="M341" i="28"/>
  <c r="N341" i="28"/>
  <c r="C341" i="28"/>
  <c r="D341" i="28"/>
  <c r="K341" i="28"/>
  <c r="H341" i="28"/>
  <c r="I341" i="28"/>
  <c r="F341" i="28"/>
  <c r="O341" i="28" l="1"/>
  <c r="B342" i="28"/>
  <c r="G341" i="28"/>
  <c r="F342" i="28"/>
  <c r="L342" i="28"/>
  <c r="E342" i="28"/>
  <c r="C342" i="28"/>
  <c r="K342" i="28"/>
  <c r="J342" i="28"/>
  <c r="H342" i="28"/>
  <c r="N342" i="28"/>
  <c r="I342" i="28"/>
  <c r="M342" i="28"/>
  <c r="D342" i="28"/>
  <c r="B343" i="28" l="1"/>
  <c r="G342" i="28"/>
  <c r="O342" i="28"/>
  <c r="F343" i="28"/>
  <c r="D343" i="28"/>
  <c r="N343" i="28"/>
  <c r="H343" i="28"/>
  <c r="L343" i="28"/>
  <c r="I343" i="28"/>
  <c r="C343" i="28"/>
  <c r="E343" i="28"/>
  <c r="M343" i="28"/>
  <c r="K343" i="28"/>
  <c r="J343" i="28"/>
  <c r="B344" i="28" l="1"/>
  <c r="G343" i="28"/>
  <c r="O343" i="28"/>
  <c r="H344" i="28"/>
  <c r="C344" i="28"/>
  <c r="D344" i="28"/>
  <c r="N344" i="28"/>
  <c r="L344" i="28"/>
  <c r="E344" i="28"/>
  <c r="J344" i="28"/>
  <c r="K344" i="28"/>
  <c r="F344" i="28"/>
  <c r="I344" i="28"/>
  <c r="M344" i="28"/>
  <c r="O344" i="28" l="1"/>
  <c r="B345" i="28"/>
  <c r="G344" i="28"/>
  <c r="M345" i="28"/>
  <c r="L345" i="28"/>
  <c r="K345" i="28"/>
  <c r="I345" i="28"/>
  <c r="E345" i="28"/>
  <c r="J345" i="28"/>
  <c r="F345" i="28"/>
  <c r="C345" i="28"/>
  <c r="O345" i="28" l="1"/>
  <c r="B346" i="28"/>
  <c r="G345" i="28"/>
  <c r="J346" i="28"/>
  <c r="D346" i="28"/>
  <c r="H345" i="28"/>
  <c r="L346" i="28"/>
  <c r="I346" i="28"/>
  <c r="N346" i="28"/>
  <c r="D345" i="28"/>
  <c r="M346" i="28"/>
  <c r="E346" i="28"/>
  <c r="K346" i="28"/>
  <c r="C346" i="28"/>
  <c r="N345" i="28"/>
  <c r="F346" i="28"/>
  <c r="H346" i="28"/>
  <c r="B347" i="28" l="1"/>
  <c r="G346" i="28"/>
  <c r="O346" i="28"/>
  <c r="K347" i="28"/>
  <c r="J347" i="28"/>
  <c r="I347" i="28"/>
  <c r="F347" i="28"/>
  <c r="C347" i="28"/>
  <c r="M347" i="28"/>
  <c r="B348" i="28" l="1"/>
  <c r="G347" i="28"/>
  <c r="O347" i="28"/>
  <c r="H347" i="28"/>
  <c r="D348" i="28"/>
  <c r="L347" i="28"/>
  <c r="E347" i="28"/>
  <c r="C348" i="28"/>
  <c r="N348" i="28"/>
  <c r="H348" i="28"/>
  <c r="M348" i="28"/>
  <c r="N347" i="28"/>
  <c r="K348" i="28"/>
  <c r="E348" i="28"/>
  <c r="J348" i="28"/>
  <c r="I348" i="28"/>
  <c r="F348" i="28"/>
  <c r="D347" i="28"/>
  <c r="L348" i="28"/>
  <c r="O348" i="28" l="1"/>
  <c r="B349" i="28"/>
  <c r="G348" i="28"/>
  <c r="I349" i="28"/>
  <c r="O349" i="28" l="1"/>
  <c r="B350" i="28"/>
  <c r="G349" i="28"/>
  <c r="F350" i="28"/>
  <c r="H349" i="28"/>
  <c r="N350" i="28"/>
  <c r="J350" i="28"/>
  <c r="F349" i="28"/>
  <c r="D349" i="28"/>
  <c r="E349" i="28"/>
  <c r="C349" i="28"/>
  <c r="N349" i="28"/>
  <c r="I350" i="28"/>
  <c r="M349" i="28"/>
  <c r="D350" i="28"/>
  <c r="J349" i="28"/>
  <c r="K349" i="28"/>
  <c r="C350" i="28"/>
  <c r="L349" i="28"/>
  <c r="M350" i="28"/>
  <c r="B351" i="28" l="1"/>
  <c r="G350" i="28"/>
  <c r="O350" i="28"/>
  <c r="E350" i="28"/>
  <c r="H350" i="28"/>
  <c r="I351" i="28"/>
  <c r="M351" i="28"/>
  <c r="E351" i="28"/>
  <c r="K350" i="28"/>
  <c r="K351" i="28"/>
  <c r="L350" i="28"/>
  <c r="D351" i="28"/>
  <c r="B352" i="28" l="1"/>
  <c r="G351" i="28"/>
  <c r="O351" i="28"/>
  <c r="M352" i="28"/>
  <c r="I352" i="28"/>
  <c r="E352" i="28"/>
  <c r="L351" i="28"/>
  <c r="J352" i="28"/>
  <c r="F351" i="28"/>
  <c r="H351" i="28"/>
  <c r="J351" i="28"/>
  <c r="C352" i="28"/>
  <c r="N351" i="28"/>
  <c r="C351" i="28"/>
  <c r="K352" i="28"/>
  <c r="O352" i="28" l="1"/>
  <c r="B353" i="28"/>
  <c r="G352" i="28"/>
  <c r="H353" i="28"/>
  <c r="N352" i="28"/>
  <c r="F352" i="28"/>
  <c r="F353" i="28"/>
  <c r="J353" i="28"/>
  <c r="N353" i="28"/>
  <c r="H352" i="28"/>
  <c r="D353" i="28"/>
  <c r="L353" i="28"/>
  <c r="E353" i="28"/>
  <c r="D352" i="28"/>
  <c r="L352" i="28"/>
  <c r="I353" i="28"/>
  <c r="O353" i="28" l="1"/>
  <c r="B354" i="28"/>
  <c r="G353" i="28"/>
  <c r="K354" i="28"/>
  <c r="E354" i="28"/>
  <c r="C353" i="28"/>
  <c r="I354" i="28"/>
  <c r="D354" i="28"/>
  <c r="M353" i="28"/>
  <c r="N354" i="28"/>
  <c r="F354" i="28"/>
  <c r="H354" i="28"/>
  <c r="J354" i="28"/>
  <c r="K353" i="28"/>
  <c r="M354" i="28"/>
  <c r="C354" i="28"/>
  <c r="L354" i="28"/>
  <c r="B355" i="28" l="1"/>
  <c r="G354" i="28"/>
  <c r="O354" i="28"/>
  <c r="D355" i="28"/>
  <c r="E355" i="28"/>
  <c r="I355" i="28"/>
  <c r="F355" i="28"/>
  <c r="N355" i="28"/>
  <c r="K355" i="28"/>
  <c r="M355" i="28"/>
  <c r="B356" i="28" l="1"/>
  <c r="G355" i="28"/>
  <c r="O355" i="28"/>
  <c r="J355" i="28"/>
  <c r="I356" i="28"/>
  <c r="H356" i="28"/>
  <c r="M356" i="28"/>
  <c r="H355" i="28"/>
  <c r="C355" i="28"/>
  <c r="L355" i="28"/>
  <c r="D356" i="28"/>
  <c r="J356" i="28"/>
  <c r="F356" i="28"/>
  <c r="O356" i="28" l="1"/>
  <c r="B357" i="28"/>
  <c r="G356" i="28"/>
  <c r="K356" i="28"/>
  <c r="N356" i="28"/>
  <c r="L357" i="28"/>
  <c r="F357" i="28"/>
  <c r="M357" i="28"/>
  <c r="L356" i="28"/>
  <c r="K357" i="28"/>
  <c r="C356" i="28"/>
  <c r="C357" i="28"/>
  <c r="J357" i="28"/>
  <c r="D357" i="28"/>
  <c r="I357" i="28"/>
  <c r="E356" i="28"/>
  <c r="O357" i="28" l="1"/>
  <c r="B358" i="28"/>
  <c r="G357" i="28"/>
  <c r="E358" i="28"/>
  <c r="D358" i="28"/>
  <c r="E357" i="28"/>
  <c r="L358" i="28"/>
  <c r="K358" i="28"/>
  <c r="N357" i="28"/>
  <c r="C358" i="28"/>
  <c r="F358" i="28"/>
  <c r="I358" i="28"/>
  <c r="H358" i="28"/>
  <c r="M358" i="28"/>
  <c r="J358" i="28"/>
  <c r="H357" i="28"/>
  <c r="N358" i="28"/>
  <c r="B359" i="28" l="1"/>
  <c r="G358" i="28"/>
  <c r="O358" i="28"/>
  <c r="D359" i="28"/>
  <c r="E359" i="28"/>
  <c r="M359" i="28"/>
  <c r="I359" i="28"/>
  <c r="F359" i="28"/>
  <c r="B360" i="28" l="1"/>
  <c r="G359" i="28"/>
  <c r="O359" i="28"/>
  <c r="E360" i="28"/>
  <c r="N359" i="28"/>
  <c r="M360" i="28"/>
  <c r="K360" i="28"/>
  <c r="N360" i="28"/>
  <c r="D360" i="28"/>
  <c r="L359" i="28"/>
  <c r="C360" i="28"/>
  <c r="F360" i="28"/>
  <c r="C359" i="28"/>
  <c r="J360" i="28"/>
  <c r="I360" i="28"/>
  <c r="J359" i="28"/>
  <c r="K359" i="28"/>
  <c r="H359" i="28"/>
  <c r="O360" i="28" l="1"/>
  <c r="B361" i="28"/>
  <c r="G360" i="28"/>
  <c r="F361" i="28"/>
  <c r="H360" i="28"/>
  <c r="K361" i="28"/>
  <c r="L360" i="28"/>
  <c r="O361" i="28" l="1"/>
  <c r="B362" i="28"/>
  <c r="G361" i="28"/>
  <c r="L361" i="28"/>
  <c r="J361" i="28"/>
  <c r="I361" i="28"/>
  <c r="D361" i="28"/>
  <c r="C361" i="28"/>
  <c r="K362" i="28"/>
  <c r="M361" i="28"/>
  <c r="F362" i="28"/>
  <c r="H361" i="28"/>
  <c r="E361" i="28"/>
  <c r="N361" i="28"/>
  <c r="C362" i="28"/>
  <c r="B363" i="28" l="1"/>
  <c r="G362" i="28"/>
  <c r="O362" i="28"/>
  <c r="H362" i="28"/>
  <c r="I362" i="28"/>
  <c r="N362" i="28"/>
  <c r="E362" i="28"/>
  <c r="M362" i="28"/>
  <c r="L362" i="28"/>
  <c r="J362" i="28"/>
  <c r="D363" i="28"/>
  <c r="D362" i="28"/>
  <c r="B364" i="28" l="1"/>
  <c r="G363" i="28"/>
  <c r="O363" i="28"/>
  <c r="M364" i="28"/>
  <c r="E363" i="28"/>
  <c r="N364" i="28"/>
  <c r="H364" i="28"/>
  <c r="K363" i="28"/>
  <c r="L364" i="28"/>
  <c r="H363" i="28"/>
  <c r="D364" i="28"/>
  <c r="I363" i="28"/>
  <c r="C363" i="28"/>
  <c r="L363" i="28"/>
  <c r="K364" i="28"/>
  <c r="F363" i="28"/>
  <c r="N363" i="28"/>
  <c r="F364" i="28"/>
  <c r="E364" i="28"/>
  <c r="M363" i="28"/>
  <c r="J363" i="28"/>
  <c r="O364" i="28" l="1"/>
  <c r="B365" i="28"/>
  <c r="G364" i="28"/>
  <c r="N365" i="28"/>
  <c r="K365" i="28"/>
  <c r="C364" i="28"/>
  <c r="I364" i="28"/>
  <c r="J364" i="28"/>
  <c r="M365" i="28"/>
  <c r="L365" i="28"/>
  <c r="O365" i="28" l="1"/>
  <c r="B366" i="28"/>
  <c r="G365" i="28"/>
  <c r="K366" i="28"/>
  <c r="D366" i="28"/>
  <c r="J366" i="28"/>
  <c r="N366" i="28"/>
  <c r="C366" i="28"/>
  <c r="H366" i="28"/>
  <c r="F365" i="28"/>
  <c r="E366" i="28"/>
  <c r="H365" i="28"/>
  <c r="I366" i="28"/>
  <c r="E365" i="28"/>
  <c r="C365" i="28"/>
  <c r="I365" i="28"/>
  <c r="M366" i="28"/>
  <c r="L366" i="28"/>
  <c r="J365" i="28"/>
  <c r="F366" i="28"/>
  <c r="D365" i="28"/>
  <c r="B367" i="28" l="1"/>
  <c r="G366" i="28"/>
  <c r="O366" i="28"/>
  <c r="N367" i="28"/>
  <c r="E367" i="28"/>
  <c r="I367" i="28"/>
  <c r="M367" i="28"/>
  <c r="F367" i="28"/>
  <c r="H367" i="28"/>
  <c r="L367" i="28"/>
  <c r="K367" i="28"/>
  <c r="B368" i="28" l="1"/>
  <c r="O367" i="28"/>
  <c r="G367" i="28"/>
  <c r="E368" i="28"/>
  <c r="I368" i="28"/>
  <c r="M368" i="28"/>
  <c r="D368" i="28"/>
  <c r="N368" i="28"/>
  <c r="H368" i="28"/>
  <c r="D367" i="28"/>
  <c r="C368" i="28"/>
  <c r="F368" i="28"/>
  <c r="J367" i="28"/>
  <c r="L368" i="28"/>
  <c r="C367" i="28"/>
  <c r="J368" i="28"/>
  <c r="K368" i="28"/>
  <c r="B369" i="28" l="1"/>
  <c r="O368" i="28"/>
  <c r="G368" i="28"/>
  <c r="H369" i="28"/>
  <c r="J369" i="28"/>
  <c r="I369" i="28"/>
  <c r="M369" i="28"/>
  <c r="L369" i="28"/>
  <c r="K369" i="28"/>
  <c r="D369" i="28"/>
  <c r="N369" i="28"/>
  <c r="O369" i="28" l="1"/>
  <c r="B370" i="28"/>
  <c r="G369" i="28"/>
  <c r="N370" i="28"/>
  <c r="C369" i="28"/>
  <c r="C370" i="28"/>
  <c r="H370" i="28"/>
  <c r="E370" i="28"/>
  <c r="F370" i="28"/>
  <c r="D370" i="28"/>
  <c r="I370" i="28"/>
  <c r="J370" i="28"/>
  <c r="F369" i="28"/>
  <c r="K370" i="28"/>
  <c r="E369" i="28"/>
  <c r="M370" i="28"/>
  <c r="L370" i="28"/>
  <c r="D10" i="30" l="1"/>
  <c r="D9" i="30"/>
  <c r="D13" i="30"/>
  <c r="D17" i="30"/>
  <c r="K2" i="30"/>
  <c r="D8" i="30"/>
  <c r="D7" i="30"/>
  <c r="D12" i="30"/>
  <c r="D14" i="30"/>
  <c r="D15" i="30"/>
  <c r="D6" i="30"/>
  <c r="D11" i="30"/>
  <c r="D16" i="30"/>
  <c r="C9" i="26"/>
  <c r="D9" i="26"/>
  <c r="N9" i="26"/>
  <c r="H9" i="26"/>
  <c r="I9" i="26"/>
  <c r="J9" i="26"/>
  <c r="F9" i="26"/>
  <c r="K9" i="26"/>
  <c r="L9" i="26"/>
  <c r="M9" i="26"/>
  <c r="E9" i="26"/>
  <c r="G9" i="26"/>
  <c r="O370" i="28"/>
  <c r="B9" i="26"/>
  <c r="O9" i="26"/>
  <c r="G370" i="28"/>
  <c r="I11" i="30" l="1"/>
  <c r="M11" i="30"/>
  <c r="R11" i="30"/>
  <c r="G11" i="30"/>
  <c r="P11" i="30"/>
  <c r="L11" i="30"/>
  <c r="F11" i="30"/>
  <c r="J11" i="30"/>
  <c r="N11" i="30"/>
  <c r="T11" i="30"/>
  <c r="E11" i="30"/>
  <c r="K11" i="30"/>
  <c r="U11" i="30"/>
  <c r="H11" i="30"/>
  <c r="Q11" i="30"/>
  <c r="G12" i="30"/>
  <c r="K12" i="30"/>
  <c r="P12" i="30"/>
  <c r="U12" i="30"/>
  <c r="I12" i="30"/>
  <c r="R12" i="30"/>
  <c r="E12" i="30"/>
  <c r="F12" i="30"/>
  <c r="T12" i="30"/>
  <c r="H12" i="30"/>
  <c r="L12" i="30"/>
  <c r="Q12" i="30"/>
  <c r="M12" i="30"/>
  <c r="J12" i="30"/>
  <c r="N12" i="30"/>
  <c r="L6" i="30"/>
  <c r="K6" i="30" s="1"/>
  <c r="J6" i="30" s="1"/>
  <c r="E6" i="30"/>
  <c r="F6" i="30" s="1"/>
  <c r="G6" i="30" s="1"/>
  <c r="N6" i="30"/>
  <c r="I6" i="30"/>
  <c r="R6" i="30"/>
  <c r="Q6" i="30" s="1"/>
  <c r="P6" i="30" s="1"/>
  <c r="M6" i="30"/>
  <c r="U6" i="30"/>
  <c r="T6" i="30" s="1"/>
  <c r="H6" i="30"/>
  <c r="L7" i="30"/>
  <c r="K7" i="30" s="1"/>
  <c r="J7" i="30" s="1"/>
  <c r="U7" i="30"/>
  <c r="T7" i="30" s="1"/>
  <c r="N7" i="30"/>
  <c r="I7" i="30"/>
  <c r="R7" i="30"/>
  <c r="Q7" i="30" s="1"/>
  <c r="P7" i="30" s="1"/>
  <c r="M7" i="30"/>
  <c r="E7" i="30"/>
  <c r="F7" i="30" s="1"/>
  <c r="G7" i="30" s="1"/>
  <c r="H7" i="30"/>
  <c r="I13" i="30"/>
  <c r="M13" i="30"/>
  <c r="R13" i="30"/>
  <c r="K13" i="30"/>
  <c r="U13" i="30"/>
  <c r="L13" i="30"/>
  <c r="Q13" i="30"/>
  <c r="E13" i="30"/>
  <c r="F13" i="30"/>
  <c r="J13" i="30"/>
  <c r="N13" i="30"/>
  <c r="T13" i="30"/>
  <c r="G13" i="30"/>
  <c r="P13" i="30"/>
  <c r="H13" i="30"/>
  <c r="I15" i="30"/>
  <c r="M15" i="30"/>
  <c r="R15" i="30"/>
  <c r="K15" i="30"/>
  <c r="Q15" i="30"/>
  <c r="F15" i="30"/>
  <c r="J15" i="30"/>
  <c r="N15" i="30"/>
  <c r="T15" i="30"/>
  <c r="E15" i="30"/>
  <c r="G15" i="30"/>
  <c r="P15" i="30"/>
  <c r="U15" i="30"/>
  <c r="H15" i="30"/>
  <c r="L15" i="30"/>
  <c r="M8" i="30"/>
  <c r="R8" i="30"/>
  <c r="Q8" i="30" s="1"/>
  <c r="P8" i="30" s="1"/>
  <c r="L8" i="30"/>
  <c r="K8" i="30" s="1"/>
  <c r="J8" i="30" s="1"/>
  <c r="U8" i="30"/>
  <c r="T8" i="30" s="1"/>
  <c r="H8" i="30"/>
  <c r="N8" i="30"/>
  <c r="I8" i="30"/>
  <c r="E8" i="30"/>
  <c r="F8" i="30" s="1"/>
  <c r="G8" i="30" s="1"/>
  <c r="H9" i="30"/>
  <c r="N9" i="30"/>
  <c r="M9" i="30"/>
  <c r="I9" i="30"/>
  <c r="R9" i="30"/>
  <c r="Q9" i="30" s="1"/>
  <c r="P9" i="30" s="1"/>
  <c r="L9" i="30"/>
  <c r="K9" i="30" s="1"/>
  <c r="J9" i="30" s="1"/>
  <c r="U9" i="30"/>
  <c r="T9" i="30" s="1"/>
  <c r="E9" i="30"/>
  <c r="F9" i="30" s="1"/>
  <c r="G9" i="30" s="1"/>
  <c r="G16" i="30"/>
  <c r="K16" i="30"/>
  <c r="P16" i="30"/>
  <c r="U16" i="30"/>
  <c r="I16" i="30"/>
  <c r="R16" i="30"/>
  <c r="J16" i="30"/>
  <c r="T16" i="30"/>
  <c r="H16" i="30"/>
  <c r="L16" i="30"/>
  <c r="Q16" i="30"/>
  <c r="M16" i="30"/>
  <c r="E16" i="30"/>
  <c r="F16" i="30"/>
  <c r="N16" i="30"/>
  <c r="G14" i="30"/>
  <c r="K14" i="30"/>
  <c r="P14" i="30"/>
  <c r="U14" i="30"/>
  <c r="E14" i="30"/>
  <c r="I14" i="30"/>
  <c r="R14" i="30"/>
  <c r="J14" i="30"/>
  <c r="T14" i="30"/>
  <c r="H14" i="30"/>
  <c r="L14" i="30"/>
  <c r="Q14" i="30"/>
  <c r="M14" i="30"/>
  <c r="F14" i="30"/>
  <c r="N14" i="30"/>
  <c r="E5" i="30"/>
  <c r="F5" i="30" s="1"/>
  <c r="G5" i="30" s="1"/>
  <c r="N5" i="30"/>
  <c r="M5" i="30"/>
  <c r="U5" i="30"/>
  <c r="T5" i="30" s="1"/>
  <c r="I5" i="30"/>
  <c r="L5" i="30"/>
  <c r="K5" i="30" s="1"/>
  <c r="J5" i="30" s="1"/>
  <c r="H5" i="30"/>
  <c r="R5" i="30"/>
  <c r="Q5" i="30" s="1"/>
  <c r="P5" i="30" s="1"/>
  <c r="G10" i="30"/>
  <c r="K10" i="30"/>
  <c r="P10" i="30"/>
  <c r="U10" i="30"/>
  <c r="E10" i="30"/>
  <c r="I10" i="30"/>
  <c r="M10" i="30"/>
  <c r="F10" i="30"/>
  <c r="N10" i="30"/>
  <c r="T10" i="30"/>
  <c r="H10" i="30"/>
  <c r="L10" i="30"/>
  <c r="Q10" i="30"/>
  <c r="R10" i="30"/>
  <c r="J10" i="30"/>
  <c r="G41" i="26"/>
  <c r="G40" i="26" s="1"/>
  <c r="G39" i="26" s="1"/>
  <c r="G26" i="26"/>
  <c r="G25" i="26" s="1"/>
  <c r="G24" i="26" s="1"/>
  <c r="G19" i="26"/>
  <c r="G20" i="26" s="1"/>
  <c r="G21" i="26" s="1"/>
  <c r="G27" i="26"/>
  <c r="G22" i="26"/>
  <c r="G28" i="26"/>
  <c r="G23" i="26"/>
  <c r="G50" i="26"/>
  <c r="G49" i="26" s="1"/>
  <c r="K41" i="26"/>
  <c r="K26" i="26"/>
  <c r="K21" i="26"/>
  <c r="K49" i="26"/>
  <c r="K28" i="26"/>
  <c r="K23" i="26"/>
  <c r="K50" i="26"/>
  <c r="K40" i="26"/>
  <c r="K27" i="26"/>
  <c r="K22" i="26"/>
  <c r="K19" i="26"/>
  <c r="K39" i="26"/>
  <c r="K25" i="26"/>
  <c r="K24" i="26"/>
  <c r="K20" i="26"/>
  <c r="H27" i="26"/>
  <c r="H22" i="26"/>
  <c r="H40" i="26"/>
  <c r="H25" i="26"/>
  <c r="H26" i="26"/>
  <c r="H49" i="26"/>
  <c r="H28" i="26"/>
  <c r="H23" i="26"/>
  <c r="H19" i="26"/>
  <c r="H50" i="26"/>
  <c r="H39" i="26"/>
  <c r="H24" i="26"/>
  <c r="H20" i="26"/>
  <c r="H41" i="26"/>
  <c r="H21" i="26"/>
  <c r="E28" i="26"/>
  <c r="E23" i="26"/>
  <c r="E19" i="26"/>
  <c r="E20" i="26" s="1"/>
  <c r="E21" i="26" s="1"/>
  <c r="E50" i="26"/>
  <c r="E49" i="26" s="1"/>
  <c r="E41" i="26"/>
  <c r="E40" i="26" s="1"/>
  <c r="E39" i="26" s="1"/>
  <c r="H23" i="21" s="1"/>
  <c r="E26" i="26"/>
  <c r="E25" i="26" s="1"/>
  <c r="E24" i="26" s="1"/>
  <c r="E27" i="26"/>
  <c r="E22" i="26"/>
  <c r="F50" i="26"/>
  <c r="F22" i="26"/>
  <c r="L19" i="20" s="1"/>
  <c r="F41" i="26"/>
  <c r="F26" i="26"/>
  <c r="F25" i="26" s="1"/>
  <c r="F24" i="26" s="1"/>
  <c r="L25" i="20" s="1"/>
  <c r="F49" i="26"/>
  <c r="F27" i="26"/>
  <c r="G26" i="20" s="1"/>
  <c r="F40" i="26"/>
  <c r="F39" i="26" s="1"/>
  <c r="F28" i="26"/>
  <c r="G23" i="20" s="1"/>
  <c r="F23" i="26"/>
  <c r="L22" i="20" s="1"/>
  <c r="F19" i="26"/>
  <c r="F20" i="26" s="1"/>
  <c r="F21" i="26" s="1"/>
  <c r="L16" i="20" s="1"/>
  <c r="N50" i="26"/>
  <c r="N40" i="26"/>
  <c r="N39" i="26"/>
  <c r="N25" i="26"/>
  <c r="N24" i="26"/>
  <c r="N20" i="26"/>
  <c r="N19" i="26"/>
  <c r="N41" i="26"/>
  <c r="N26" i="26"/>
  <c r="N21" i="26"/>
  <c r="N27" i="26"/>
  <c r="N22" i="26"/>
  <c r="N49" i="26"/>
  <c r="N28" i="26"/>
  <c r="N23" i="26"/>
  <c r="M49" i="26"/>
  <c r="M28" i="26"/>
  <c r="M23" i="26"/>
  <c r="M19" i="26"/>
  <c r="M50" i="26"/>
  <c r="M40" i="26"/>
  <c r="M39" i="26"/>
  <c r="M25" i="26"/>
  <c r="M24" i="26"/>
  <c r="M20" i="26"/>
  <c r="M41" i="26"/>
  <c r="M26" i="26"/>
  <c r="M21" i="26"/>
  <c r="M27" i="26"/>
  <c r="M22" i="26"/>
  <c r="J50" i="26"/>
  <c r="J40" i="26"/>
  <c r="J39" i="26"/>
  <c r="J25" i="26"/>
  <c r="J24" i="26"/>
  <c r="J20" i="26"/>
  <c r="J27" i="26"/>
  <c r="J49" i="26"/>
  <c r="J28" i="26"/>
  <c r="J23" i="26"/>
  <c r="J41" i="26"/>
  <c r="J26" i="26"/>
  <c r="J21" i="26"/>
  <c r="J22" i="26"/>
  <c r="J19" i="26"/>
  <c r="D27" i="26"/>
  <c r="D22" i="26"/>
  <c r="D28" i="26"/>
  <c r="D23" i="26"/>
  <c r="D19" i="26"/>
  <c r="D20" i="26" s="1"/>
  <c r="D21" i="26" s="1"/>
  <c r="D50" i="26"/>
  <c r="D49" i="26" s="1"/>
  <c r="I28" i="23" s="1"/>
  <c r="D41" i="26"/>
  <c r="D40" i="26" s="1"/>
  <c r="D39" i="26" s="1"/>
  <c r="D26" i="26"/>
  <c r="D25" i="26" s="1"/>
  <c r="D24" i="26" s="1"/>
  <c r="L27" i="26"/>
  <c r="L22" i="26"/>
  <c r="L50" i="26"/>
  <c r="L20" i="26"/>
  <c r="L41" i="26"/>
  <c r="L21" i="26"/>
  <c r="L49" i="26"/>
  <c r="L28" i="26"/>
  <c r="L23" i="26"/>
  <c r="L19" i="26"/>
  <c r="L40" i="26"/>
  <c r="L39" i="26"/>
  <c r="L25" i="26"/>
  <c r="L24" i="26"/>
  <c r="L26" i="26"/>
  <c r="I49" i="26"/>
  <c r="I28" i="26"/>
  <c r="I23" i="26"/>
  <c r="I19" i="26"/>
  <c r="I41" i="26"/>
  <c r="I26" i="26"/>
  <c r="I27" i="26"/>
  <c r="I22" i="26"/>
  <c r="I50" i="26"/>
  <c r="I40" i="26"/>
  <c r="I39" i="26"/>
  <c r="I25" i="26"/>
  <c r="I24" i="26"/>
  <c r="I20" i="26"/>
  <c r="I21" i="26"/>
  <c r="C23" i="26"/>
  <c r="C26" i="26"/>
  <c r="C25" i="26" s="1"/>
  <c r="C24" i="26" s="1"/>
  <c r="C19" i="26"/>
  <c r="C20" i="26" s="1"/>
  <c r="C21" i="26" s="1"/>
  <c r="C27" i="26"/>
  <c r="C22" i="26"/>
  <c r="C28" i="26"/>
  <c r="L44" i="26"/>
  <c r="L47" i="26"/>
  <c r="L34" i="26"/>
  <c r="L16" i="26"/>
  <c r="L35" i="26"/>
  <c r="L11" i="26"/>
  <c r="L13" i="26"/>
  <c r="M56" i="26"/>
  <c r="M37" i="26"/>
  <c r="M36" i="26"/>
  <c r="M12" i="26"/>
  <c r="M47" i="26"/>
  <c r="F34" i="26"/>
  <c r="F35" i="26" s="1"/>
  <c r="F12" i="26"/>
  <c r="G14" i="20" s="1"/>
  <c r="L10" i="20"/>
  <c r="F16" i="26"/>
  <c r="K34" i="26"/>
  <c r="K36" i="26"/>
  <c r="K31" i="26"/>
  <c r="K54" i="26"/>
  <c r="K55" i="26"/>
  <c r="K12" i="26"/>
  <c r="K11" i="26"/>
  <c r="K14" i="26"/>
  <c r="D46" i="26"/>
  <c r="I22" i="23" s="1"/>
  <c r="D31" i="26"/>
  <c r="C34" i="26"/>
  <c r="C35" i="26" s="1"/>
  <c r="C13" i="26"/>
  <c r="D11" i="26"/>
  <c r="D14" i="26"/>
  <c r="D15" i="26" s="1"/>
  <c r="C14" i="26"/>
  <c r="C15" i="26" s="1"/>
  <c r="I36" i="26"/>
  <c r="I14" i="26"/>
  <c r="I46" i="26"/>
  <c r="I15" i="26"/>
  <c r="L57" i="26"/>
  <c r="L36" i="26"/>
  <c r="L14" i="26"/>
  <c r="L46" i="26"/>
  <c r="L17" i="26"/>
  <c r="M45" i="26"/>
  <c r="M55" i="26"/>
  <c r="M14" i="26"/>
  <c r="M54" i="26"/>
  <c r="M53" i="26"/>
  <c r="M17" i="26"/>
  <c r="M11" i="26"/>
  <c r="M15" i="26"/>
  <c r="F31" i="26"/>
  <c r="F44" i="26"/>
  <c r="F45" i="26" s="1"/>
  <c r="F32" i="26"/>
  <c r="F33" i="26" s="1"/>
  <c r="F55" i="26"/>
  <c r="F56" i="26" s="1"/>
  <c r="F36" i="26"/>
  <c r="F37" i="26" s="1"/>
  <c r="K53" i="26"/>
  <c r="K33" i="26"/>
  <c r="K44" i="26"/>
  <c r="K57" i="26"/>
  <c r="K17" i="26"/>
  <c r="K16" i="26"/>
  <c r="K15" i="26"/>
  <c r="C41" i="26"/>
  <c r="C40" i="26" s="1"/>
  <c r="C36" i="26"/>
  <c r="C37" i="26" s="1"/>
  <c r="D32" i="26"/>
  <c r="D33" i="26" s="1"/>
  <c r="C44" i="26"/>
  <c r="C45" i="26" s="1"/>
  <c r="C11" i="26"/>
  <c r="C16" i="26"/>
  <c r="C17" i="26" s="1"/>
  <c r="C31" i="26"/>
  <c r="D13" i="26"/>
  <c r="I53" i="26"/>
  <c r="I32" i="26"/>
  <c r="I47" i="26"/>
  <c r="I13" i="26"/>
  <c r="I11" i="26"/>
  <c r="H57" i="26"/>
  <c r="H36" i="26"/>
  <c r="H47" i="26"/>
  <c r="H56" i="26"/>
  <c r="H11" i="26"/>
  <c r="H17" i="26"/>
  <c r="H33" i="26"/>
  <c r="J55" i="26"/>
  <c r="J36" i="26"/>
  <c r="J47" i="26"/>
  <c r="J44" i="26"/>
  <c r="J54" i="26"/>
  <c r="J15" i="26"/>
  <c r="J13" i="26"/>
  <c r="G11" i="26"/>
  <c r="G31" i="26"/>
  <c r="L37" i="26"/>
  <c r="L53" i="26"/>
  <c r="L56" i="26"/>
  <c r="L55" i="26"/>
  <c r="M34" i="26"/>
  <c r="M16" i="26"/>
  <c r="M33" i="26"/>
  <c r="M35" i="26"/>
  <c r="F57" i="26"/>
  <c r="F53" i="26"/>
  <c r="F54" i="26" s="1"/>
  <c r="F13" i="26"/>
  <c r="G11" i="20" s="1"/>
  <c r="K35" i="26"/>
  <c r="K32" i="26"/>
  <c r="K46" i="26"/>
  <c r="K13" i="26"/>
  <c r="K56" i="26"/>
  <c r="C46" i="26"/>
  <c r="C47" i="26" s="1"/>
  <c r="D36" i="26"/>
  <c r="D37" i="26" s="1"/>
  <c r="C32" i="26"/>
  <c r="C33" i="26" s="1"/>
  <c r="D55" i="26"/>
  <c r="D56" i="26" s="1"/>
  <c r="D12" i="26"/>
  <c r="C12" i="26"/>
  <c r="C53" i="26"/>
  <c r="H18" i="22" s="1"/>
  <c r="D57" i="26"/>
  <c r="I56" i="26"/>
  <c r="I54" i="26"/>
  <c r="L31" i="26"/>
  <c r="L54" i="26"/>
  <c r="L33" i="26"/>
  <c r="L32" i="26"/>
  <c r="L45" i="26"/>
  <c r="L12" i="26"/>
  <c r="L15" i="26"/>
  <c r="M46" i="26"/>
  <c r="M57" i="26"/>
  <c r="M13" i="26"/>
  <c r="M31" i="26"/>
  <c r="M44" i="26"/>
  <c r="M32" i="26"/>
  <c r="F46" i="26"/>
  <c r="F47" i="26" s="1"/>
  <c r="F11" i="26"/>
  <c r="G8" i="20" s="1"/>
  <c r="F14" i="26"/>
  <c r="K37" i="26"/>
  <c r="K47" i="26"/>
  <c r="K45" i="26"/>
  <c r="D53" i="26"/>
  <c r="D54" i="26" s="1"/>
  <c r="C57" i="26"/>
  <c r="H15" i="22" s="1"/>
  <c r="C50" i="26"/>
  <c r="C49" i="26" s="1"/>
  <c r="D34" i="26"/>
  <c r="D35" i="26" s="1"/>
  <c r="C55" i="26"/>
  <c r="H21" i="22" s="1"/>
  <c r="D16" i="26"/>
  <c r="D17" i="26" s="1"/>
  <c r="D44" i="26"/>
  <c r="I19" i="23" s="1"/>
  <c r="I31" i="26"/>
  <c r="I17" i="26"/>
  <c r="I35" i="26"/>
  <c r="H53" i="26"/>
  <c r="H31" i="26"/>
  <c r="H46" i="26"/>
  <c r="H37" i="26"/>
  <c r="H45" i="26"/>
  <c r="J46" i="26"/>
  <c r="J45" i="26"/>
  <c r="J14" i="26"/>
  <c r="J57" i="26"/>
  <c r="J53" i="26"/>
  <c r="I37" i="26"/>
  <c r="I34" i="26"/>
  <c r="I33" i="26"/>
  <c r="H34" i="26"/>
  <c r="H54" i="26"/>
  <c r="H12" i="26"/>
  <c r="H16" i="26"/>
  <c r="J33" i="26"/>
  <c r="J35" i="26"/>
  <c r="J16" i="26"/>
  <c r="G53" i="26"/>
  <c r="G54" i="26" s="1"/>
  <c r="G14" i="26"/>
  <c r="G15" i="26" s="1"/>
  <c r="G16" i="26"/>
  <c r="G17" i="26" s="1"/>
  <c r="E34" i="26"/>
  <c r="H17" i="21" s="1"/>
  <c r="E53" i="26"/>
  <c r="E54" i="26" s="1"/>
  <c r="E11" i="26"/>
  <c r="E46" i="26"/>
  <c r="E47" i="26" s="1"/>
  <c r="E31" i="26"/>
  <c r="H11" i="21" s="1"/>
  <c r="E13" i="26"/>
  <c r="N55" i="26"/>
  <c r="N34" i="26"/>
  <c r="N54" i="26"/>
  <c r="N36" i="26"/>
  <c r="N56" i="26"/>
  <c r="I55" i="26"/>
  <c r="I57" i="26"/>
  <c r="H35" i="26"/>
  <c r="J34" i="26"/>
  <c r="J11" i="26"/>
  <c r="G12" i="26"/>
  <c r="G57" i="26"/>
  <c r="E44" i="26"/>
  <c r="E45" i="26" s="1"/>
  <c r="E57" i="26"/>
  <c r="N35" i="26"/>
  <c r="N11" i="26"/>
  <c r="N14" i="26"/>
  <c r="N13" i="26"/>
  <c r="N17" i="26"/>
  <c r="N33" i="26"/>
  <c r="N12" i="26"/>
  <c r="I16" i="26"/>
  <c r="H44" i="26"/>
  <c r="H13" i="26"/>
  <c r="H55" i="26"/>
  <c r="J56" i="26"/>
  <c r="J32" i="26"/>
  <c r="J37" i="26"/>
  <c r="J17" i="26"/>
  <c r="G34" i="26"/>
  <c r="G35" i="26" s="1"/>
  <c r="G46" i="26"/>
  <c r="G47" i="26" s="1"/>
  <c r="E36" i="26"/>
  <c r="H20" i="21" s="1"/>
  <c r="E32" i="26"/>
  <c r="H14" i="21" s="1"/>
  <c r="E14" i="26"/>
  <c r="E15" i="26" s="1"/>
  <c r="N32" i="26"/>
  <c r="N31" i="26"/>
  <c r="N57" i="26"/>
  <c r="N15" i="26"/>
  <c r="I45" i="26"/>
  <c r="I12" i="26"/>
  <c r="I44" i="26"/>
  <c r="H32" i="26"/>
  <c r="H14" i="26"/>
  <c r="H15" i="26"/>
  <c r="J31" i="26"/>
  <c r="J12" i="26"/>
  <c r="G55" i="26"/>
  <c r="G56" i="26" s="1"/>
  <c r="G36" i="26"/>
  <c r="G37" i="26" s="1"/>
  <c r="G32" i="26"/>
  <c r="G33" i="26" s="1"/>
  <c r="G44" i="26"/>
  <c r="G45" i="26" s="1"/>
  <c r="G13" i="26"/>
  <c r="E55" i="26"/>
  <c r="E56" i="26" s="1"/>
  <c r="E12" i="26"/>
  <c r="E16" i="26"/>
  <c r="E17" i="26" s="1"/>
  <c r="N45" i="26"/>
  <c r="N46" i="26"/>
  <c r="N53" i="26"/>
  <c r="N37" i="26"/>
  <c r="N44" i="26"/>
  <c r="N47" i="26"/>
  <c r="N16" i="26"/>
  <c r="H29" i="21" l="1"/>
  <c r="L13" i="20"/>
  <c r="L31" i="20"/>
  <c r="L28" i="20"/>
  <c r="H26" i="21"/>
  <c r="I31" i="23"/>
  <c r="C39" i="26"/>
  <c r="C54" i="26"/>
  <c r="J18" i="22" s="1"/>
  <c r="D47" i="26"/>
  <c r="L22" i="23" s="1"/>
  <c r="E35" i="26"/>
  <c r="J17" i="21" s="1"/>
  <c r="E37" i="26"/>
  <c r="J20" i="21" s="1"/>
  <c r="E33" i="26"/>
  <c r="J14" i="21" s="1"/>
  <c r="D45" i="26"/>
  <c r="L19" i="23" s="1"/>
  <c r="C56" i="26"/>
  <c r="J21" i="22" s="1"/>
  <c r="G17" i="20"/>
  <c r="F15" i="26"/>
  <c r="I17" i="20" s="1"/>
  <c r="G20" i="20"/>
  <c r="F17" i="26"/>
  <c r="I20" i="20" s="1"/>
</calcChain>
</file>

<file path=xl/comments1.xml><?xml version="1.0" encoding="utf-8"?>
<comments xmlns="http://schemas.openxmlformats.org/spreadsheetml/2006/main">
  <authors>
    <author>Michel</author>
  </authors>
  <commentList>
    <comment ref="AL4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6h-6h</t>
        </r>
      </text>
    </comment>
    <comment ref="AN4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18h-18h</t>
        </r>
      </text>
    </comment>
  </commentList>
</comments>
</file>

<file path=xl/sharedStrings.xml><?xml version="1.0" encoding="utf-8"?>
<sst xmlns="http://schemas.openxmlformats.org/spreadsheetml/2006/main" count="405" uniqueCount="245">
  <si>
    <t>Temp</t>
  </si>
  <si>
    <t>Hi</t>
  </si>
  <si>
    <t>Low</t>
  </si>
  <si>
    <t>Out</t>
  </si>
  <si>
    <t>Dew</t>
  </si>
  <si>
    <t>Wind</t>
  </si>
  <si>
    <t>Heat</t>
  </si>
  <si>
    <t>THW</t>
  </si>
  <si>
    <t>Rain</t>
  </si>
  <si>
    <t xml:space="preserve">UV </t>
  </si>
  <si>
    <t xml:space="preserve">Hi </t>
  </si>
  <si>
    <t>Cool</t>
  </si>
  <si>
    <t xml:space="preserve">In </t>
  </si>
  <si>
    <t>In</t>
  </si>
  <si>
    <t>In Air</t>
  </si>
  <si>
    <t xml:space="preserve">ISS </t>
  </si>
  <si>
    <t>Arc.</t>
  </si>
  <si>
    <t>Date</t>
  </si>
  <si>
    <t>Time</t>
  </si>
  <si>
    <t>Hum</t>
  </si>
  <si>
    <t>Pt.</t>
  </si>
  <si>
    <t>Speed</t>
  </si>
  <si>
    <t>Dir</t>
  </si>
  <si>
    <t>Run</t>
  </si>
  <si>
    <t>Chill</t>
  </si>
  <si>
    <t>Index</t>
  </si>
  <si>
    <t xml:space="preserve">Bar  </t>
  </si>
  <si>
    <t>Rate</t>
  </si>
  <si>
    <t>Dose</t>
  </si>
  <si>
    <t xml:space="preserve">D-D </t>
  </si>
  <si>
    <t>EMC</t>
  </si>
  <si>
    <t>Density</t>
  </si>
  <si>
    <t>Samp</t>
  </si>
  <si>
    <t xml:space="preserve">Tx </t>
  </si>
  <si>
    <t>Recept</t>
  </si>
  <si>
    <t>Int.</t>
  </si>
  <si>
    <t>Temp Out</t>
  </si>
  <si>
    <t>Hi Temp</t>
  </si>
  <si>
    <t>Low Temp</t>
  </si>
  <si>
    <t>Out Hum</t>
  </si>
  <si>
    <t>Dew Pt.</t>
  </si>
  <si>
    <t>Wind Speed</t>
  </si>
  <si>
    <t>Wind Dir</t>
  </si>
  <si>
    <t>Wind Run</t>
  </si>
  <si>
    <t>Hi Speed</t>
  </si>
  <si>
    <t>Hi Dir</t>
  </si>
  <si>
    <t>Wind Chill</t>
  </si>
  <si>
    <t>Heat Index</t>
  </si>
  <si>
    <t>THW Index</t>
  </si>
  <si>
    <t>Rain Rate</t>
  </si>
  <si>
    <t>UV  Index</t>
  </si>
  <si>
    <t>UV  Dose</t>
  </si>
  <si>
    <t xml:space="preserve">Hi  UV </t>
  </si>
  <si>
    <t xml:space="preserve">Heat D-D </t>
  </si>
  <si>
    <t xml:space="preserve">Cool D-D </t>
  </si>
  <si>
    <t>In  Temp</t>
  </si>
  <si>
    <t>In Hum</t>
  </si>
  <si>
    <t>In  Dew</t>
  </si>
  <si>
    <t>In  Heat</t>
  </si>
  <si>
    <t>In  EMC</t>
  </si>
  <si>
    <t>In Air Density</t>
  </si>
  <si>
    <t>Wind Samp</t>
  </si>
  <si>
    <t xml:space="preserve">Wind Tx </t>
  </si>
  <si>
    <t>ISS  Recept</t>
  </si>
  <si>
    <t>Arc. Int.</t>
  </si>
  <si>
    <t>de</t>
  </si>
  <si>
    <t>à</t>
  </si>
  <si>
    <t>Valeurs</t>
  </si>
  <si>
    <t>Moyenne de Temp Out</t>
  </si>
  <si>
    <t>Max de Hi Temp</t>
  </si>
  <si>
    <t>Min de Low Temp</t>
  </si>
  <si>
    <t>UTC</t>
  </si>
  <si>
    <t>année</t>
  </si>
  <si>
    <t>Somme de Rain</t>
  </si>
  <si>
    <t xml:space="preserve">Min de Bar  </t>
  </si>
  <si>
    <t xml:space="preserve">Moyenne de Bar  </t>
  </si>
  <si>
    <t xml:space="preserve">Max de Bar  </t>
  </si>
  <si>
    <t>Max de Wind Speed</t>
  </si>
  <si>
    <t>Moyenne de Wind Speed</t>
  </si>
  <si>
    <t>Max de Hi Speed</t>
  </si>
  <si>
    <t>Total</t>
  </si>
  <si>
    <t>Dir Vent</t>
  </si>
  <si>
    <t>Date0</t>
  </si>
  <si>
    <t>Date6</t>
  </si>
  <si>
    <t>Date18</t>
  </si>
  <si>
    <t>Nombre de Wind Dir</t>
  </si>
  <si>
    <t>THSW</t>
  </si>
  <si>
    <t>THSW Index</t>
  </si>
  <si>
    <t>ET</t>
  </si>
  <si>
    <t>Température</t>
  </si>
  <si>
    <t>ANNEE</t>
  </si>
  <si>
    <t>MOIS</t>
  </si>
  <si>
    <t>du</t>
  </si>
  <si>
    <t>au</t>
  </si>
  <si>
    <t>Jour</t>
  </si>
  <si>
    <t>Tn</t>
  </si>
  <si>
    <t>Tx</t>
  </si>
  <si>
    <t>Tm</t>
  </si>
  <si>
    <t>Température Moyenne minimale du mois</t>
  </si>
  <si>
    <t>Nombre de  jour avec Tn ≤ -10°C</t>
  </si>
  <si>
    <t>Température Moyenne maximale du mois</t>
  </si>
  <si>
    <t>Nombre de  jour avec Tn ≤ -5°C</t>
  </si>
  <si>
    <t>Température Moyenne du jour UTC</t>
  </si>
  <si>
    <t>Nombre de  jour avec Tn ≤  0°C</t>
  </si>
  <si>
    <t>Température Minimale Extrême</t>
  </si>
  <si>
    <t>Nombre de  jour avec Tx ≤  0°C</t>
  </si>
  <si>
    <t>Température Maximale Extrême</t>
  </si>
  <si>
    <t>Nombre de  jour avec Tn ≥ 20°C</t>
  </si>
  <si>
    <t>Nombre de  jour sans dégel</t>
  </si>
  <si>
    <t>Nombre de  jour avec Tx ≥ 20°C</t>
  </si>
  <si>
    <t>Nombre de nuit tropicale</t>
  </si>
  <si>
    <t>Nombre de  jour avec Tx ≥ 25°C</t>
  </si>
  <si>
    <t>Informations</t>
  </si>
  <si>
    <t>Tn = Température minimale</t>
  </si>
  <si>
    <t>Nombre de  jour avec Tx ≥ 30°C</t>
  </si>
  <si>
    <t>Tx = Température maximale</t>
  </si>
  <si>
    <t>Tm=Température moyenne</t>
  </si>
  <si>
    <t>Tn: de 18h UTC la veille à 18h UTC le jour J</t>
  </si>
  <si>
    <t>Tx: de 6h UTC le jour J à 6h UTC le lendemain</t>
  </si>
  <si>
    <t>à 6:00 UTC</t>
  </si>
  <si>
    <t>RR Max = Intensité maximale de précipitation</t>
  </si>
  <si>
    <t>RR 1h = Cumul de précipitation maxi sur 1h</t>
  </si>
  <si>
    <t>RR 24h = Cumul de précipitation sur 24h</t>
  </si>
  <si>
    <t>Précipitations: de 6h UTC le jour J à 6h UTC le lendemain</t>
  </si>
  <si>
    <t>Nombre de jour avec cumul supérieur à 10mm</t>
  </si>
  <si>
    <t>Nombre de jour avec cumul supérieur à 5mm</t>
  </si>
  <si>
    <t>Nombre de jour avec cumul supérieur à 1mm</t>
  </si>
  <si>
    <t>Intensité maximal de précipitation</t>
  </si>
  <si>
    <t>Précipitation maxi sur 1h</t>
  </si>
  <si>
    <t>Précipitation maxi sur 24h</t>
  </si>
  <si>
    <t>Précipitation total du mois</t>
  </si>
  <si>
    <t>RR Max</t>
  </si>
  <si>
    <t>RR 1h</t>
  </si>
  <si>
    <t>RR 24h</t>
  </si>
  <si>
    <t>Précipitations</t>
  </si>
  <si>
    <t>Press max = Pression maximale extrême</t>
  </si>
  <si>
    <t>Press min = Pression minimale extrême</t>
  </si>
  <si>
    <t>Press moy = Pression moyenne de la journée</t>
  </si>
  <si>
    <t>Pression atmosphérique: de 00h UTC à 00h UTC le jour J</t>
  </si>
  <si>
    <t>Pression maximale</t>
  </si>
  <si>
    <t>Pression minimale</t>
  </si>
  <si>
    <t>Pression moyenne mensuelle</t>
  </si>
  <si>
    <t>Press moy</t>
  </si>
  <si>
    <t>Press max</t>
  </si>
  <si>
    <t>Press min</t>
  </si>
  <si>
    <t>à 24:00 UTC</t>
  </si>
  <si>
    <t>à 0:00 UTC</t>
  </si>
  <si>
    <t>Pression atmosphérique</t>
  </si>
  <si>
    <t>Rmax = Rafale de vent maximale</t>
  </si>
  <si>
    <t>NNW</t>
  </si>
  <si>
    <t>Vmax = Vitesse de vent maximale</t>
  </si>
  <si>
    <t>NW</t>
  </si>
  <si>
    <t>Vmoy = Vitesse de vent moyenne de la journée</t>
  </si>
  <si>
    <t>WNW</t>
  </si>
  <si>
    <t>Vent: de 00h UTC à 00h UTC le jour J</t>
  </si>
  <si>
    <t>W</t>
  </si>
  <si>
    <t>WSW</t>
  </si>
  <si>
    <t>SW</t>
  </si>
  <si>
    <t>SSW</t>
  </si>
  <si>
    <t>S</t>
  </si>
  <si>
    <r>
      <t xml:space="preserve">Nombre de jour vent </t>
    </r>
    <r>
      <rPr>
        <sz val="11"/>
        <color theme="0"/>
        <rFont val="Calibri"/>
        <family val="2"/>
      </rPr>
      <t>≥ 100km/h</t>
    </r>
  </si>
  <si>
    <t>SSE</t>
  </si>
  <si>
    <t>SE</t>
  </si>
  <si>
    <t>ESE</t>
  </si>
  <si>
    <r>
      <t xml:space="preserve">Nombre de jour vent </t>
    </r>
    <r>
      <rPr>
        <sz val="11"/>
        <color theme="1"/>
        <rFont val="Calibri"/>
        <family val="2"/>
      </rPr>
      <t>≥ 57km/h</t>
    </r>
  </si>
  <si>
    <t>E</t>
  </si>
  <si>
    <t>ENE</t>
  </si>
  <si>
    <t>NE</t>
  </si>
  <si>
    <t>Vent dominant du mois</t>
  </si>
  <si>
    <t>NNE</t>
  </si>
  <si>
    <t>N</t>
  </si>
  <si>
    <t>%</t>
  </si>
  <si>
    <t>Nb de jours</t>
  </si>
  <si>
    <t>Direction</t>
  </si>
  <si>
    <t>Rafale de vent maximale</t>
  </si>
  <si>
    <t>Vitesse de vent maximale</t>
  </si>
  <si>
    <t>Vitesse moyenne mensuelle</t>
  </si>
  <si>
    <t>Rmax</t>
  </si>
  <si>
    <t>Vmax</t>
  </si>
  <si>
    <t>Vmoy</t>
  </si>
  <si>
    <t>Vent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</si>
  <si>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</si>
  <si>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</si>
  <si>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</si>
  <si>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</si>
  <si>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</si>
  <si>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</si>
  <si>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</si>
  <si>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</si>
  <si>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</si>
  <si>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</si>
  <si>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</si>
  <si>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</si>
  <si>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</si>
  <si>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Max de Rain Rate</t>
  </si>
  <si>
    <t>Pour la station météo de</t>
  </si>
  <si>
    <t>Gueret (23)</t>
  </si>
  <si>
    <t>Tnn</t>
  </si>
  <si>
    <t>Txx</t>
  </si>
  <si>
    <t>nb j Tn ≤ -10°C</t>
  </si>
  <si>
    <t>nb j Tn ≤ -5°C</t>
  </si>
  <si>
    <t>nb j Tn ≤  0°C</t>
  </si>
  <si>
    <t>nb j Tx ≤  0°C</t>
  </si>
  <si>
    <t>nb j Tn ≥ 20°C</t>
  </si>
  <si>
    <t>nb j Tx ≥ 20°C</t>
  </si>
  <si>
    <t>nb j Tx ≥ 25°C</t>
  </si>
  <si>
    <t>nb j Tx ≥ 30°C</t>
  </si>
  <si>
    <t>nb nuit tropicale</t>
  </si>
  <si>
    <t>nb jour sans dégel</t>
  </si>
  <si>
    <t>Cumul</t>
  </si>
  <si>
    <t>nb j RR 1mm</t>
  </si>
  <si>
    <t>nb j RR 5mm</t>
  </si>
  <si>
    <t>nb j RR 10mm</t>
  </si>
  <si>
    <t>nb j vent ≥ 57km/h</t>
  </si>
  <si>
    <t>nb j vent ≥ 100km/h</t>
  </si>
  <si>
    <t>Pression</t>
  </si>
  <si>
    <t>P min</t>
  </si>
  <si>
    <t>Pmax</t>
  </si>
  <si>
    <t>Heure6</t>
  </si>
  <si>
    <t>Dir moy</t>
  </si>
  <si>
    <t>max 1h</t>
  </si>
  <si>
    <t>Pmoy</t>
  </si>
  <si>
    <t>index de TabRecap correspondant au 1er du mois (ou fin d'année ou fin d'(enregistrements)</t>
  </si>
  <si>
    <t>Année</t>
  </si>
  <si>
    <t>TN</t>
  </si>
  <si>
    <t>TX</t>
  </si>
  <si>
    <r>
      <t xml:space="preserve">Nombre de jour vent </t>
    </r>
    <r>
      <rPr>
        <sz val="11"/>
        <rFont val="Calibri"/>
        <family val="2"/>
      </rPr>
      <t>≥ 57km/h</t>
    </r>
  </si>
  <si>
    <t>Valeur en-dessous de -10</t>
  </si>
  <si>
    <t>Valeurs en-dessous de 0</t>
  </si>
  <si>
    <t>Valeurs comprise entre 1 et 4,9</t>
  </si>
  <si>
    <t>Valeurs comprise entre 57 et 99,9</t>
  </si>
  <si>
    <r>
      <t xml:space="preserve">Nombre de jour vent </t>
    </r>
    <r>
      <rPr>
        <sz val="11"/>
        <rFont val="Calibri"/>
        <family val="2"/>
      </rPr>
      <t>≥ 100km/h</t>
    </r>
  </si>
  <si>
    <t>Valeurs comprise entre -5 et -9,9</t>
  </si>
  <si>
    <t>Valeurs comprise entre 20 et 24,9</t>
  </si>
  <si>
    <t>Valeurs comprise entre 5 et 9,9</t>
  </si>
  <si>
    <t>Valeurs au-delà de 100</t>
  </si>
  <si>
    <t>De 00h UTC le jour J à 00h UTC le lendemain</t>
  </si>
  <si>
    <t>Valeurs comprise entre 0 et -4,9</t>
  </si>
  <si>
    <t>Valeurs comprise entre 25 et 29,9</t>
  </si>
  <si>
    <t>Valeurs au-delà de 10</t>
  </si>
  <si>
    <t>De 6h UTC le jour J à 6h UTC le lendemain</t>
  </si>
  <si>
    <t>Valeurs au-delà de 20</t>
  </si>
  <si>
    <t>Valeurs au-delà de 30</t>
  </si>
  <si>
    <t>De 18h UTC J-1 à 18h UTC jour J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</si>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</sst>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-* #,##0.00\ _€_-;\-* #,##0.00\ _€_-;_-* &quot;-&quot;??\ _€_-;_-@_-"/>
    <numFmt numFmtId="164" formatCode="ddd\ dd\ mmm\ yyyy\ hh:mm"/>
    <numFmt numFmtId="165" formatCode="#,##0.0_ ;\-#,##0.0\ "/>
    <numFmt numFmtId="166" formatCode="dd\ mmm"/>
    <numFmt numFmtId="167" formatCode="0.0"/>
    <numFmt numFmtId="168" formatCode="0.0\°"/>
    <numFmt numFmtId="169" formatCode="&quot;le&quot;\ dd\ mmm"/>
    <numFmt numFmtId="170" formatCode="0.0&quot;mm/h&quot;"/>
    <numFmt numFmtId="171" formatCode="0.0&quot;mm&quot;"/>
    <numFmt numFmtId="172" formatCode="0.0&quot;hpa&quot;"/>
    <numFmt numFmtId="173" formatCode="0.0&quot;km/h&quot;"/>
    <numFmt numFmtId="174" formatCode="mmmm"/>
    <numFmt numFmtId="175" formatCode="[hh]&quot;h&quot;"/>
    <numFmt numFmtId="176" formatCode="&quot;jusqu'au &quot;dd/mm/yyyy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 tint="-0.249977111117893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rgb="FF000099"/>
      <name val="Calibri"/>
      <family val="2"/>
      <scheme val="minor"/>
    </font>
    <font>
      <sz val="10"/>
      <color theme="1"/>
      <name val="Arial"/>
      <family val="2"/>
    </font>
    <font>
      <sz val="11"/>
      <color theme="0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scheme val="minor"/>
    </font>
    <font>
      <sz val="16"/>
      <color theme="0" tint="-0.499984740745262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color theme="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ashDotDot">
        <color indexed="64"/>
      </top>
      <bottom style="dashDotDot">
        <color indexed="64"/>
      </bottom>
      <diagonal/>
    </border>
    <border>
      <left style="hair">
        <color indexed="64"/>
      </left>
      <right style="hair">
        <color indexed="64"/>
      </right>
      <top style="dashDotDot">
        <color indexed="64"/>
      </top>
      <bottom style="dashDotDot">
        <color indexed="64"/>
      </bottom>
      <diagonal/>
    </border>
    <border>
      <left style="hair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dashDotDot">
        <color indexed="64"/>
      </top>
      <bottom/>
      <diagonal/>
    </border>
    <border>
      <left style="hair">
        <color indexed="64"/>
      </left>
      <right style="hair">
        <color indexed="64"/>
      </right>
      <top style="dashDotDot">
        <color indexed="64"/>
      </top>
      <bottom/>
      <diagonal/>
    </border>
    <border>
      <left style="hair">
        <color indexed="64"/>
      </left>
      <right style="medium">
        <color indexed="64"/>
      </right>
      <top style="dashDotDot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dashDot">
        <color indexed="64"/>
      </bottom>
      <diagonal/>
    </border>
    <border>
      <left style="hair">
        <color indexed="64"/>
      </left>
      <right style="hair">
        <color indexed="64"/>
      </right>
      <top/>
      <bottom style="dashDot">
        <color indexed="64"/>
      </bottom>
      <diagonal/>
    </border>
    <border>
      <left style="hair">
        <color indexed="64"/>
      </left>
      <right style="medium">
        <color indexed="64"/>
      </right>
      <top/>
      <bottom style="dashDot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ashDotDot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ashDotDot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ashDotDot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ashDotDot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dashDotDot">
        <color indexed="64"/>
      </bottom>
      <diagonal/>
    </border>
    <border>
      <left style="hair">
        <color indexed="64"/>
      </left>
      <right style="hair">
        <color indexed="64"/>
      </right>
      <top/>
      <bottom style="dashDotDot">
        <color indexed="64"/>
      </bottom>
      <diagonal/>
    </border>
    <border>
      <left style="hair">
        <color indexed="64"/>
      </left>
      <right style="medium">
        <color indexed="64"/>
      </right>
      <top/>
      <bottom style="dashDotDot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2">
    <xf numFmtId="0" fontId="0" fillId="0" borderId="0" xfId="0"/>
    <xf numFmtId="14" fontId="0" fillId="0" borderId="0" xfId="0" applyNumberFormat="1"/>
    <xf numFmtId="20" fontId="0" fillId="0" borderId="0" xfId="0" applyNumberFormat="1"/>
    <xf numFmtId="164" fontId="0" fillId="0" borderId="0" xfId="0" applyNumberFormat="1"/>
    <xf numFmtId="14" fontId="2" fillId="2" borderId="0" xfId="0" applyNumberFormat="1" applyFont="1" applyFill="1"/>
    <xf numFmtId="0" fontId="0" fillId="0" borderId="0" xfId="0" pivotButton="1"/>
    <xf numFmtId="165" fontId="0" fillId="0" borderId="0" xfId="1" applyNumberFormat="1" applyFont="1"/>
    <xf numFmtId="165" fontId="0" fillId="0" borderId="0" xfId="0" applyNumberFormat="1"/>
    <xf numFmtId="22" fontId="2" fillId="2" borderId="0" xfId="0" applyNumberFormat="1" applyFont="1" applyFill="1"/>
    <xf numFmtId="22" fontId="2" fillId="0" borderId="0" xfId="0" applyNumberFormat="1" applyFont="1"/>
    <xf numFmtId="0" fontId="2" fillId="0" borderId="0" xfId="0" applyFont="1"/>
    <xf numFmtId="0" fontId="0" fillId="0" borderId="0" xfId="0" applyNumberFormat="1"/>
    <xf numFmtId="1" fontId="0" fillId="0" borderId="0" xfId="0" applyNumberFormat="1"/>
    <xf numFmtId="0" fontId="2" fillId="0" borderId="0" xfId="0" applyNumberFormat="1" applyFont="1"/>
    <xf numFmtId="0" fontId="7" fillId="3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3" borderId="0" xfId="0" applyFont="1" applyFill="1"/>
    <xf numFmtId="0" fontId="9" fillId="3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0" fillId="3" borderId="0" xfId="0" applyNumberFormat="1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4" fontId="0" fillId="3" borderId="0" xfId="0" applyNumberFormat="1" applyFill="1"/>
    <xf numFmtId="166" fontId="0" fillId="3" borderId="6" xfId="0" applyNumberFormat="1" applyFill="1" applyBorder="1" applyAlignment="1">
      <alignment horizontal="center" vertical="center"/>
    </xf>
    <xf numFmtId="167" fontId="0" fillId="3" borderId="7" xfId="0" applyNumberFormat="1" applyFill="1" applyBorder="1" applyAlignment="1">
      <alignment horizontal="center" vertical="center"/>
    </xf>
    <xf numFmtId="167" fontId="0" fillId="3" borderId="8" xfId="0" applyNumberFormat="1" applyFill="1" applyBorder="1" applyAlignment="1">
      <alignment horizontal="center" vertical="center"/>
    </xf>
    <xf numFmtId="0" fontId="0" fillId="3" borderId="0" xfId="0" applyFill="1" applyAlignment="1">
      <alignment horizontal="right"/>
    </xf>
    <xf numFmtId="167" fontId="0" fillId="3" borderId="0" xfId="0" applyNumberForma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3" borderId="0" xfId="0" applyFont="1" applyFill="1"/>
    <xf numFmtId="0" fontId="0" fillId="14" borderId="0" xfId="0" applyFont="1" applyFill="1" applyAlignment="1">
      <alignment horizontal="center" vertical="center"/>
    </xf>
    <xf numFmtId="14" fontId="0" fillId="14" borderId="0" xfId="0" applyNumberFormat="1" applyFont="1" applyFill="1" applyAlignment="1">
      <alignment horizontal="center"/>
    </xf>
    <xf numFmtId="0" fontId="0" fillId="14" borderId="0" xfId="0" applyFont="1" applyFill="1" applyAlignment="1">
      <alignment horizontal="center"/>
    </xf>
    <xf numFmtId="0" fontId="0" fillId="14" borderId="0" xfId="0" applyFill="1" applyAlignment="1">
      <alignment horizontal="center"/>
    </xf>
    <xf numFmtId="0" fontId="0" fillId="14" borderId="0" xfId="0" applyFill="1" applyAlignment="1">
      <alignment horizontal="center" vertical="center"/>
    </xf>
    <xf numFmtId="0" fontId="0" fillId="14" borderId="0" xfId="0" applyFill="1"/>
    <xf numFmtId="0" fontId="0" fillId="14" borderId="15" xfId="0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166" fontId="0" fillId="14" borderId="16" xfId="0" applyNumberFormat="1" applyFill="1" applyBorder="1" applyAlignment="1">
      <alignment horizontal="center" vertical="center"/>
    </xf>
    <xf numFmtId="166" fontId="0" fillId="14" borderId="6" xfId="0" applyNumberFormat="1" applyFill="1" applyBorder="1" applyAlignment="1">
      <alignment horizontal="center" vertical="center"/>
    </xf>
    <xf numFmtId="0" fontId="13" fillId="14" borderId="0" xfId="0" applyFont="1" applyFill="1"/>
    <xf numFmtId="0" fontId="0" fillId="14" borderId="0" xfId="0" applyFont="1" applyFill="1"/>
    <xf numFmtId="0" fontId="0" fillId="18" borderId="20" xfId="0" applyFill="1" applyBorder="1" applyAlignment="1">
      <alignment horizontal="center" vertical="center"/>
    </xf>
    <xf numFmtId="0" fontId="0" fillId="18" borderId="2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4" borderId="0" xfId="0" applyFill="1" applyAlignment="1"/>
    <xf numFmtId="0" fontId="0" fillId="19" borderId="0" xfId="0" applyFill="1"/>
    <xf numFmtId="167" fontId="0" fillId="19" borderId="15" xfId="0" applyNumberFormat="1" applyFill="1" applyBorder="1" applyAlignment="1">
      <alignment horizontal="center" vertical="center"/>
    </xf>
    <xf numFmtId="167" fontId="0" fillId="19" borderId="7" xfId="0" applyNumberFormat="1" applyFill="1" applyBorder="1" applyAlignment="1">
      <alignment horizontal="center" vertical="center"/>
    </xf>
    <xf numFmtId="166" fontId="0" fillId="19" borderId="16" xfId="0" applyNumberFormat="1" applyFill="1" applyBorder="1" applyAlignment="1">
      <alignment horizontal="center" vertical="center"/>
    </xf>
    <xf numFmtId="166" fontId="0" fillId="19" borderId="6" xfId="0" applyNumberFormat="1" applyFill="1" applyBorder="1" applyAlignment="1">
      <alignment horizontal="center" vertical="center"/>
    </xf>
    <xf numFmtId="0" fontId="0" fillId="19" borderId="0" xfId="0" applyFill="1" applyBorder="1" applyAlignment="1">
      <alignment vertical="center"/>
    </xf>
    <xf numFmtId="172" fontId="0" fillId="19" borderId="0" xfId="0" applyNumberFormat="1" applyFill="1" applyBorder="1" applyAlignment="1">
      <alignment vertical="center"/>
    </xf>
    <xf numFmtId="0" fontId="0" fillId="19" borderId="0" xfId="0" applyFont="1" applyFill="1"/>
    <xf numFmtId="0" fontId="0" fillId="20" borderId="3" xfId="0" applyFill="1" applyBorder="1" applyAlignment="1">
      <alignment horizontal="center" vertical="center"/>
    </xf>
    <xf numFmtId="0" fontId="0" fillId="20" borderId="2" xfId="0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0" fillId="19" borderId="0" xfId="0" applyFill="1" applyAlignment="1">
      <alignment horizontal="center"/>
    </xf>
    <xf numFmtId="0" fontId="0" fillId="19" borderId="0" xfId="0" applyFill="1" applyAlignment="1">
      <alignment horizontal="center" vertical="center"/>
    </xf>
    <xf numFmtId="14" fontId="0" fillId="19" borderId="0" xfId="0" applyNumberFormat="1" applyFill="1" applyAlignment="1">
      <alignment horizontal="center"/>
    </xf>
    <xf numFmtId="0" fontId="9" fillId="19" borderId="0" xfId="0" applyFont="1" applyFill="1" applyAlignment="1">
      <alignment horizontal="center"/>
    </xf>
    <xf numFmtId="0" fontId="10" fillId="19" borderId="0" xfId="0" applyNumberFormat="1" applyFont="1" applyFill="1" applyAlignment="1">
      <alignment horizontal="center"/>
    </xf>
    <xf numFmtId="0" fontId="9" fillId="19" borderId="0" xfId="0" applyFont="1" applyFill="1" applyAlignment="1">
      <alignment horizontal="center" vertical="center"/>
    </xf>
    <xf numFmtId="0" fontId="9" fillId="19" borderId="0" xfId="0" applyFont="1" applyFill="1"/>
    <xf numFmtId="0" fontId="0" fillId="21" borderId="0" xfId="0" applyFill="1"/>
    <xf numFmtId="167" fontId="0" fillId="21" borderId="0" xfId="0" applyNumberFormat="1" applyFill="1" applyBorder="1" applyAlignment="1">
      <alignment horizontal="left" vertical="center"/>
    </xf>
    <xf numFmtId="9" fontId="0" fillId="21" borderId="15" xfId="2" applyFont="1" applyFill="1" applyBorder="1" applyAlignment="1">
      <alignment horizontal="center" vertical="center"/>
    </xf>
    <xf numFmtId="0" fontId="0" fillId="21" borderId="7" xfId="0" applyFill="1" applyBorder="1" applyAlignment="1">
      <alignment horizontal="center"/>
    </xf>
    <xf numFmtId="0" fontId="14" fillId="21" borderId="16" xfId="0" applyFont="1" applyFill="1" applyBorder="1" applyAlignment="1">
      <alignment horizontal="center" vertical="center" wrapText="1"/>
    </xf>
    <xf numFmtId="167" fontId="0" fillId="21" borderId="12" xfId="0" applyNumberFormat="1" applyFill="1" applyBorder="1" applyAlignment="1">
      <alignment horizontal="center" vertical="center"/>
    </xf>
    <xf numFmtId="167" fontId="0" fillId="21" borderId="7" xfId="0" applyNumberFormat="1" applyFill="1" applyBorder="1" applyAlignment="1">
      <alignment horizontal="center" vertical="center"/>
    </xf>
    <xf numFmtId="166" fontId="0" fillId="21" borderId="16" xfId="0" applyNumberFormat="1" applyFill="1" applyBorder="1" applyAlignment="1">
      <alignment horizontal="center" vertical="center"/>
    </xf>
    <xf numFmtId="166" fontId="0" fillId="21" borderId="6" xfId="0" applyNumberFormat="1" applyFill="1" applyBorder="1" applyAlignment="1">
      <alignment horizontal="center" vertical="center"/>
    </xf>
    <xf numFmtId="0" fontId="14" fillId="21" borderId="6" xfId="0" applyFont="1" applyFill="1" applyBorder="1" applyAlignment="1">
      <alignment horizontal="center" vertical="center" wrapText="1"/>
    </xf>
    <xf numFmtId="0" fontId="0" fillId="21" borderId="0" xfId="0" applyFill="1" applyAlignment="1">
      <alignment horizontal="center"/>
    </xf>
    <xf numFmtId="0" fontId="0" fillId="21" borderId="18" xfId="0" applyFill="1" applyBorder="1"/>
    <xf numFmtId="0" fontId="0" fillId="21" borderId="20" xfId="0" applyFill="1" applyBorder="1" applyAlignment="1">
      <alignment horizontal="center" vertical="center"/>
    </xf>
    <xf numFmtId="0" fontId="0" fillId="21" borderId="2" xfId="0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0" fillId="21" borderId="0" xfId="0" applyFill="1" applyBorder="1" applyAlignment="1">
      <alignment horizontal="center" vertical="center"/>
    </xf>
    <xf numFmtId="0" fontId="0" fillId="24" borderId="21" xfId="0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0" fillId="21" borderId="0" xfId="0" applyFill="1" applyAlignment="1">
      <alignment horizontal="center" vertical="center"/>
    </xf>
    <xf numFmtId="14" fontId="0" fillId="21" borderId="0" xfId="0" applyNumberFormat="1" applyFill="1" applyAlignment="1">
      <alignment horizontal="center"/>
    </xf>
    <xf numFmtId="0" fontId="9" fillId="21" borderId="0" xfId="0" applyFont="1" applyFill="1" applyAlignment="1">
      <alignment horizontal="center"/>
    </xf>
    <xf numFmtId="0" fontId="10" fillId="21" borderId="0" xfId="0" applyNumberFormat="1" applyFont="1" applyFill="1" applyAlignment="1">
      <alignment horizontal="center"/>
    </xf>
    <xf numFmtId="0" fontId="9" fillId="21" borderId="0" xfId="0" applyFont="1" applyFill="1" applyAlignment="1">
      <alignment horizontal="center" vertical="center"/>
    </xf>
    <xf numFmtId="0" fontId="9" fillId="21" borderId="0" xfId="0" applyFont="1" applyFill="1"/>
    <xf numFmtId="0" fontId="0" fillId="21" borderId="0" xfId="0" applyFont="1" applyFill="1"/>
    <xf numFmtId="0" fontId="0" fillId="21" borderId="0" xfId="0" applyFont="1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2" fillId="14" borderId="0" xfId="0" applyNumberFormat="1" applyFont="1" applyFill="1" applyAlignment="1">
      <alignment horizontal="center" vertical="center"/>
    </xf>
    <xf numFmtId="14" fontId="2" fillId="0" borderId="0" xfId="0" applyNumberFormat="1" applyFont="1"/>
    <xf numFmtId="0" fontId="0" fillId="0" borderId="22" xfId="0" applyBorder="1" applyAlignment="1">
      <alignment horizontal="center" vertical="center"/>
    </xf>
    <xf numFmtId="0" fontId="0" fillId="0" borderId="7" xfId="0" applyBorder="1"/>
    <xf numFmtId="0" fontId="0" fillId="21" borderId="0" xfId="0" applyFont="1" applyFill="1" applyAlignment="1">
      <alignment vertical="center"/>
    </xf>
    <xf numFmtId="0" fontId="18" fillId="25" borderId="0" xfId="0" applyNumberFormat="1" applyFont="1" applyFill="1" applyAlignment="1">
      <alignment horizontal="center" vertical="center"/>
    </xf>
    <xf numFmtId="0" fontId="0" fillId="25" borderId="0" xfId="0" applyFill="1" applyAlignment="1">
      <alignment horizontal="center" vertical="center"/>
    </xf>
    <xf numFmtId="0" fontId="0" fillId="25" borderId="0" xfId="0" applyFill="1"/>
    <xf numFmtId="0" fontId="21" fillId="25" borderId="0" xfId="0" applyFont="1" applyFill="1" applyProtection="1"/>
    <xf numFmtId="174" fontId="21" fillId="25" borderId="23" xfId="0" applyNumberFormat="1" applyFont="1" applyFill="1" applyBorder="1" applyAlignment="1">
      <alignment horizontal="center" vertical="center"/>
    </xf>
    <xf numFmtId="174" fontId="21" fillId="25" borderId="24" xfId="0" applyNumberFormat="1" applyFont="1" applyFill="1" applyBorder="1" applyAlignment="1">
      <alignment horizontal="center" vertical="center"/>
    </xf>
    <xf numFmtId="174" fontId="21" fillId="25" borderId="25" xfId="0" applyNumberFormat="1" applyFont="1" applyFill="1" applyBorder="1" applyAlignment="1">
      <alignment horizontal="center" vertical="center"/>
    </xf>
    <xf numFmtId="0" fontId="21" fillId="25" borderId="0" xfId="0" applyFont="1" applyFill="1"/>
    <xf numFmtId="0" fontId="0" fillId="3" borderId="26" xfId="0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/>
    </xf>
    <xf numFmtId="0" fontId="20" fillId="3" borderId="27" xfId="0" applyFont="1" applyFill="1" applyBorder="1" applyAlignment="1">
      <alignment horizontal="center" vertical="center"/>
    </xf>
    <xf numFmtId="168" fontId="22" fillId="3" borderId="30" xfId="0" applyNumberFormat="1" applyFont="1" applyFill="1" applyBorder="1" applyAlignment="1">
      <alignment horizontal="center" vertical="center"/>
    </xf>
    <xf numFmtId="0" fontId="20" fillId="3" borderId="31" xfId="0" applyFont="1" applyFill="1" applyBorder="1" applyAlignment="1">
      <alignment horizontal="center" vertical="center"/>
    </xf>
    <xf numFmtId="168" fontId="22" fillId="3" borderId="34" xfId="0" applyNumberFormat="1" applyFont="1" applyFill="1" applyBorder="1" applyAlignment="1">
      <alignment horizontal="center" vertical="center"/>
    </xf>
    <xf numFmtId="168" fontId="22" fillId="3" borderId="37" xfId="0" applyNumberFormat="1" applyFont="1" applyFill="1" applyBorder="1" applyAlignment="1">
      <alignment horizontal="center" vertical="center"/>
    </xf>
    <xf numFmtId="0" fontId="20" fillId="3" borderId="38" xfId="0" applyFont="1" applyFill="1" applyBorder="1" applyAlignment="1">
      <alignment horizontal="center" vertical="center"/>
    </xf>
    <xf numFmtId="168" fontId="22" fillId="3" borderId="41" xfId="0" applyNumberFormat="1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169" fontId="22" fillId="3" borderId="44" xfId="0" applyNumberFormat="1" applyFont="1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169" fontId="22" fillId="3" borderId="47" xfId="0" applyNumberFormat="1" applyFont="1" applyFill="1" applyBorder="1" applyAlignment="1">
      <alignment horizontal="center" vertical="center"/>
    </xf>
    <xf numFmtId="0" fontId="7" fillId="6" borderId="26" xfId="0" applyFont="1" applyFill="1" applyBorder="1" applyAlignment="1">
      <alignment horizontal="center" vertical="center"/>
    </xf>
    <xf numFmtId="167" fontId="17" fillId="6" borderId="50" xfId="0" applyNumberFormat="1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167" fontId="17" fillId="7" borderId="34" xfId="0" applyNumberFormat="1" applyFont="1" applyFill="1" applyBorder="1" applyAlignment="1">
      <alignment horizontal="center" vertical="center"/>
    </xf>
    <xf numFmtId="0" fontId="0" fillId="8" borderId="31" xfId="0" applyFill="1" applyBorder="1" applyAlignment="1">
      <alignment horizontal="center" vertical="center"/>
    </xf>
    <xf numFmtId="167" fontId="22" fillId="8" borderId="34" xfId="0" applyNumberFormat="1" applyFont="1" applyFill="1" applyBorder="1" applyAlignment="1">
      <alignment horizontal="center" vertical="center"/>
    </xf>
    <xf numFmtId="0" fontId="0" fillId="9" borderId="31" xfId="0" applyFill="1" applyBorder="1" applyAlignment="1">
      <alignment horizontal="center" vertical="center"/>
    </xf>
    <xf numFmtId="167" fontId="22" fillId="9" borderId="34" xfId="0" applyNumberFormat="1" applyFont="1" applyFill="1" applyBorder="1" applyAlignment="1">
      <alignment horizontal="center" vertical="center"/>
    </xf>
    <xf numFmtId="0" fontId="0" fillId="12" borderId="31" xfId="0" applyFill="1" applyBorder="1" applyAlignment="1">
      <alignment horizontal="center" vertical="center"/>
    </xf>
    <xf numFmtId="167" fontId="22" fillId="12" borderId="34" xfId="0" applyNumberFormat="1" applyFont="1" applyFill="1" applyBorder="1" applyAlignment="1">
      <alignment horizontal="center" vertical="center"/>
    </xf>
    <xf numFmtId="0" fontId="7" fillId="13" borderId="31" xfId="0" applyFont="1" applyFill="1" applyBorder="1" applyAlignment="1">
      <alignment horizontal="center" vertical="center"/>
    </xf>
    <xf numFmtId="167" fontId="17" fillId="13" borderId="34" xfId="0" applyNumberFormat="1" applyFont="1" applyFill="1" applyBorder="1" applyAlignment="1">
      <alignment horizontal="center" vertical="center"/>
    </xf>
    <xf numFmtId="0" fontId="0" fillId="11" borderId="31" xfId="0" applyFill="1" applyBorder="1" applyAlignment="1">
      <alignment horizontal="center" vertical="center"/>
    </xf>
    <xf numFmtId="167" fontId="22" fillId="11" borderId="34" xfId="0" applyNumberFormat="1" applyFont="1" applyFill="1" applyBorder="1" applyAlignment="1">
      <alignment horizontal="center" vertical="center"/>
    </xf>
    <xf numFmtId="0" fontId="0" fillId="10" borderId="51" xfId="0" applyFill="1" applyBorder="1" applyAlignment="1">
      <alignment horizontal="center" vertical="center"/>
    </xf>
    <xf numFmtId="167" fontId="22" fillId="10" borderId="54" xfId="0" applyNumberFormat="1" applyFont="1" applyFill="1" applyBorder="1" applyAlignment="1">
      <alignment horizontal="center" vertical="center"/>
    </xf>
    <xf numFmtId="0" fontId="0" fillId="18" borderId="26" xfId="0" applyFill="1" applyBorder="1" applyAlignment="1">
      <alignment horizontal="center" vertical="center"/>
    </xf>
    <xf numFmtId="0" fontId="0" fillId="18" borderId="31" xfId="0" applyFill="1" applyBorder="1" applyAlignment="1">
      <alignment horizontal="center" vertical="center"/>
    </xf>
    <xf numFmtId="171" fontId="22" fillId="18" borderId="50" xfId="0" applyNumberFormat="1" applyFont="1" applyFill="1" applyBorder="1" applyAlignment="1">
      <alignment horizontal="center" vertical="center"/>
    </xf>
    <xf numFmtId="0" fontId="20" fillId="18" borderId="31" xfId="0" applyFont="1" applyFill="1" applyBorder="1" applyAlignment="1">
      <alignment horizontal="center" vertical="center"/>
    </xf>
    <xf numFmtId="171" fontId="22" fillId="18" borderId="37" xfId="0" applyNumberFormat="1" applyFont="1" applyFill="1" applyBorder="1" applyAlignment="1">
      <alignment horizontal="center" vertical="center"/>
    </xf>
    <xf numFmtId="169" fontId="22" fillId="18" borderId="57" xfId="0" applyNumberFormat="1" applyFont="1" applyFill="1" applyBorder="1" applyAlignment="1">
      <alignment horizontal="center" vertical="center"/>
    </xf>
    <xf numFmtId="170" fontId="22" fillId="18" borderId="37" xfId="0" applyNumberFormat="1" applyFont="1" applyFill="1" applyBorder="1" applyAlignment="1">
      <alignment horizontal="center" vertical="center"/>
    </xf>
    <xf numFmtId="0" fontId="0" fillId="18" borderId="45" xfId="0" applyFill="1" applyBorder="1" applyAlignment="1">
      <alignment horizontal="center" vertical="center"/>
    </xf>
    <xf numFmtId="169" fontId="22" fillId="18" borderId="47" xfId="0" applyNumberFormat="1" applyFont="1" applyFill="1" applyBorder="1" applyAlignment="1">
      <alignment horizontal="center" vertical="center"/>
    </xf>
    <xf numFmtId="0" fontId="9" fillId="17" borderId="26" xfId="0" applyFont="1" applyFill="1" applyBorder="1" applyAlignment="1">
      <alignment horizontal="center" vertical="center"/>
    </xf>
    <xf numFmtId="167" fontId="22" fillId="17" borderId="50" xfId="0" applyNumberFormat="1" applyFont="1" applyFill="1" applyBorder="1" applyAlignment="1">
      <alignment horizontal="center" vertical="center"/>
    </xf>
    <xf numFmtId="0" fontId="9" fillId="16" borderId="31" xfId="0" applyFont="1" applyFill="1" applyBorder="1" applyAlignment="1">
      <alignment horizontal="center" vertical="center"/>
    </xf>
    <xf numFmtId="167" fontId="22" fillId="16" borderId="34" xfId="0" applyNumberFormat="1" applyFont="1" applyFill="1" applyBorder="1" applyAlignment="1">
      <alignment horizontal="center" vertical="center"/>
    </xf>
    <xf numFmtId="0" fontId="23" fillId="15" borderId="51" xfId="0" applyFont="1" applyFill="1" applyBorder="1" applyAlignment="1">
      <alignment horizontal="center" vertical="center"/>
    </xf>
    <xf numFmtId="167" fontId="17" fillId="15" borderId="54" xfId="0" applyNumberFormat="1" applyFont="1" applyFill="1" applyBorder="1" applyAlignment="1">
      <alignment horizontal="center" vertical="center"/>
    </xf>
    <xf numFmtId="0" fontId="0" fillId="26" borderId="26" xfId="0" applyFill="1" applyBorder="1" applyAlignment="1">
      <alignment horizontal="center" vertical="center"/>
    </xf>
    <xf numFmtId="0" fontId="20" fillId="26" borderId="38" xfId="0" applyFont="1" applyFill="1" applyBorder="1" applyAlignment="1">
      <alignment horizontal="center" vertical="center"/>
    </xf>
    <xf numFmtId="173" fontId="22" fillId="26" borderId="30" xfId="0" applyNumberFormat="1" applyFont="1" applyFill="1" applyBorder="1" applyAlignment="1">
      <alignment horizontal="center" vertical="center"/>
    </xf>
    <xf numFmtId="0" fontId="0" fillId="26" borderId="27" xfId="0" applyFill="1" applyBorder="1" applyAlignment="1">
      <alignment horizontal="center" vertical="center"/>
    </xf>
    <xf numFmtId="169" fontId="22" fillId="26" borderId="57" xfId="0" applyNumberFormat="1" applyFont="1" applyFill="1" applyBorder="1" applyAlignment="1">
      <alignment horizontal="center" vertical="center"/>
    </xf>
    <xf numFmtId="173" fontId="22" fillId="26" borderId="41" xfId="0" applyNumberFormat="1" applyFont="1" applyFill="1" applyBorder="1" applyAlignment="1">
      <alignment horizontal="center" vertical="center"/>
    </xf>
    <xf numFmtId="0" fontId="0" fillId="26" borderId="45" xfId="0" applyFill="1" applyBorder="1" applyAlignment="1">
      <alignment horizontal="center" vertical="center"/>
    </xf>
    <xf numFmtId="169" fontId="22" fillId="26" borderId="47" xfId="0" applyNumberFormat="1" applyFont="1" applyFill="1" applyBorder="1" applyAlignment="1">
      <alignment horizontal="center" vertical="center"/>
    </xf>
    <xf numFmtId="0" fontId="0" fillId="23" borderId="26" xfId="0" applyFill="1" applyBorder="1" applyAlignment="1">
      <alignment horizontal="center" vertical="center"/>
    </xf>
    <xf numFmtId="167" fontId="22" fillId="23" borderId="50" xfId="0" applyNumberFormat="1" applyFont="1" applyFill="1" applyBorder="1" applyAlignment="1">
      <alignment horizontal="center" vertical="center"/>
    </xf>
    <xf numFmtId="0" fontId="0" fillId="27" borderId="51" xfId="0" applyFill="1" applyBorder="1" applyAlignment="1">
      <alignment horizontal="center" vertical="center"/>
    </xf>
    <xf numFmtId="167" fontId="22" fillId="27" borderId="47" xfId="0" applyNumberFormat="1" applyFont="1" applyFill="1" applyBorder="1" applyAlignment="1">
      <alignment horizontal="center" vertical="center"/>
    </xf>
    <xf numFmtId="0" fontId="0" fillId="19" borderId="26" xfId="0" applyFill="1" applyBorder="1" applyAlignment="1">
      <alignment horizontal="center" vertical="center"/>
    </xf>
    <xf numFmtId="0" fontId="20" fillId="19" borderId="38" xfId="0" applyFont="1" applyFill="1" applyBorder="1" applyAlignment="1">
      <alignment horizontal="center" vertical="center"/>
    </xf>
    <xf numFmtId="172" fontId="22" fillId="19" borderId="30" xfId="0" applyNumberFormat="1" applyFont="1" applyFill="1" applyBorder="1" applyAlignment="1">
      <alignment horizontal="center" vertical="center"/>
    </xf>
    <xf numFmtId="0" fontId="0" fillId="19" borderId="27" xfId="0" applyFill="1" applyBorder="1" applyAlignment="1">
      <alignment horizontal="center" vertical="center"/>
    </xf>
    <xf numFmtId="169" fontId="22" fillId="19" borderId="57" xfId="0" applyNumberFormat="1" applyFont="1" applyFill="1" applyBorder="1" applyAlignment="1">
      <alignment horizontal="center" vertical="center"/>
    </xf>
    <xf numFmtId="0" fontId="20" fillId="19" borderId="60" xfId="0" applyFont="1" applyFill="1" applyBorder="1" applyAlignment="1">
      <alignment horizontal="center" vertical="center"/>
    </xf>
    <xf numFmtId="172" fontId="22" fillId="19" borderId="37" xfId="0" applyNumberFormat="1" applyFont="1" applyFill="1" applyBorder="1" applyAlignment="1">
      <alignment horizontal="center" vertical="center"/>
    </xf>
    <xf numFmtId="0" fontId="0" fillId="19" borderId="45" xfId="0" applyFill="1" applyBorder="1" applyAlignment="1">
      <alignment horizontal="center" vertical="center"/>
    </xf>
    <xf numFmtId="169" fontId="22" fillId="19" borderId="47" xfId="0" applyNumberFormat="1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14" fontId="25" fillId="0" borderId="0" xfId="0" applyNumberFormat="1" applyFont="1"/>
    <xf numFmtId="175" fontId="2" fillId="0" borderId="0" xfId="0" applyNumberFormat="1" applyFont="1"/>
    <xf numFmtId="175" fontId="2" fillId="2" borderId="0" xfId="0" applyNumberFormat="1" applyFont="1" applyFill="1"/>
    <xf numFmtId="175" fontId="0" fillId="0" borderId="0" xfId="0" applyNumberFormat="1"/>
    <xf numFmtId="0" fontId="0" fillId="5" borderId="3" xfId="0" applyFill="1" applyBorder="1" applyAlignment="1">
      <alignment horizontal="center" vertical="center"/>
    </xf>
    <xf numFmtId="0" fontId="0" fillId="20" borderId="3" xfId="0" applyFill="1" applyBorder="1" applyAlignment="1">
      <alignment horizontal="center" vertical="center"/>
    </xf>
    <xf numFmtId="165" fontId="0" fillId="28" borderId="0" xfId="0" applyNumberFormat="1" applyFill="1"/>
    <xf numFmtId="0" fontId="0" fillId="28" borderId="0" xfId="0" applyFill="1"/>
    <xf numFmtId="1" fontId="0" fillId="28" borderId="0" xfId="0" applyNumberFormat="1" applyFill="1"/>
    <xf numFmtId="0" fontId="6" fillId="0" borderId="1" xfId="0" applyFont="1" applyFill="1" applyBorder="1" applyAlignment="1">
      <alignment horizontal="center" vertical="center"/>
    </xf>
    <xf numFmtId="0" fontId="20" fillId="19" borderId="24" xfId="0" applyFont="1" applyFill="1" applyBorder="1" applyAlignment="1">
      <alignment horizontal="center" vertical="center"/>
    </xf>
    <xf numFmtId="172" fontId="22" fillId="19" borderId="63" xfId="0" applyNumberFormat="1" applyFont="1" applyFill="1" applyBorder="1" applyAlignment="1">
      <alignment horizontal="center" vertical="center"/>
    </xf>
    <xf numFmtId="0" fontId="26" fillId="25" borderId="0" xfId="0" applyFont="1" applyFill="1"/>
    <xf numFmtId="0" fontId="27" fillId="25" borderId="0" xfId="0" applyFont="1" applyFill="1" applyAlignment="1">
      <alignment horizontal="center" vertical="center"/>
    </xf>
    <xf numFmtId="0" fontId="27" fillId="25" borderId="0" xfId="0" applyFont="1" applyFill="1" applyAlignment="1">
      <alignment vertical="center"/>
    </xf>
    <xf numFmtId="0" fontId="28" fillId="25" borderId="0" xfId="0" applyFont="1" applyFill="1"/>
    <xf numFmtId="0" fontId="28" fillId="25" borderId="0" xfId="0" applyFont="1" applyFill="1" applyAlignment="1">
      <alignment horizontal="center" vertical="center"/>
    </xf>
    <xf numFmtId="167" fontId="6" fillId="3" borderId="28" xfId="0" applyNumberFormat="1" applyFont="1" applyFill="1" applyBorder="1" applyAlignment="1" applyProtection="1">
      <alignment horizontal="center" vertical="center"/>
      <protection locked="0"/>
    </xf>
    <xf numFmtId="167" fontId="6" fillId="3" borderId="29" xfId="0" applyNumberFormat="1" applyFont="1" applyFill="1" applyBorder="1" applyAlignment="1" applyProtection="1">
      <alignment horizontal="center" vertical="center"/>
      <protection locked="0"/>
    </xf>
    <xf numFmtId="167" fontId="6" fillId="3" borderId="32" xfId="0" applyNumberFormat="1" applyFont="1" applyFill="1" applyBorder="1" applyAlignment="1" applyProtection="1">
      <alignment horizontal="center" vertical="center"/>
      <protection locked="0"/>
    </xf>
    <xf numFmtId="167" fontId="6" fillId="3" borderId="33" xfId="0" applyNumberFormat="1" applyFont="1" applyFill="1" applyBorder="1" applyAlignment="1" applyProtection="1">
      <alignment horizontal="center" vertical="center"/>
      <protection locked="0"/>
    </xf>
    <xf numFmtId="167" fontId="6" fillId="3" borderId="35" xfId="0" applyNumberFormat="1" applyFont="1" applyFill="1" applyBorder="1" applyAlignment="1" applyProtection="1">
      <alignment horizontal="center" vertical="center"/>
      <protection locked="0"/>
    </xf>
    <xf numFmtId="167" fontId="6" fillId="3" borderId="36" xfId="0" applyNumberFormat="1" applyFont="1" applyFill="1" applyBorder="1" applyAlignment="1" applyProtection="1">
      <alignment horizontal="center" vertical="center"/>
      <protection locked="0"/>
    </xf>
    <xf numFmtId="0" fontId="6" fillId="3" borderId="39" xfId="0" applyNumberFormat="1" applyFont="1" applyFill="1" applyBorder="1" applyAlignment="1" applyProtection="1">
      <alignment horizontal="center" vertical="center"/>
      <protection locked="0"/>
    </xf>
    <xf numFmtId="0" fontId="6" fillId="3" borderId="40" xfId="0" applyFont="1" applyFill="1" applyBorder="1" applyAlignment="1" applyProtection="1">
      <alignment horizontal="center" vertical="center"/>
      <protection locked="0"/>
    </xf>
    <xf numFmtId="169" fontId="22" fillId="3" borderId="42" xfId="0" applyNumberFormat="1" applyFont="1" applyFill="1" applyBorder="1" applyAlignment="1" applyProtection="1">
      <alignment horizontal="center" vertical="center"/>
      <protection locked="0"/>
    </xf>
    <xf numFmtId="169" fontId="22" fillId="3" borderId="43" xfId="0" applyNumberFormat="1" applyFont="1" applyFill="1" applyBorder="1" applyAlignment="1" applyProtection="1">
      <alignment horizontal="center" vertical="center"/>
      <protection locked="0"/>
    </xf>
    <xf numFmtId="0" fontId="6" fillId="3" borderId="35" xfId="0" applyNumberFormat="1" applyFont="1" applyFill="1" applyBorder="1" applyAlignment="1" applyProtection="1">
      <alignment horizontal="center" vertical="center"/>
      <protection locked="0"/>
    </xf>
    <xf numFmtId="0" fontId="6" fillId="3" borderId="36" xfId="0" applyFont="1" applyFill="1" applyBorder="1" applyAlignment="1" applyProtection="1">
      <alignment horizontal="center" vertical="center"/>
      <protection locked="0"/>
    </xf>
    <xf numFmtId="169" fontId="22" fillId="3" borderId="46" xfId="0" applyNumberFormat="1" applyFont="1" applyFill="1" applyBorder="1" applyAlignment="1" applyProtection="1">
      <alignment horizontal="center" vertical="center"/>
      <protection locked="0"/>
    </xf>
    <xf numFmtId="0" fontId="6" fillId="25" borderId="0" xfId="0" applyFont="1" applyFill="1" applyAlignment="1">
      <alignment horizontal="center" vertical="center"/>
    </xf>
    <xf numFmtId="0" fontId="6" fillId="25" borderId="0" xfId="0" applyFont="1" applyFill="1"/>
    <xf numFmtId="0" fontId="5" fillId="6" borderId="48" xfId="0" applyFont="1" applyFill="1" applyBorder="1" applyAlignment="1" applyProtection="1">
      <alignment horizontal="center" vertical="center"/>
      <protection locked="0"/>
    </xf>
    <xf numFmtId="0" fontId="5" fillId="6" borderId="49" xfId="0" applyFont="1" applyFill="1" applyBorder="1" applyAlignment="1" applyProtection="1">
      <alignment horizontal="center" vertical="center"/>
      <protection locked="0"/>
    </xf>
    <xf numFmtId="0" fontId="5" fillId="7" borderId="32" xfId="0" applyFont="1" applyFill="1" applyBorder="1" applyAlignment="1" applyProtection="1">
      <alignment horizontal="center" vertical="center"/>
      <protection locked="0"/>
    </xf>
    <xf numFmtId="0" fontId="5" fillId="7" borderId="33" xfId="0" applyFont="1" applyFill="1" applyBorder="1" applyAlignment="1" applyProtection="1">
      <alignment horizontal="center" vertical="center"/>
      <protection locked="0"/>
    </xf>
    <xf numFmtId="0" fontId="6" fillId="8" borderId="32" xfId="0" applyFont="1" applyFill="1" applyBorder="1" applyAlignment="1" applyProtection="1">
      <alignment horizontal="center" vertical="center"/>
      <protection locked="0"/>
    </xf>
    <xf numFmtId="0" fontId="6" fillId="8" borderId="33" xfId="0" applyFont="1" applyFill="1" applyBorder="1" applyAlignment="1" applyProtection="1">
      <alignment horizontal="center" vertical="center"/>
      <protection locked="0"/>
    </xf>
    <xf numFmtId="0" fontId="6" fillId="9" borderId="32" xfId="0" applyFont="1" applyFill="1" applyBorder="1" applyAlignment="1" applyProtection="1">
      <alignment horizontal="center" vertical="center"/>
      <protection locked="0"/>
    </xf>
    <xf numFmtId="0" fontId="6" fillId="9" borderId="33" xfId="0" applyFont="1" applyFill="1" applyBorder="1" applyAlignment="1" applyProtection="1">
      <alignment horizontal="center" vertical="center"/>
      <protection locked="0"/>
    </xf>
    <xf numFmtId="0" fontId="6" fillId="12" borderId="32" xfId="0" applyFont="1" applyFill="1" applyBorder="1" applyAlignment="1" applyProtection="1">
      <alignment horizontal="center" vertical="center"/>
      <protection locked="0"/>
    </xf>
    <xf numFmtId="0" fontId="6" fillId="12" borderId="33" xfId="0" applyFont="1" applyFill="1" applyBorder="1" applyAlignment="1" applyProtection="1">
      <alignment horizontal="center" vertical="center"/>
      <protection locked="0"/>
    </xf>
    <xf numFmtId="0" fontId="5" fillId="13" borderId="32" xfId="0" applyFont="1" applyFill="1" applyBorder="1" applyAlignment="1" applyProtection="1">
      <alignment horizontal="center" vertical="center"/>
      <protection locked="0"/>
    </xf>
    <xf numFmtId="0" fontId="5" fillId="13" borderId="33" xfId="0" applyFont="1" applyFill="1" applyBorder="1" applyAlignment="1" applyProtection="1">
      <alignment horizontal="center" vertical="center"/>
      <protection locked="0"/>
    </xf>
    <xf numFmtId="0" fontId="6" fillId="11" borderId="32" xfId="0" applyFont="1" applyFill="1" applyBorder="1" applyAlignment="1" applyProtection="1">
      <alignment horizontal="center" vertical="center"/>
      <protection locked="0"/>
    </xf>
    <xf numFmtId="0" fontId="6" fillId="11" borderId="33" xfId="0" applyFont="1" applyFill="1" applyBorder="1" applyAlignment="1" applyProtection="1">
      <alignment horizontal="center" vertical="center"/>
      <protection locked="0"/>
    </xf>
    <xf numFmtId="0" fontId="6" fillId="10" borderId="52" xfId="0" applyFont="1" applyFill="1" applyBorder="1" applyAlignment="1" applyProtection="1">
      <alignment horizontal="center" vertical="center"/>
      <protection locked="0"/>
    </xf>
    <xf numFmtId="0" fontId="6" fillId="10" borderId="53" xfId="0" applyFont="1" applyFill="1" applyBorder="1" applyAlignment="1" applyProtection="1">
      <alignment horizontal="center" vertical="center"/>
      <protection locked="0"/>
    </xf>
    <xf numFmtId="0" fontId="6" fillId="25" borderId="18" xfId="0" applyFont="1" applyFill="1" applyBorder="1" applyAlignment="1">
      <alignment horizontal="center" vertical="center"/>
    </xf>
    <xf numFmtId="1" fontId="6" fillId="18" borderId="48" xfId="0" applyNumberFormat="1" applyFont="1" applyFill="1" applyBorder="1" applyAlignment="1" applyProtection="1">
      <alignment horizontal="center" vertical="center"/>
      <protection locked="0"/>
    </xf>
    <xf numFmtId="0" fontId="6" fillId="18" borderId="49" xfId="0" applyFont="1" applyFill="1" applyBorder="1" applyAlignment="1" applyProtection="1">
      <alignment horizontal="center" vertical="center"/>
      <protection locked="0"/>
    </xf>
    <xf numFmtId="0" fontId="6" fillId="18" borderId="35" xfId="0" applyFont="1" applyFill="1" applyBorder="1" applyAlignment="1" applyProtection="1">
      <alignment horizontal="center" vertical="center"/>
      <protection locked="0"/>
    </xf>
    <xf numFmtId="0" fontId="6" fillId="18" borderId="36" xfId="0" applyFont="1" applyFill="1" applyBorder="1" applyAlignment="1" applyProtection="1">
      <alignment horizontal="center" vertical="center"/>
      <protection locked="0"/>
    </xf>
    <xf numFmtId="169" fontId="22" fillId="18" borderId="55" xfId="0" applyNumberFormat="1" applyFont="1" applyFill="1" applyBorder="1" applyAlignment="1" applyProtection="1">
      <alignment horizontal="center" vertical="center"/>
      <protection locked="0"/>
    </xf>
    <xf numFmtId="169" fontId="22" fillId="18" borderId="56" xfId="0" applyNumberFormat="1" applyFont="1" applyFill="1" applyBorder="1" applyAlignment="1" applyProtection="1">
      <alignment horizontal="center" vertical="center"/>
      <protection locked="0"/>
    </xf>
    <xf numFmtId="169" fontId="22" fillId="18" borderId="58" xfId="0" applyNumberFormat="1" applyFont="1" applyFill="1" applyBorder="1" applyAlignment="1" applyProtection="1">
      <alignment horizontal="center" vertical="center"/>
      <protection locked="0"/>
    </xf>
    <xf numFmtId="169" fontId="22" fillId="18" borderId="59" xfId="0" applyNumberFormat="1" applyFont="1" applyFill="1" applyBorder="1" applyAlignment="1" applyProtection="1">
      <alignment horizontal="center" vertical="center"/>
      <protection locked="0"/>
    </xf>
    <xf numFmtId="0" fontId="6" fillId="17" borderId="48" xfId="0" applyFont="1" applyFill="1" applyBorder="1" applyAlignment="1" applyProtection="1">
      <alignment horizontal="center" vertical="center"/>
      <protection locked="0"/>
    </xf>
    <xf numFmtId="0" fontId="6" fillId="17" borderId="49" xfId="0" applyFont="1" applyFill="1" applyBorder="1" applyAlignment="1" applyProtection="1">
      <alignment horizontal="center" vertical="center"/>
      <protection locked="0"/>
    </xf>
    <xf numFmtId="0" fontId="6" fillId="16" borderId="32" xfId="0" applyFont="1" applyFill="1" applyBorder="1" applyAlignment="1" applyProtection="1">
      <alignment horizontal="center" vertical="center"/>
      <protection locked="0"/>
    </xf>
    <xf numFmtId="0" fontId="6" fillId="16" borderId="33" xfId="0" applyFont="1" applyFill="1" applyBorder="1" applyAlignment="1" applyProtection="1">
      <alignment horizontal="center" vertical="center"/>
      <protection locked="0"/>
    </xf>
    <xf numFmtId="0" fontId="5" fillId="15" borderId="52" xfId="0" applyFont="1" applyFill="1" applyBorder="1" applyAlignment="1" applyProtection="1">
      <alignment horizontal="center" vertical="center"/>
      <protection locked="0"/>
    </xf>
    <xf numFmtId="0" fontId="5" fillId="15" borderId="53" xfId="0" applyFont="1" applyFill="1" applyBorder="1" applyAlignment="1" applyProtection="1">
      <alignment horizontal="center" vertical="center"/>
      <protection locked="0"/>
    </xf>
    <xf numFmtId="0" fontId="6" fillId="26" borderId="28" xfId="0" applyFont="1" applyFill="1" applyBorder="1" applyAlignment="1" applyProtection="1">
      <alignment horizontal="center" vertical="center"/>
      <protection locked="0"/>
    </xf>
    <xf numFmtId="0" fontId="6" fillId="26" borderId="29" xfId="0" applyFont="1" applyFill="1" applyBorder="1" applyAlignment="1" applyProtection="1">
      <alignment horizontal="center" vertical="center"/>
      <protection locked="0"/>
    </xf>
    <xf numFmtId="169" fontId="22" fillId="26" borderId="55" xfId="0" applyNumberFormat="1" applyFont="1" applyFill="1" applyBorder="1" applyAlignment="1" applyProtection="1">
      <alignment horizontal="center" vertical="center"/>
      <protection locked="0"/>
    </xf>
    <xf numFmtId="169" fontId="22" fillId="26" borderId="56" xfId="0" applyNumberFormat="1" applyFont="1" applyFill="1" applyBorder="1" applyAlignment="1" applyProtection="1">
      <alignment horizontal="center" vertical="center"/>
      <protection locked="0"/>
    </xf>
    <xf numFmtId="0" fontId="6" fillId="26" borderId="39" xfId="0" applyFont="1" applyFill="1" applyBorder="1" applyAlignment="1" applyProtection="1">
      <alignment horizontal="center" vertical="center"/>
      <protection locked="0"/>
    </xf>
    <xf numFmtId="0" fontId="6" fillId="26" borderId="40" xfId="0" applyFont="1" applyFill="1" applyBorder="1" applyAlignment="1" applyProtection="1">
      <alignment horizontal="center" vertical="center"/>
      <protection locked="0"/>
    </xf>
    <xf numFmtId="169" fontId="22" fillId="26" borderId="58" xfId="0" applyNumberFormat="1" applyFont="1" applyFill="1" applyBorder="1" applyAlignment="1" applyProtection="1">
      <alignment horizontal="center" vertical="center"/>
      <protection locked="0"/>
    </xf>
    <xf numFmtId="169" fontId="22" fillId="26" borderId="59" xfId="0" applyNumberFormat="1" applyFont="1" applyFill="1" applyBorder="1" applyAlignment="1" applyProtection="1">
      <alignment horizontal="center" vertical="center"/>
      <protection locked="0"/>
    </xf>
    <xf numFmtId="0" fontId="6" fillId="23" borderId="48" xfId="0" applyFont="1" applyFill="1" applyBorder="1" applyAlignment="1" applyProtection="1">
      <alignment horizontal="center" vertical="center"/>
      <protection locked="0"/>
    </xf>
    <xf numFmtId="0" fontId="6" fillId="23" borderId="49" xfId="0" applyFont="1" applyFill="1" applyBorder="1" applyAlignment="1" applyProtection="1">
      <alignment horizontal="center" vertical="center"/>
      <protection locked="0"/>
    </xf>
    <xf numFmtId="0" fontId="6" fillId="27" borderId="58" xfId="0" applyFont="1" applyFill="1" applyBorder="1" applyAlignment="1" applyProtection="1">
      <alignment horizontal="center" vertical="center"/>
      <protection locked="0"/>
    </xf>
    <xf numFmtId="0" fontId="6" fillId="27" borderId="59" xfId="0" applyFont="1" applyFill="1" applyBorder="1" applyAlignment="1" applyProtection="1">
      <alignment horizontal="center" vertical="center"/>
      <protection locked="0"/>
    </xf>
    <xf numFmtId="172" fontId="6" fillId="19" borderId="28" xfId="0" applyNumberFormat="1" applyFont="1" applyFill="1" applyBorder="1" applyAlignment="1" applyProtection="1">
      <alignment horizontal="center" vertical="center"/>
      <protection locked="0"/>
    </xf>
    <xf numFmtId="172" fontId="6" fillId="19" borderId="29" xfId="0" applyNumberFormat="1" applyFont="1" applyFill="1" applyBorder="1" applyAlignment="1" applyProtection="1">
      <alignment horizontal="center" vertical="center"/>
      <protection locked="0"/>
    </xf>
    <xf numFmtId="169" fontId="22" fillId="19" borderId="55" xfId="0" applyNumberFormat="1" applyFont="1" applyFill="1" applyBorder="1" applyAlignment="1" applyProtection="1">
      <alignment horizontal="center" vertical="center"/>
      <protection locked="0"/>
    </xf>
    <xf numFmtId="169" fontId="22" fillId="19" borderId="56" xfId="0" applyNumberFormat="1" applyFont="1" applyFill="1" applyBorder="1" applyAlignment="1" applyProtection="1">
      <alignment horizontal="center" vertical="center"/>
      <protection locked="0"/>
    </xf>
    <xf numFmtId="172" fontId="6" fillId="19" borderId="35" xfId="0" applyNumberFormat="1" applyFont="1" applyFill="1" applyBorder="1" applyAlignment="1" applyProtection="1">
      <alignment horizontal="center" vertical="center"/>
      <protection locked="0"/>
    </xf>
    <xf numFmtId="172" fontId="6" fillId="19" borderId="36" xfId="0" applyNumberFormat="1" applyFont="1" applyFill="1" applyBorder="1" applyAlignment="1" applyProtection="1">
      <alignment horizontal="center" vertical="center"/>
      <protection locked="0"/>
    </xf>
    <xf numFmtId="169" fontId="22" fillId="19" borderId="58" xfId="0" applyNumberFormat="1" applyFont="1" applyFill="1" applyBorder="1" applyAlignment="1" applyProtection="1">
      <alignment horizontal="center" vertical="center"/>
      <protection locked="0"/>
    </xf>
    <xf numFmtId="169" fontId="22" fillId="19" borderId="59" xfId="0" applyNumberFormat="1" applyFont="1" applyFill="1" applyBorder="1" applyAlignment="1" applyProtection="1">
      <alignment horizontal="center" vertical="center"/>
      <protection locked="0"/>
    </xf>
    <xf numFmtId="172" fontId="6" fillId="19" borderId="61" xfId="0" applyNumberFormat="1" applyFont="1" applyFill="1" applyBorder="1" applyAlignment="1" applyProtection="1">
      <alignment horizontal="center" vertical="center"/>
      <protection locked="0"/>
    </xf>
    <xf numFmtId="172" fontId="6" fillId="19" borderId="62" xfId="0" applyNumberFormat="1" applyFont="1" applyFill="1" applyBorder="1" applyAlignment="1" applyProtection="1">
      <alignment horizontal="center" vertical="center"/>
      <protection locked="0"/>
    </xf>
    <xf numFmtId="175" fontId="25" fillId="0" borderId="0" xfId="0" applyNumberFormat="1" applyFont="1"/>
    <xf numFmtId="0" fontId="0" fillId="0" borderId="0" xfId="0" applyFill="1"/>
    <xf numFmtId="0" fontId="0" fillId="0" borderId="0" xfId="0" applyFill="1" applyAlignment="1">
      <alignment horizontal="center"/>
    </xf>
    <xf numFmtId="0" fontId="30" fillId="0" borderId="0" xfId="0" applyFont="1" applyFill="1" applyBorder="1" applyAlignment="1">
      <alignment vertical="center"/>
    </xf>
    <xf numFmtId="0" fontId="0" fillId="10" borderId="0" xfId="0" applyFill="1"/>
    <xf numFmtId="0" fontId="30" fillId="29" borderId="0" xfId="0" applyFont="1" applyFill="1"/>
    <xf numFmtId="0" fontId="30" fillId="19" borderId="0" xfId="0" applyFont="1" applyFill="1" applyBorder="1"/>
    <xf numFmtId="0" fontId="30" fillId="21" borderId="0" xfId="0" applyFont="1" applyFill="1" applyBorder="1"/>
    <xf numFmtId="0" fontId="30" fillId="0" borderId="0" xfId="0" applyFont="1" applyFill="1" applyBorder="1"/>
    <xf numFmtId="0" fontId="0" fillId="10" borderId="0" xfId="0" applyFill="1" applyAlignment="1">
      <alignment horizontal="center"/>
    </xf>
    <xf numFmtId="0" fontId="30" fillId="29" borderId="0" xfId="0" applyFont="1" applyFill="1" applyBorder="1"/>
    <xf numFmtId="0" fontId="30" fillId="0" borderId="0" xfId="0" applyFont="1" applyFill="1" applyBorder="1" applyAlignment="1">
      <alignment horizontal="center" vertical="center"/>
    </xf>
    <xf numFmtId="0" fontId="0" fillId="23" borderId="0" xfId="0" applyFill="1"/>
    <xf numFmtId="0" fontId="0" fillId="23" borderId="0" xfId="0" applyFill="1" applyAlignment="1">
      <alignment wrapText="1"/>
    </xf>
    <xf numFmtId="0" fontId="7" fillId="23" borderId="0" xfId="0" applyFont="1" applyFill="1"/>
    <xf numFmtId="0" fontId="7" fillId="23" borderId="0" xfId="0" applyFont="1" applyFill="1" applyAlignment="1">
      <alignment wrapText="1"/>
    </xf>
    <xf numFmtId="0" fontId="7" fillId="6" borderId="7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0" fillId="12" borderId="7" xfId="0" applyFill="1" applyBorder="1" applyAlignment="1">
      <alignment horizontal="center" vertical="center" wrapText="1"/>
    </xf>
    <xf numFmtId="0" fontId="7" fillId="13" borderId="7" xfId="0" applyFont="1" applyFill="1" applyBorder="1" applyAlignment="1">
      <alignment horizontal="center" vertical="center" wrapText="1"/>
    </xf>
    <xf numFmtId="0" fontId="0" fillId="11" borderId="7" xfId="0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9" fillId="17" borderId="7" xfId="0" applyFont="1" applyFill="1" applyBorder="1" applyAlignment="1">
      <alignment horizontal="center" vertical="center" wrapText="1"/>
    </xf>
    <xf numFmtId="0" fontId="9" fillId="16" borderId="7" xfId="0" applyFont="1" applyFill="1" applyBorder="1" applyAlignment="1">
      <alignment horizontal="center" vertical="center" wrapText="1"/>
    </xf>
    <xf numFmtId="0" fontId="23" fillId="15" borderId="7" xfId="0" applyFont="1" applyFill="1" applyBorder="1" applyAlignment="1">
      <alignment horizontal="center" vertical="center" wrapText="1"/>
    </xf>
    <xf numFmtId="0" fontId="0" fillId="27" borderId="7" xfId="0" applyFill="1" applyBorder="1" applyAlignment="1">
      <alignment horizontal="center" vertical="center" wrapText="1"/>
    </xf>
    <xf numFmtId="0" fontId="7" fillId="23" borderId="0" xfId="0" applyNumberFormat="1" applyFont="1" applyFill="1" applyAlignment="1">
      <alignment horizontal="center"/>
    </xf>
    <xf numFmtId="0" fontId="32" fillId="0" borderId="1" xfId="0" applyFont="1" applyFill="1" applyBorder="1" applyAlignment="1">
      <alignment horizontal="center" vertical="center"/>
    </xf>
    <xf numFmtId="0" fontId="0" fillId="30" borderId="7" xfId="0" applyFill="1" applyBorder="1" applyAlignment="1">
      <alignment horizontal="center" vertical="center" wrapText="1"/>
    </xf>
    <xf numFmtId="176" fontId="6" fillId="25" borderId="0" xfId="0" applyNumberFormat="1" applyFont="1" applyFill="1" applyAlignment="1">
      <alignment horizontal="center" vertical="center"/>
    </xf>
    <xf numFmtId="176" fontId="32" fillId="25" borderId="0" xfId="0" applyNumberFormat="1" applyFont="1" applyFill="1" applyAlignment="1">
      <alignment horizontal="center" vertical="center"/>
    </xf>
    <xf numFmtId="0" fontId="11" fillId="3" borderId="12" xfId="0" applyFont="1" applyFill="1" applyBorder="1" applyAlignment="1">
      <alignment horizontal="center"/>
    </xf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11" fillId="3" borderId="1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/>
    </xf>
    <xf numFmtId="0" fontId="7" fillId="13" borderId="4" xfId="0" applyFont="1" applyFill="1" applyBorder="1" applyAlignment="1">
      <alignment horizontal="center" vertical="center"/>
    </xf>
    <xf numFmtId="0" fontId="7" fillId="13" borderId="5" xfId="0" applyFont="1" applyFill="1" applyBorder="1" applyAlignment="1">
      <alignment horizontal="center" vertical="center"/>
    </xf>
    <xf numFmtId="0" fontId="7" fillId="13" borderId="3" xfId="0" applyFont="1" applyFill="1" applyBorder="1" applyAlignment="1">
      <alignment horizontal="center" vertical="center"/>
    </xf>
    <xf numFmtId="0" fontId="5" fillId="13" borderId="9" xfId="0" applyFont="1" applyFill="1" applyBorder="1" applyAlignment="1">
      <alignment horizontal="center" vertical="center"/>
    </xf>
    <xf numFmtId="0" fontId="5" fillId="13" borderId="10" xfId="0" applyFont="1" applyFill="1" applyBorder="1" applyAlignment="1">
      <alignment horizontal="center" vertical="center"/>
    </xf>
    <xf numFmtId="0" fontId="5" fillId="13" borderId="11" xfId="0" applyFont="1" applyFill="1" applyBorder="1" applyAlignment="1">
      <alignment horizontal="center" vertical="center"/>
    </xf>
    <xf numFmtId="0" fontId="6" fillId="12" borderId="9" xfId="0" applyFont="1" applyFill="1" applyBorder="1" applyAlignment="1">
      <alignment horizontal="center" vertical="center"/>
    </xf>
    <xf numFmtId="0" fontId="6" fillId="12" borderId="10" xfId="0" applyFont="1" applyFill="1" applyBorder="1" applyAlignment="1">
      <alignment horizontal="center" vertical="center"/>
    </xf>
    <xf numFmtId="0" fontId="6" fillId="12" borderId="11" xfId="0" applyFont="1" applyFill="1" applyBorder="1" applyAlignment="1">
      <alignment horizontal="center" vertical="center"/>
    </xf>
    <xf numFmtId="168" fontId="6" fillId="3" borderId="9" xfId="0" applyNumberFormat="1" applyFont="1" applyFill="1" applyBorder="1" applyAlignment="1">
      <alignment horizontal="right" vertical="center"/>
    </xf>
    <xf numFmtId="168" fontId="6" fillId="3" borderId="10" xfId="0" applyNumberFormat="1" applyFont="1" applyFill="1" applyBorder="1" applyAlignment="1">
      <alignment horizontal="right" vertical="center"/>
    </xf>
    <xf numFmtId="169" fontId="6" fillId="3" borderId="10" xfId="0" applyNumberFormat="1" applyFont="1" applyFill="1" applyBorder="1" applyAlignment="1">
      <alignment horizontal="left" vertical="center" indent="1"/>
    </xf>
    <xf numFmtId="169" fontId="6" fillId="3" borderId="11" xfId="0" applyNumberFormat="1" applyFont="1" applyFill="1" applyBorder="1" applyAlignment="1">
      <alignment horizontal="left" vertical="center" indent="1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/>
    </xf>
    <xf numFmtId="0" fontId="6" fillId="10" borderId="11" xfId="0" applyFont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6" fillId="11" borderId="9" xfId="0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6" fillId="11" borderId="11" xfId="0" applyFont="1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168" fontId="6" fillId="3" borderId="9" xfId="0" applyNumberFormat="1" applyFont="1" applyFill="1" applyBorder="1" applyAlignment="1">
      <alignment horizontal="center" vertical="center"/>
    </xf>
    <xf numFmtId="168" fontId="6" fillId="3" borderId="10" xfId="0" applyNumberFormat="1" applyFont="1" applyFill="1" applyBorder="1" applyAlignment="1">
      <alignment horizontal="center" vertical="center"/>
    </xf>
    <xf numFmtId="168" fontId="6" fillId="3" borderId="11" xfId="0" applyNumberFormat="1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0" fillId="18" borderId="4" xfId="0" applyFill="1" applyBorder="1" applyAlignment="1">
      <alignment horizontal="center" vertical="center"/>
    </xf>
    <xf numFmtId="0" fontId="0" fillId="18" borderId="5" xfId="0" applyFill="1" applyBorder="1" applyAlignment="1">
      <alignment horizontal="center" vertical="center"/>
    </xf>
    <xf numFmtId="0" fontId="0" fillId="18" borderId="3" xfId="0" applyFill="1" applyBorder="1" applyAlignment="1">
      <alignment horizontal="center" vertical="center"/>
    </xf>
    <xf numFmtId="170" fontId="6" fillId="14" borderId="9" xfId="0" applyNumberFormat="1" applyFont="1" applyFill="1" applyBorder="1" applyAlignment="1">
      <alignment horizontal="right" vertical="center"/>
    </xf>
    <xf numFmtId="170" fontId="6" fillId="14" borderId="10" xfId="0" applyNumberFormat="1" applyFont="1" applyFill="1" applyBorder="1" applyAlignment="1">
      <alignment horizontal="right" vertical="center"/>
    </xf>
    <xf numFmtId="169" fontId="6" fillId="14" borderId="10" xfId="0" applyNumberFormat="1" applyFont="1" applyFill="1" applyBorder="1" applyAlignment="1">
      <alignment horizontal="left" vertical="center"/>
    </xf>
    <xf numFmtId="169" fontId="6" fillId="14" borderId="11" xfId="0" applyNumberFormat="1" applyFont="1" applyFill="1" applyBorder="1" applyAlignment="1">
      <alignment horizontal="left" vertical="center"/>
    </xf>
    <xf numFmtId="0" fontId="8" fillId="14" borderId="0" xfId="0" applyFont="1" applyFill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0" fillId="17" borderId="5" xfId="0" applyFill="1" applyBorder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171" fontId="6" fillId="14" borderId="9" xfId="0" applyNumberFormat="1" applyFont="1" applyFill="1" applyBorder="1" applyAlignment="1">
      <alignment horizontal="center" vertical="center"/>
    </xf>
    <xf numFmtId="171" fontId="6" fillId="14" borderId="10" xfId="0" applyNumberFormat="1" applyFont="1" applyFill="1" applyBorder="1" applyAlignment="1">
      <alignment horizontal="center" vertical="center"/>
    </xf>
    <xf numFmtId="171" fontId="6" fillId="14" borderId="11" xfId="0" applyNumberFormat="1" applyFont="1" applyFill="1" applyBorder="1" applyAlignment="1">
      <alignment horizontal="center" vertical="center"/>
    </xf>
    <xf numFmtId="171" fontId="0" fillId="14" borderId="9" xfId="0" applyNumberFormat="1" applyFill="1" applyBorder="1" applyAlignment="1">
      <alignment horizontal="right" vertical="center"/>
    </xf>
    <xf numFmtId="171" fontId="0" fillId="14" borderId="10" xfId="0" applyNumberFormat="1" applyFill="1" applyBorder="1" applyAlignment="1">
      <alignment horizontal="right" vertical="center"/>
    </xf>
    <xf numFmtId="171" fontId="6" fillId="14" borderId="9" xfId="0" applyNumberFormat="1" applyFont="1" applyFill="1" applyBorder="1" applyAlignment="1">
      <alignment horizontal="right" vertical="center"/>
    </xf>
    <xf numFmtId="171" fontId="6" fillId="14" borderId="10" xfId="0" applyNumberFormat="1" applyFont="1" applyFill="1" applyBorder="1" applyAlignment="1">
      <alignment horizontal="right" vertical="center"/>
    </xf>
    <xf numFmtId="0" fontId="13" fillId="14" borderId="12" xfId="0" applyFont="1" applyFill="1" applyBorder="1" applyAlignment="1">
      <alignment horizontal="center" vertical="center"/>
    </xf>
    <xf numFmtId="0" fontId="13" fillId="14" borderId="13" xfId="0" applyFont="1" applyFill="1" applyBorder="1" applyAlignment="1">
      <alignment horizontal="center" vertical="center"/>
    </xf>
    <xf numFmtId="0" fontId="13" fillId="14" borderId="14" xfId="0" applyFont="1" applyFill="1" applyBorder="1" applyAlignment="1">
      <alignment horizontal="center" vertical="center"/>
    </xf>
    <xf numFmtId="0" fontId="13" fillId="14" borderId="12" xfId="0" applyFont="1" applyFill="1" applyBorder="1" applyAlignment="1">
      <alignment horizontal="center"/>
    </xf>
    <xf numFmtId="0" fontId="13" fillId="14" borderId="13" xfId="0" applyFont="1" applyFill="1" applyBorder="1" applyAlignment="1">
      <alignment horizontal="center"/>
    </xf>
    <xf numFmtId="0" fontId="13" fillId="14" borderId="14" xfId="0" applyFont="1" applyFill="1" applyBorder="1" applyAlignment="1">
      <alignment horizontal="center"/>
    </xf>
    <xf numFmtId="0" fontId="6" fillId="17" borderId="19" xfId="0" applyFont="1" applyFill="1" applyBorder="1" applyAlignment="1">
      <alignment horizontal="center" vertical="center"/>
    </xf>
    <xf numFmtId="0" fontId="6" fillId="17" borderId="18" xfId="0" applyFont="1" applyFill="1" applyBorder="1" applyAlignment="1">
      <alignment horizontal="center" vertical="center"/>
    </xf>
    <xf numFmtId="0" fontId="6" fillId="17" borderId="17" xfId="0" applyFont="1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6" borderId="5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6" fillId="16" borderId="19" xfId="0" applyFont="1" applyFill="1" applyBorder="1" applyAlignment="1">
      <alignment horizontal="center" vertical="center"/>
    </xf>
    <xf numFmtId="0" fontId="6" fillId="16" borderId="18" xfId="0" applyFont="1" applyFill="1" applyBorder="1" applyAlignment="1">
      <alignment horizontal="center" vertical="center"/>
    </xf>
    <xf numFmtId="0" fontId="6" fillId="16" borderId="17" xfId="0" applyFont="1" applyFill="1" applyBorder="1" applyAlignment="1">
      <alignment horizontal="center" vertical="center"/>
    </xf>
    <xf numFmtId="0" fontId="7" fillId="15" borderId="4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7" fillId="15" borderId="3" xfId="0" applyFont="1" applyFill="1" applyBorder="1" applyAlignment="1">
      <alignment horizontal="center" vertical="center"/>
    </xf>
    <xf numFmtId="0" fontId="5" fillId="15" borderId="19" xfId="0" applyFont="1" applyFill="1" applyBorder="1" applyAlignment="1">
      <alignment horizontal="center" vertical="center"/>
    </xf>
    <xf numFmtId="0" fontId="5" fillId="15" borderId="18" xfId="0" applyFont="1" applyFill="1" applyBorder="1" applyAlignment="1">
      <alignment horizontal="center" vertical="center"/>
    </xf>
    <xf numFmtId="0" fontId="5" fillId="15" borderId="17" xfId="0" applyFont="1" applyFill="1" applyBorder="1" applyAlignment="1">
      <alignment horizontal="center" vertical="center"/>
    </xf>
    <xf numFmtId="0" fontId="0" fillId="20" borderId="4" xfId="0" applyFill="1" applyBorder="1" applyAlignment="1">
      <alignment horizontal="center" vertical="center"/>
    </xf>
    <xf numFmtId="0" fontId="0" fillId="20" borderId="5" xfId="0" applyFill="1" applyBorder="1" applyAlignment="1">
      <alignment horizontal="center" vertical="center"/>
    </xf>
    <xf numFmtId="0" fontId="0" fillId="20" borderId="3" xfId="0" applyFill="1" applyBorder="1" applyAlignment="1">
      <alignment horizontal="center" vertical="center"/>
    </xf>
    <xf numFmtId="0" fontId="8" fillId="19" borderId="0" xfId="0" applyFont="1" applyFill="1" applyAlignment="1">
      <alignment horizontal="center" vertical="center"/>
    </xf>
    <xf numFmtId="172" fontId="6" fillId="19" borderId="9" xfId="0" applyNumberFormat="1" applyFont="1" applyFill="1" applyBorder="1" applyAlignment="1">
      <alignment horizontal="center" vertical="center"/>
    </xf>
    <xf numFmtId="172" fontId="6" fillId="19" borderId="10" xfId="0" applyNumberFormat="1" applyFont="1" applyFill="1" applyBorder="1" applyAlignment="1">
      <alignment horizontal="center" vertical="center"/>
    </xf>
    <xf numFmtId="172" fontId="6" fillId="19" borderId="11" xfId="0" applyNumberFormat="1" applyFont="1" applyFill="1" applyBorder="1" applyAlignment="1">
      <alignment horizontal="center" vertical="center"/>
    </xf>
    <xf numFmtId="172" fontId="6" fillId="19" borderId="9" xfId="0" applyNumberFormat="1" applyFont="1" applyFill="1" applyBorder="1" applyAlignment="1">
      <alignment horizontal="right" vertical="center"/>
    </xf>
    <xf numFmtId="172" fontId="6" fillId="19" borderId="10" xfId="0" applyNumberFormat="1" applyFont="1" applyFill="1" applyBorder="1" applyAlignment="1">
      <alignment horizontal="right" vertical="center"/>
    </xf>
    <xf numFmtId="169" fontId="6" fillId="19" borderId="10" xfId="0" applyNumberFormat="1" applyFont="1" applyFill="1" applyBorder="1" applyAlignment="1">
      <alignment horizontal="left" vertical="center"/>
    </xf>
    <xf numFmtId="169" fontId="6" fillId="19" borderId="11" xfId="0" applyNumberFormat="1" applyFont="1" applyFill="1" applyBorder="1" applyAlignment="1">
      <alignment horizontal="left" vertical="center"/>
    </xf>
    <xf numFmtId="0" fontId="0" fillId="19" borderId="7" xfId="0" applyFill="1" applyBorder="1" applyAlignment="1">
      <alignment horizontal="center"/>
    </xf>
    <xf numFmtId="169" fontId="6" fillId="21" borderId="10" xfId="0" applyNumberFormat="1" applyFont="1" applyFill="1" applyBorder="1" applyAlignment="1">
      <alignment horizontal="left" vertical="center"/>
    </xf>
    <xf numFmtId="169" fontId="6" fillId="21" borderId="11" xfId="0" applyNumberFormat="1" applyFont="1" applyFill="1" applyBorder="1" applyAlignment="1">
      <alignment horizontal="left" vertical="center"/>
    </xf>
    <xf numFmtId="0" fontId="8" fillId="21" borderId="0" xfId="0" applyFont="1" applyFill="1" applyAlignment="1">
      <alignment horizontal="center" vertical="center"/>
    </xf>
    <xf numFmtId="0" fontId="0" fillId="21" borderId="0" xfId="0" applyFill="1" applyAlignment="1">
      <alignment horizontal="center"/>
    </xf>
    <xf numFmtId="0" fontId="0" fillId="24" borderId="4" xfId="0" applyFill="1" applyBorder="1" applyAlignment="1">
      <alignment horizontal="center" vertical="center"/>
    </xf>
    <xf numFmtId="0" fontId="0" fillId="24" borderId="5" xfId="0" applyFill="1" applyBorder="1" applyAlignment="1">
      <alignment horizontal="center" vertical="center"/>
    </xf>
    <xf numFmtId="0" fontId="0" fillId="24" borderId="3" xfId="0" applyFill="1" applyBorder="1" applyAlignment="1">
      <alignment horizontal="center" vertical="center"/>
    </xf>
    <xf numFmtId="173" fontId="6" fillId="21" borderId="9" xfId="0" applyNumberFormat="1" applyFont="1" applyFill="1" applyBorder="1" applyAlignment="1">
      <alignment horizontal="center" vertical="center"/>
    </xf>
    <xf numFmtId="173" fontId="6" fillId="21" borderId="10" xfId="0" applyNumberFormat="1" applyFont="1" applyFill="1" applyBorder="1" applyAlignment="1">
      <alignment horizontal="center" vertical="center"/>
    </xf>
    <xf numFmtId="173" fontId="6" fillId="21" borderId="11" xfId="0" applyNumberFormat="1" applyFont="1" applyFill="1" applyBorder="1" applyAlignment="1">
      <alignment horizontal="center" vertical="center"/>
    </xf>
    <xf numFmtId="173" fontId="6" fillId="21" borderId="9" xfId="0" applyNumberFormat="1" applyFont="1" applyFill="1" applyBorder="1" applyAlignment="1">
      <alignment horizontal="right" vertical="center"/>
    </xf>
    <xf numFmtId="173" fontId="6" fillId="21" borderId="10" xfId="0" applyNumberFormat="1" applyFont="1" applyFill="1" applyBorder="1" applyAlignment="1">
      <alignment horizontal="right" vertical="center"/>
    </xf>
    <xf numFmtId="0" fontId="0" fillId="21" borderId="7" xfId="0" applyFill="1" applyBorder="1" applyAlignment="1">
      <alignment horizontal="center"/>
    </xf>
    <xf numFmtId="0" fontId="0" fillId="23" borderId="4" xfId="0" applyFill="1" applyBorder="1" applyAlignment="1">
      <alignment horizontal="center" vertical="center"/>
    </xf>
    <xf numFmtId="0" fontId="0" fillId="23" borderId="5" xfId="0" applyFill="1" applyBorder="1" applyAlignment="1">
      <alignment horizontal="center" vertical="center"/>
    </xf>
    <xf numFmtId="0" fontId="0" fillId="23" borderId="3" xfId="0" applyFill="1" applyBorder="1" applyAlignment="1">
      <alignment horizontal="center" vertical="center"/>
    </xf>
    <xf numFmtId="0" fontId="6" fillId="23" borderId="9" xfId="0" applyFont="1" applyFill="1" applyBorder="1" applyAlignment="1">
      <alignment horizontal="center" vertical="center"/>
    </xf>
    <xf numFmtId="0" fontId="6" fillId="23" borderId="10" xfId="0" applyFont="1" applyFill="1" applyBorder="1" applyAlignment="1">
      <alignment horizontal="center" vertical="center"/>
    </xf>
    <xf numFmtId="0" fontId="6" fillId="23" borderId="11" xfId="0" applyFont="1" applyFill="1" applyBorder="1" applyAlignment="1">
      <alignment horizontal="center" vertical="center"/>
    </xf>
    <xf numFmtId="0" fontId="7" fillId="22" borderId="4" xfId="0" applyFont="1" applyFill="1" applyBorder="1" applyAlignment="1">
      <alignment horizontal="center" vertical="center"/>
    </xf>
    <xf numFmtId="0" fontId="7" fillId="22" borderId="5" xfId="0" applyFont="1" applyFill="1" applyBorder="1" applyAlignment="1">
      <alignment horizontal="center" vertical="center"/>
    </xf>
    <xf numFmtId="0" fontId="7" fillId="22" borderId="3" xfId="0" applyFont="1" applyFill="1" applyBorder="1" applyAlignment="1">
      <alignment horizontal="center" vertical="center"/>
    </xf>
    <xf numFmtId="168" fontId="6" fillId="21" borderId="9" xfId="0" applyNumberFormat="1" applyFont="1" applyFill="1" applyBorder="1" applyAlignment="1">
      <alignment horizontal="center"/>
    </xf>
    <xf numFmtId="168" fontId="6" fillId="21" borderId="10" xfId="0" applyNumberFormat="1" applyFont="1" applyFill="1" applyBorder="1" applyAlignment="1">
      <alignment horizontal="center"/>
    </xf>
    <xf numFmtId="168" fontId="6" fillId="21" borderId="11" xfId="0" applyNumberFormat="1" applyFont="1" applyFill="1" applyBorder="1" applyAlignment="1">
      <alignment horizontal="center"/>
    </xf>
    <xf numFmtId="0" fontId="5" fillId="22" borderId="9" xfId="0" applyFont="1" applyFill="1" applyBorder="1" applyAlignment="1">
      <alignment horizontal="center" vertical="center"/>
    </xf>
    <xf numFmtId="0" fontId="5" fillId="22" borderId="10" xfId="0" applyFont="1" applyFill="1" applyBorder="1" applyAlignment="1">
      <alignment horizontal="center" vertical="center"/>
    </xf>
    <xf numFmtId="0" fontId="5" fillId="22" borderId="11" xfId="0" applyFont="1" applyFill="1" applyBorder="1" applyAlignment="1">
      <alignment horizontal="center" vertical="center"/>
    </xf>
    <xf numFmtId="0" fontId="19" fillId="25" borderId="0" xfId="0" applyNumberFormat="1" applyFont="1" applyFill="1" applyAlignment="1">
      <alignment horizontal="center" vertical="center"/>
    </xf>
    <xf numFmtId="0" fontId="20" fillId="25" borderId="0" xfId="0" applyFont="1" applyFill="1" applyAlignment="1">
      <alignment horizontal="right" vertical="center"/>
    </xf>
    <xf numFmtId="0" fontId="20" fillId="25" borderId="0" xfId="0" applyFont="1" applyFill="1" applyAlignment="1">
      <alignment horizontal="left" vertical="center"/>
    </xf>
    <xf numFmtId="176" fontId="29" fillId="25" borderId="0" xfId="0" applyNumberFormat="1" applyFont="1" applyFill="1" applyAlignment="1">
      <alignment horizontal="center" vertical="center"/>
    </xf>
    <xf numFmtId="0" fontId="0" fillId="10" borderId="0" xfId="0" applyFill="1" applyAlignment="1">
      <alignment horizontal="center"/>
    </xf>
    <xf numFmtId="0" fontId="30" fillId="29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30" fillId="19" borderId="0" xfId="0" applyFont="1" applyFill="1" applyBorder="1" applyAlignment="1">
      <alignment horizontal="center"/>
    </xf>
    <xf numFmtId="0" fontId="30" fillId="10" borderId="0" xfId="0" applyFont="1" applyFill="1" applyBorder="1" applyAlignment="1">
      <alignment horizontal="center" vertical="center"/>
    </xf>
    <xf numFmtId="0" fontId="30" fillId="29" borderId="0" xfId="0" applyFont="1" applyFill="1" applyBorder="1" applyAlignment="1">
      <alignment horizontal="center" vertical="center"/>
    </xf>
    <xf numFmtId="0" fontId="30" fillId="21" borderId="0" xfId="0" applyFont="1" applyFill="1" applyBorder="1" applyAlignment="1">
      <alignment horizontal="center"/>
    </xf>
    <xf numFmtId="0" fontId="30" fillId="19" borderId="0" xfId="0" applyFont="1" applyFill="1" applyBorder="1" applyAlignment="1">
      <alignment horizontal="center" vertical="center"/>
    </xf>
    <xf numFmtId="0" fontId="30" fillId="21" borderId="0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30" fillId="29" borderId="0" xfId="0" applyFont="1" applyFill="1" applyAlignment="1">
      <alignment horizontal="center" vertical="center"/>
    </xf>
    <xf numFmtId="0" fontId="0" fillId="19" borderId="0" xfId="0" applyFill="1" applyAlignment="1">
      <alignment horizontal="center" vertical="center"/>
    </xf>
    <xf numFmtId="0" fontId="0" fillId="19" borderId="0" xfId="0" applyFill="1" applyBorder="1" applyAlignment="1">
      <alignment horizontal="center" vertical="center"/>
    </xf>
    <xf numFmtId="0" fontId="0" fillId="21" borderId="0" xfId="0" applyFill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50">
    <dxf>
      <fill>
        <patternFill>
          <bgColor rgb="FF92D050"/>
        </patternFill>
      </fill>
    </dxf>
    <dxf>
      <font>
        <color theme="9" tint="0.79998168889431442"/>
      </font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6" tint="0.79998168889431442"/>
      </font>
      <fill>
        <patternFill>
          <bgColor theme="6" tint="0.79998168889431442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164" formatCode="ddd\ dd\ mmm\ yyyy\ hh:mm"/>
    </dxf>
    <dxf>
      <numFmt numFmtId="164" formatCode="ddd\ dd\ mmm\ yyyy\ hh:mm"/>
    </dxf>
    <dxf>
      <numFmt numFmtId="1" formatCode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5" formatCode="#,##0.0_ ;\-#,##0.0\ 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65" formatCode="#,##0.0_ ;\-#,##0.0\ "/>
    </dxf>
    <dxf>
      <numFmt numFmtId="165" formatCode="#,##0.0_ ;\-#,##0.0\ 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5" formatCode="#,##0.0_ ;\-#,##0.0\ 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5" formatCode="[hh]&quot;h&quot;"/>
    </dxf>
    <dxf>
      <font>
        <i/>
      </font>
      <numFmt numFmtId="19" formatCode="dd/mm/yyyy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i/>
      </font>
      <numFmt numFmtId="27" formatCode="dd/mm/yyyy\ hh:mm"/>
    </dxf>
    <dxf>
      <numFmt numFmtId="25" formatCode="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317500</xdr:colOff>
      <xdr:row>5</xdr:row>
      <xdr:rowOff>76200</xdr:rowOff>
    </xdr:from>
    <xdr:to>
      <xdr:col>9</xdr:col>
      <xdr:colOff>425450</xdr:colOff>
      <xdr:row>7</xdr:row>
      <xdr:rowOff>57150</xdr:rowOff>
    </xdr:to>
    <xdr:sp macro="" textlink="">
      <xdr:nvSpPr>
        <xdr:cNvPr id="2" name="ZoneTexte 1"/>
        <xdr:cNvSpPr txBox="1"/>
      </xdr:nvSpPr>
      <xdr:spPr>
        <a:xfrm>
          <a:off x="4343400" y="996950"/>
          <a:ext cx="4679950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heure été =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dernier dimanche d'octobre au dernier dimanche de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mars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970.215637037036" createdVersion="5" refreshedVersion="5" minRefreshableVersion="3" recordCount="1">
  <cacheSource type="worksheet">
    <worksheetSource name="Tbdd"/>
  </cacheSource>
  <cacheFields count="40">
    <cacheField name="Date" numFmtId="14">
      <sharedItems containsNonDate="0" containsString="0" containsBlank="1"/>
    </cacheField>
    <cacheField name="Time" numFmtId="20">
      <sharedItems containsNonDate="0" containsString="0" containsBlank="1"/>
    </cacheField>
    <cacheField name="Temp Out" numFmtId="0">
      <sharedItems containsNonDate="0" containsString="0" containsBlank="1"/>
    </cacheField>
    <cacheField name="Hi Temp" numFmtId="0">
      <sharedItems containsNonDate="0" containsString="0" containsBlank="1"/>
    </cacheField>
    <cacheField name="Low Temp" numFmtId="0">
      <sharedItems containsNonDate="0" containsString="0" containsBlank="1"/>
    </cacheField>
    <cacheField name="Out Hum" numFmtId="0">
      <sharedItems containsNonDate="0" containsString="0" containsBlank="1"/>
    </cacheField>
    <cacheField name="Dew Pt." numFmtId="0">
      <sharedItems containsNonDate="0" containsString="0" containsBlank="1"/>
    </cacheField>
    <cacheField name="Wind Speed" numFmtId="0">
      <sharedItems containsNonDate="0" containsString="0" containsBlank="1"/>
    </cacheField>
    <cacheField name="Wind Dir" numFmtId="0">
      <sharedItems containsNonDate="0" containsBlank="1" count="18">
        <m/>
        <s v="SE" u="1"/>
        <s v="S" u="1"/>
        <s v="NNW" u="1"/>
        <s v="E" u="1"/>
        <s v="SSE" u="1"/>
        <s v="NW" u="1"/>
        <s v="ESE" u="1"/>
        <s v="SW" u="1"/>
        <s v="WSW" u="1"/>
        <s v="NNE" u="1"/>
        <s v="W" u="1"/>
        <s v="---" u="1"/>
        <s v="ENE" u="1"/>
        <s v="SSW" u="1"/>
        <s v="WNW" u="1"/>
        <s v="NE" u="1"/>
        <s v="N" u="1"/>
      </sharedItems>
    </cacheField>
    <cacheField name="Wind Run" numFmtId="0">
      <sharedItems containsNonDate="0" containsString="0" containsBlank="1"/>
    </cacheField>
    <cacheField name="Hi Speed" numFmtId="0">
      <sharedItems containsNonDate="0" containsString="0" containsBlank="1"/>
    </cacheField>
    <cacheField name="Hi Dir" numFmtId="0">
      <sharedItems containsNonDate="0" containsString="0" containsBlank="1"/>
    </cacheField>
    <cacheField name="Wind Chill" numFmtId="0">
      <sharedItems containsNonDate="0" containsString="0" containsBlank="1"/>
    </cacheField>
    <cacheField name="Heat Index" numFmtId="0">
      <sharedItems containsNonDate="0" containsString="0" containsBlank="1"/>
    </cacheField>
    <cacheField name="THW Index" numFmtId="0">
      <sharedItems containsNonDate="0" containsString="0" containsBlank="1"/>
    </cacheField>
    <cacheField name="THSW Index" numFmtId="0">
      <sharedItems containsNonDate="0" containsString="0" containsBlank="1"/>
    </cacheField>
    <cacheField name="Bar  " numFmtId="0">
      <sharedItems containsNonDate="0" containsString="0" containsBlank="1"/>
    </cacheField>
    <cacheField name="Rain" numFmtId="0">
      <sharedItems containsNonDate="0" containsString="0" containsBlank="1"/>
    </cacheField>
    <cacheField name="Rain Rate" numFmtId="0">
      <sharedItems containsNonDate="0" containsString="0" containsBlank="1"/>
    </cacheField>
    <cacheField name="UV  Index" numFmtId="0">
      <sharedItems containsNonDate="0" containsString="0" containsBlank="1"/>
    </cacheField>
    <cacheField name="UV  Dose" numFmtId="0">
      <sharedItems containsNonDate="0" containsString="0" containsBlank="1"/>
    </cacheField>
    <cacheField name="Hi  UV " numFmtId="0">
      <sharedItems containsNonDate="0" containsString="0" containsBlank="1"/>
    </cacheField>
    <cacheField name="Heat D-D " numFmtId="0">
      <sharedItems containsNonDate="0" containsString="0" containsBlank="1"/>
    </cacheField>
    <cacheField name="Cool D-D " numFmtId="0">
      <sharedItems containsNonDate="0" containsString="0" containsBlank="1"/>
    </cacheField>
    <cacheField name="In  Temp" numFmtId="0">
      <sharedItems containsNonDate="0" containsString="0" containsBlank="1"/>
    </cacheField>
    <cacheField name="In Hum" numFmtId="0">
      <sharedItems containsNonDate="0" containsString="0" containsBlank="1"/>
    </cacheField>
    <cacheField name="In  Dew" numFmtId="0">
      <sharedItems containsNonDate="0" containsString="0" containsBlank="1"/>
    </cacheField>
    <cacheField name="In  Heat" numFmtId="0">
      <sharedItems containsNonDate="0" containsString="0" containsBlank="1"/>
    </cacheField>
    <cacheField name="In  EMC" numFmtId="0">
      <sharedItems containsNonDate="0" containsString="0" containsBlank="1"/>
    </cacheField>
    <cacheField name="In Air Density" numFmtId="0">
      <sharedItems containsNonDate="0" containsString="0" containsBlank="1"/>
    </cacheField>
    <cacheField name="ET" numFmtId="0">
      <sharedItems containsNonDate="0" containsString="0" containsBlank="1"/>
    </cacheField>
    <cacheField name="Wind Samp" numFmtId="0">
      <sharedItems containsNonDate="0" containsString="0" containsBlank="1"/>
    </cacheField>
    <cacheField name="Wind Tx " numFmtId="0">
      <sharedItems containsNonDate="0" containsString="0" containsBlank="1"/>
    </cacheField>
    <cacheField name="ISS  Recept" numFmtId="0">
      <sharedItems containsNonDate="0" containsString="0" containsBlank="1"/>
    </cacheField>
    <cacheField name="Arc. Int." numFmtId="0">
      <sharedItems containsNonDate="0" containsString="0" containsBlank="1"/>
    </cacheField>
    <cacheField name="UTC" numFmtId="22">
      <sharedItems containsNonDate="0" containsString="0" containsBlank="1"/>
    </cacheField>
    <cacheField name="Date0" numFmtId="14">
      <sharedItems containsNonDate="0" containsDate="1" containsString="0" containsBlank="1" minDate="2016-12-31T00:00:00" maxDate="2020-12-05T00:00:00" count="7873">
        <m/>
        <d v="2017-06-05T04:10:00" u="1"/>
        <d v="2017-07-01T02:10:00" u="1"/>
        <d v="2017-06-05T05:10:00" u="1"/>
        <d v="2017-07-01T03:10:00" u="1"/>
        <d v="2017-06-05T06:10:00" u="1"/>
        <d v="2017-07-01T04:10:00" u="1"/>
        <d v="2017-06-05T07:10:00" u="1"/>
        <d v="2017-07-01T05:10:00" u="1"/>
        <d v="2017-06-05T08:10:00" u="1"/>
        <d v="2017-07-01T06:10:00" u="1"/>
        <d v="2017-06-05T09:10:00" u="1"/>
        <d v="2017-07-01T07:10:00" u="1"/>
        <d v="2017-06-05T10:10:00" u="1"/>
        <d v="2017-07-01T08:10:00" u="1"/>
        <d v="2017-06-05T11:10:00" u="1"/>
        <d v="2017-07-01T09:10:00" u="1"/>
        <d v="2017-06-05T12:10:00" u="1"/>
        <d v="2017-07-01T10:10:00" u="1"/>
        <d v="2017-06-05T13:10:00" u="1"/>
        <d v="2017-07-01T11:10:00" u="1"/>
        <d v="2017-06-05T14:10:00" u="1"/>
        <d v="2017-07-01T12:10:00" u="1"/>
        <d v="2017-06-05T15:10:00" u="1"/>
        <d v="2017-07-01T13:10:00" u="1"/>
        <d v="2017-06-05T16:10:00" u="1"/>
        <d v="2017-07-01T14:10:00" u="1"/>
        <d v="2017-06-05T17:10:00" u="1"/>
        <d v="2017-07-01T15:10:00" u="1"/>
        <d v="2017-06-05T18:10:00" u="1"/>
        <d v="2017-07-01T16:10:00" u="1"/>
        <d v="2017-06-05T19:10:00" u="1"/>
        <d v="2017-07-01T17:10:00" u="1"/>
        <d v="2017-06-05T20:10:00" u="1"/>
        <d v="2017-07-01T18:10:00" u="1"/>
        <d v="2017-06-05T21:10:00" u="1"/>
        <d v="2017-07-01T19:10:00" u="1"/>
        <d v="2017-09-29T00:00:00" u="1"/>
        <d v="2017-06-05T22:10:00" u="1"/>
        <d v="2017-07-01T20:10:00" u="1"/>
        <d v="2017-06-05T23:10:00" u="1"/>
        <d v="2017-07-01T21:10:00" u="1"/>
        <d v="2017-10-25T00:00:00" u="1"/>
        <d v="2017-07-01T22:10:00" u="1"/>
        <d v="2017-07-01T23:10:00" u="1"/>
        <d v="2017-11-21T00:00:00" u="1"/>
        <d v="2017-12-17T00:00:00" u="1"/>
        <d v="2017-06-02T00:30:00" u="1"/>
        <d v="2017-06-07T00:10:00" u="1"/>
        <d v="2017-06-02T01:30:00" u="1"/>
        <d v="2017-06-07T01:10:00" u="1"/>
        <d v="2017-06-02T02:30:00" u="1"/>
        <d v="2017-06-07T02:10:00" u="1"/>
        <d v="2017-07-03T00:10:00" u="1"/>
        <d v="2017-06-02T03:30:00" u="1"/>
        <d v="2017-06-07T03:10:00" u="1"/>
        <d v="2017-07-03T01:10:00" u="1"/>
        <d v="2017-06-02T04:30:00" u="1"/>
        <d v="2017-06-07T04:10:00" u="1"/>
        <d v="2017-07-03T02:10:00" u="1"/>
        <d v="2017-06-02T05:30:00" u="1"/>
        <d v="2017-06-07T05:10:00" u="1"/>
        <d v="2017-07-03T03:10:00" u="1"/>
        <d v="2017-06-02T06:30:00" u="1"/>
        <d v="2017-06-07T06:10:00" u="1"/>
        <d v="2017-07-03T04:10:00" u="1"/>
        <d v="2017-06-02T07:30:00" u="1"/>
        <d v="2017-06-07T07:10:00" u="1"/>
        <d v="2017-07-03T05:10:00" u="1"/>
        <d v="2017-06-02T08:30:00" u="1"/>
        <d v="2017-06-07T08:10:00" u="1"/>
        <d v="2017-07-03T06:10:00" u="1"/>
        <d v="2017-06-02T09:30:00" u="1"/>
        <d v="2017-06-07T09:10:00" u="1"/>
        <d v="2017-07-03T07:10:00" u="1"/>
        <d v="2017-06-02T10:30:00" u="1"/>
        <d v="2017-06-07T10:10:00" u="1"/>
        <d v="2017-07-03T08:10:00" u="1"/>
        <d v="2017-06-02T11:30:00" u="1"/>
        <d v="2017-06-07T11:10:00" u="1"/>
        <d v="2017-07-03T09:10:00" u="1"/>
        <d v="2017-06-02T12:30:00" u="1"/>
        <d v="2017-06-07T12:10:00" u="1"/>
        <d v="2017-07-03T10:10:00" u="1"/>
        <d v="2017-06-02T13:30:00" u="1"/>
        <d v="2017-06-07T13:10:00" u="1"/>
        <d v="2017-07-03T11:10:00" u="1"/>
        <d v="2017-06-02T14:30:00" u="1"/>
        <d v="2017-06-07T14:10:00" u="1"/>
        <d v="2017-07-03T12:10:00" u="1"/>
        <d v="2017-06-02T15:30:00" u="1"/>
        <d v="2017-06-07T15:10:00" u="1"/>
        <d v="2017-07-03T13:10:00" u="1"/>
        <d v="2017-06-02T16:30:00" u="1"/>
        <d v="2017-06-07T16:10:00" u="1"/>
        <d v="2017-07-03T14:10:00" u="1"/>
        <d v="2017-06-02T17:30:00" u="1"/>
        <d v="2017-06-07T17:10:00" u="1"/>
        <d v="2017-07-03T15:10:00" u="1"/>
        <d v="2017-06-02T18:30:00" u="1"/>
        <d v="2017-06-07T18:10:00" u="1"/>
        <d v="2017-07-03T16:10:00" u="1"/>
        <d v="2017-06-02T19:30:00" u="1"/>
        <d v="2017-06-07T19:10:00" u="1"/>
        <d v="2017-07-03T17:10:00" u="1"/>
        <d v="2017-06-02T20:30:00" u="1"/>
        <d v="2017-06-07T20:10:00" u="1"/>
        <d v="2017-07-03T18:10:00" u="1"/>
        <d v="2017-06-02T21:30:00" u="1"/>
        <d v="2017-06-07T21:10:00" u="1"/>
        <d v="2017-07-03T19:10:00" u="1"/>
        <d v="2017-06-02T22:30:00" u="1"/>
        <d v="2017-06-07T22:10:00" u="1"/>
        <d v="2017-07-03T20:10:00" u="1"/>
        <d v="2017-06-02T23:30:00" u="1"/>
        <d v="2017-06-07T23:10:00" u="1"/>
        <d v="2017-07-03T21:10:00" u="1"/>
        <d v="2017-10-27T00:00:00" u="1"/>
        <d v="2017-07-03T22:10:00" u="1"/>
        <d v="2017-07-03T23:10:00" u="1"/>
        <d v="2017-11-23T00:00:00" u="1"/>
        <d v="2017-12-19T00:00:00" u="1"/>
        <d v="2017-07-05T00:10:00" u="1"/>
        <d v="2017-07-05T01:10:00" u="1"/>
        <d v="2017-07-05T02:10:00" u="1"/>
        <d v="2017-08-01T00:10:00" u="1"/>
        <d v="2017-07-05T03:10:00" u="1"/>
        <d v="2017-08-01T01:10:00" u="1"/>
        <d v="2017-07-05T04:10:00" u="1"/>
        <d v="2017-08-01T02:10:00" u="1"/>
        <d v="2017-07-05T05:10:00" u="1"/>
        <d v="2017-08-01T03:10:00" u="1"/>
        <d v="2017-07-05T06:10:00" u="1"/>
        <d v="2017-08-01T04:10:00" u="1"/>
        <d v="2017-07-05T07:10:00" u="1"/>
        <d v="2017-08-01T05:10:00" u="1"/>
        <d v="2017-07-05T08:10:00" u="1"/>
        <d v="2017-08-01T06:10:00" u="1"/>
        <d v="2017-07-05T09:10:00" u="1"/>
        <d v="2017-08-01T07:10:00" u="1"/>
        <d v="2017-07-05T10:10:00" u="1"/>
        <d v="2017-08-01T08:10:00" u="1"/>
        <d v="2017-07-05T11:10:00" u="1"/>
        <d v="2017-08-01T09:10:00" u="1"/>
        <d v="2017-07-05T12:10:00" u="1"/>
        <d v="2017-08-01T10:10:00" u="1"/>
        <d v="2017-07-05T13:10:00" u="1"/>
        <d v="2017-08-01T11:10:00" u="1"/>
        <d v="2017-07-05T14:10:00" u="1"/>
        <d v="2017-08-01T12:10:00" u="1"/>
        <d v="2017-07-05T15:10:00" u="1"/>
        <d v="2017-08-01T13:10:00" u="1"/>
        <d v="2017-07-05T16:10:00" u="1"/>
        <d v="2017-08-01T14:10:00" u="1"/>
        <d v="2017-07-05T17:10:00" u="1"/>
        <d v="2017-08-01T15:10:00" u="1"/>
        <d v="2017-07-05T18:10:00" u="1"/>
        <d v="2017-08-01T16:10:00" u="1"/>
        <d v="2017-07-05T19:10:00" u="1"/>
        <d v="2017-08-01T17:10:00" u="1"/>
        <d v="2017-07-05T20:10:00" u="1"/>
        <d v="2017-08-01T18:10:00" u="1"/>
        <d v="2017-07-05T21:10:00" u="1"/>
        <d v="2017-08-01T19:10:00" u="1"/>
        <d v="2017-10-29T00:00:00" u="1"/>
        <d v="2017-07-05T22:10:00" u="1"/>
        <d v="2017-08-01T20:10:00" u="1"/>
        <d v="2017-07-05T23:10:00" u="1"/>
        <d v="2017-08-01T21:10:00" u="1"/>
        <d v="2017-11-25T00:00:00" u="1"/>
        <d v="2017-08-01T22:10:00" u="1"/>
        <d v="2017-08-01T23:10:00" u="1"/>
        <d v="2017-12-21T00:00:00" u="1"/>
        <d v="2017-07-02T00:30:00" u="1"/>
        <d v="2017-07-07T00:10:00" u="1"/>
        <d v="2017-07-02T01:30:00" u="1"/>
        <d v="2017-07-07T01:10:00" u="1"/>
        <d v="2017-07-02T02:30:00" u="1"/>
        <d v="2017-07-07T02:10:00" u="1"/>
        <d v="2017-08-03T00:10:00" u="1"/>
        <d v="2017-07-02T03:30:00" u="1"/>
        <d v="2017-07-07T03:10:00" u="1"/>
        <d v="2017-08-03T01:10:00" u="1"/>
        <d v="2017-01-02T00:00:00" u="1"/>
        <d v="2017-07-02T04:30:00" u="1"/>
        <d v="2017-07-07T04:10:00" u="1"/>
        <d v="2017-08-03T02:10:00" u="1"/>
        <d v="2017-01-02T01:00:00" u="1"/>
        <d v="2017-07-02T05:30:00" u="1"/>
        <d v="2017-07-07T05:10:00" u="1"/>
        <d v="2017-08-03T03:10:00" u="1"/>
        <d v="2017-01-02T02:00:00" u="1"/>
        <d v="2017-07-02T06:30:00" u="1"/>
        <d v="2017-07-07T06:10:00" u="1"/>
        <d v="2017-08-03T04:10:00" u="1"/>
        <d v="2017-01-02T03:00:00" u="1"/>
        <d v="2017-07-02T07:30:00" u="1"/>
        <d v="2017-07-07T07:10:00" u="1"/>
        <d v="2017-08-03T05:10:00" u="1"/>
        <d v="2020-01-02T00:00:00" u="1"/>
        <d v="2017-01-02T04:00:00" u="1"/>
        <d v="2017-07-02T08:30:00" u="1"/>
        <d v="2017-07-07T08:10:00" u="1"/>
        <d v="2017-08-03T06:10:00" u="1"/>
        <d v="2017-01-02T05:00:00" u="1"/>
        <d v="2017-07-02T09:30:00" u="1"/>
        <d v="2017-07-07T09:10:00" u="1"/>
        <d v="2017-08-03T07:10:00" u="1"/>
        <d v="2017-01-02T06:00:00" u="1"/>
        <d v="2017-07-02T10:30:00" u="1"/>
        <d v="2017-07-07T10:10:00" u="1"/>
        <d v="2017-08-03T08:10:00" u="1"/>
        <d v="2017-01-02T07:00:00" u="1"/>
        <d v="2017-07-02T11:30:00" u="1"/>
        <d v="2017-07-07T11:10:00" u="1"/>
        <d v="2017-08-03T09:10:00" u="1"/>
        <d v="2017-01-02T08:00:00" u="1"/>
        <d v="2017-07-02T12:30:00" u="1"/>
        <d v="2017-07-07T12:10:00" u="1"/>
        <d v="2017-08-03T10:10:00" u="1"/>
        <d v="2017-01-02T09:00:00" u="1"/>
        <d v="2017-07-02T13:30:00" u="1"/>
        <d v="2017-07-07T13:10:00" u="1"/>
        <d v="2017-08-03T11:10:00" u="1"/>
        <d v="2017-01-02T10:00:00" u="1"/>
        <d v="2017-07-02T14:30:00" u="1"/>
        <d v="2017-07-07T14:10:00" u="1"/>
        <d v="2017-08-03T12:10:00" u="1"/>
        <d v="2017-01-02T11:00:00" u="1"/>
        <d v="2017-07-02T15:30:00" u="1"/>
        <d v="2017-07-07T15:10:00" u="1"/>
        <d v="2017-08-03T13:10:00" u="1"/>
        <d v="2017-01-02T12:00:00" u="1"/>
        <d v="2017-07-02T16:30:00" u="1"/>
        <d v="2017-07-07T16:10:00" u="1"/>
        <d v="2017-08-03T14:10:00" u="1"/>
        <d v="2017-01-02T13:00:00" u="1"/>
        <d v="2017-07-02T17:30:00" u="1"/>
        <d v="2017-07-07T17:10:00" u="1"/>
        <d v="2017-08-03T15:10:00" u="1"/>
        <d v="2017-01-02T14:00:00" u="1"/>
        <d v="2017-07-02T18:30:00" u="1"/>
        <d v="2017-07-07T18:10:00" u="1"/>
        <d v="2017-08-03T16:10:00" u="1"/>
        <d v="2017-01-02T15:00:00" u="1"/>
        <d v="2017-07-02T19:30:00" u="1"/>
        <d v="2017-07-07T19:10:00" u="1"/>
        <d v="2017-08-03T17:10:00" u="1"/>
        <d v="2017-01-02T16:00:00" u="1"/>
        <d v="2017-07-02T20:30:00" u="1"/>
        <d v="2017-07-07T20:10:00" u="1"/>
        <d v="2017-08-03T18:10:00" u="1"/>
        <d v="2017-01-02T17:00:00" u="1"/>
        <d v="2017-07-02T21:30:00" u="1"/>
        <d v="2017-07-07T21:10:00" u="1"/>
        <d v="2017-08-03T19:10:00" u="1"/>
        <d v="2017-10-31T00:00:00" u="1"/>
        <d v="2017-01-02T18:00:00" u="1"/>
        <d v="2017-07-02T22:30:00" u="1"/>
        <d v="2017-07-07T22:10:00" u="1"/>
        <d v="2017-08-03T20:10:00" u="1"/>
        <d v="2017-01-02T19:00:00" u="1"/>
        <d v="2017-07-02T23:30:00" u="1"/>
        <d v="2017-07-07T23:10:00" u="1"/>
        <d v="2017-08-03T21:10:00" u="1"/>
        <d v="2017-11-27T00:00:00" u="1"/>
        <d v="2017-01-02T20:00:00" u="1"/>
        <d v="2017-08-03T22:10:00" u="1"/>
        <d v="2020-10-31T00:00:00" u="1"/>
        <d v="2017-01-02T21:00:00" u="1"/>
        <d v="2017-08-03T23:10:00" u="1"/>
        <d v="2017-12-23T00:00:00" u="1"/>
        <d v="2017-01-02T22:00:00" u="1"/>
        <d v="2017-01-02T23:00:00" u="1"/>
        <d v="2017-08-05T00:10:00" u="1"/>
        <d v="2017-08-05T01:10:00" u="1"/>
        <d v="2017-01-04T00:00:00" u="1"/>
        <d v="2017-08-05T02:10:00" u="1"/>
        <d v="2017-09-01T00:10:00" u="1"/>
        <d v="2017-01-04T01:00:00" u="1"/>
        <d v="2017-08-05T03:10:00" u="1"/>
        <d v="2017-09-01T01:10:00" u="1"/>
        <d v="2017-01-04T02:00:00" u="1"/>
        <d v="2017-08-05T04:10:00" u="1"/>
        <d v="2017-09-01T02:10:00" u="1"/>
        <d v="2017-01-04T03:00:00" u="1"/>
        <d v="2017-08-05T05:10:00" u="1"/>
        <d v="2017-09-01T03:10:00" u="1"/>
        <d v="2020-01-04T00:00:00" u="1"/>
        <d v="2017-01-04T04:00:00" u="1"/>
        <d v="2017-08-05T06:10:00" u="1"/>
        <d v="2017-09-01T04:10:00" u="1"/>
        <d v="2017-01-04T05:00:00" u="1"/>
        <d v="2017-08-05T07:10:00" u="1"/>
        <d v="2017-09-01T05:10:00" u="1"/>
        <d v="2017-01-04T06:00:00" u="1"/>
        <d v="2017-08-05T08:10:00" u="1"/>
        <d v="2017-09-01T06:10:00" u="1"/>
        <d v="2017-01-04T07:00:00" u="1"/>
        <d v="2017-08-05T09:10:00" u="1"/>
        <d v="2017-09-01T07:10:00" u="1"/>
        <d v="2017-01-04T08:00:00" u="1"/>
        <d v="2017-08-05T10:10:00" u="1"/>
        <d v="2017-09-01T08:10:00" u="1"/>
        <d v="2017-01-04T09:00:00" u="1"/>
        <d v="2017-08-05T11:10:00" u="1"/>
        <d v="2017-09-01T09:10:00" u="1"/>
        <d v="2017-01-04T10:00:00" u="1"/>
        <d v="2017-08-05T12:10:00" u="1"/>
        <d v="2017-09-01T10:10:00" u="1"/>
        <d v="2017-01-04T11:00:00" u="1"/>
        <d v="2017-08-05T13:10:00" u="1"/>
        <d v="2017-09-01T11:10:00" u="1"/>
        <d v="2017-01-04T12:00:00" u="1"/>
        <d v="2017-08-05T14:10:00" u="1"/>
        <d v="2017-09-01T12:10:00" u="1"/>
        <d v="2017-01-04T13:00:00" u="1"/>
        <d v="2017-08-05T15:10:00" u="1"/>
        <d v="2017-09-01T13:10:00" u="1"/>
        <d v="2017-01-04T14:00:00" u="1"/>
        <d v="2017-08-05T16:10:00" u="1"/>
        <d v="2017-09-01T14:10:00" u="1"/>
        <d v="2017-01-04T15:00:00" u="1"/>
        <d v="2017-08-05T17:10:00" u="1"/>
        <d v="2017-09-01T15:10:00" u="1"/>
        <d v="2017-01-04T16:00:00" u="1"/>
        <d v="2017-08-05T18:10:00" u="1"/>
        <d v="2017-09-01T16:10:00" u="1"/>
        <d v="2017-01-04T17:00:00" u="1"/>
        <d v="2017-08-05T19:10:00" u="1"/>
        <d v="2017-09-01T17:10:00" u="1"/>
        <d v="2017-01-04T18:00:00" u="1"/>
        <d v="2017-08-05T20:10:00" u="1"/>
        <d v="2017-09-01T18:10:00" u="1"/>
        <d v="2017-01-04T19:00:00" u="1"/>
        <d v="2017-08-05T21:10:00" u="1"/>
        <d v="2017-09-01T19:10:00" u="1"/>
        <d v="2017-11-29T00:00:00" u="1"/>
        <d v="2017-01-04T20:00:00" u="1"/>
        <d v="2017-08-05T22:10:00" u="1"/>
        <d v="2017-09-01T20:10:00" u="1"/>
        <d v="2017-01-04T21:00:00" u="1"/>
        <d v="2017-08-05T23:10:00" u="1"/>
        <d v="2017-09-01T21:10:00" u="1"/>
        <d v="2017-12-25T00:00:00" u="1"/>
        <d v="2017-01-04T22:00:00" u="1"/>
        <d v="2017-09-01T22:10:00" u="1"/>
        <d v="2017-01-04T23:00:00" u="1"/>
        <d v="2017-09-01T23:10:00" u="1"/>
        <d v="2017-08-02T00:30:00" u="1"/>
        <d v="2017-08-07T00:10:00" u="1"/>
        <d v="2017-08-02T01:30:00" u="1"/>
        <d v="2017-08-07T01:10:00" u="1"/>
        <d v="2017-01-01T00:20:00" u="1"/>
        <d v="2017-01-06T00:00:00" u="1"/>
        <d v="2017-08-02T02:30:00" u="1"/>
        <d v="2017-08-07T02:10:00" u="1"/>
        <d v="2017-09-03T00:10:00" u="1"/>
        <d v="2017-01-01T01:20:00" u="1"/>
        <d v="2017-01-06T01:00:00" u="1"/>
        <d v="2017-08-02T03:30:00" u="1"/>
        <d v="2017-08-07T03:10:00" u="1"/>
        <d v="2017-09-03T01:10:00" u="1"/>
        <d v="2017-01-01T02:20:00" u="1"/>
        <d v="2017-01-06T02:00:00" u="1"/>
        <d v="2017-02-02T00:00:00" u="1"/>
        <d v="2017-08-02T04:30:00" u="1"/>
        <d v="2017-08-07T04:10:00" u="1"/>
        <d v="2017-09-03T02:10:00" u="1"/>
        <d v="2017-01-01T03:20:00" u="1"/>
        <d v="2017-01-06T03:00:00" u="1"/>
        <d v="2017-02-02T01:00:00" u="1"/>
        <d v="2017-08-02T05:30:00" u="1"/>
        <d v="2017-08-07T05:10:00" u="1"/>
        <d v="2017-09-03T03:10:00" u="1"/>
        <d v="2020-01-06T00:00:00" u="1"/>
        <d v="2017-01-01T04:20:00" u="1"/>
        <d v="2017-01-06T04:00:00" u="1"/>
        <d v="2017-02-02T02:00:00" u="1"/>
        <d v="2017-08-02T06:30:00" u="1"/>
        <d v="2017-08-07T06:10:00" u="1"/>
        <d v="2017-09-03T04:10:00" u="1"/>
        <d v="2017-01-01T05:20:00" u="1"/>
        <d v="2017-01-06T05:00:00" u="1"/>
        <d v="2017-02-02T03:00:00" u="1"/>
        <d v="2017-08-02T07:30:00" u="1"/>
        <d v="2017-08-07T07:10:00" u="1"/>
        <d v="2017-09-03T05:10:00" u="1"/>
        <d v="2020-02-02T00:00:00" u="1"/>
        <d v="2017-01-01T06:20:00" u="1"/>
        <d v="2017-01-06T06:00:00" u="1"/>
        <d v="2017-02-02T04:00:00" u="1"/>
        <d v="2017-08-02T08:30:00" u="1"/>
        <d v="2017-08-07T08:10:00" u="1"/>
        <d v="2017-09-03T06:10:00" u="1"/>
        <d v="2017-01-01T07:20:00" u="1"/>
        <d v="2017-01-06T07:00:00" u="1"/>
        <d v="2017-02-02T05:00:00" u="1"/>
        <d v="2017-08-02T09:30:00" u="1"/>
        <d v="2017-08-07T09:10:00" u="1"/>
        <d v="2017-09-03T07:10:00" u="1"/>
        <d v="2017-01-01T08:20:00" u="1"/>
        <d v="2017-01-06T08:00:00" u="1"/>
        <d v="2017-02-02T06:00:00" u="1"/>
        <d v="2017-08-02T10:30:00" u="1"/>
        <d v="2017-08-07T10:10:00" u="1"/>
        <d v="2017-09-03T08:10:00" u="1"/>
        <d v="2017-01-01T09:20:00" u="1"/>
        <d v="2017-01-06T09:00:00" u="1"/>
        <d v="2017-02-02T07:00:00" u="1"/>
        <d v="2017-08-02T11:30:00" u="1"/>
        <d v="2017-08-07T11:10:00" u="1"/>
        <d v="2017-09-03T09:10:00" u="1"/>
        <d v="2017-01-01T10:20:00" u="1"/>
        <d v="2017-01-06T10:00:00" u="1"/>
        <d v="2017-02-02T08:00:00" u="1"/>
        <d v="2017-08-02T12:30:00" u="1"/>
        <d v="2017-08-07T12:10:00" u="1"/>
        <d v="2017-09-03T10:10:00" u="1"/>
        <d v="2017-01-01T11:20:00" u="1"/>
        <d v="2017-01-06T11:00:00" u="1"/>
        <d v="2017-02-02T09:00:00" u="1"/>
        <d v="2017-08-02T13:30:00" u="1"/>
        <d v="2017-08-07T13:10:00" u="1"/>
        <d v="2017-09-03T11:10:00" u="1"/>
        <d v="2017-01-01T12:20:00" u="1"/>
        <d v="2017-01-06T12:00:00" u="1"/>
        <d v="2017-02-02T10:00:00" u="1"/>
        <d v="2017-08-02T14:30:00" u="1"/>
        <d v="2017-08-07T14:10:00" u="1"/>
        <d v="2017-09-03T12:10:00" u="1"/>
        <d v="2017-01-01T13:20:00" u="1"/>
        <d v="2017-01-06T13:00:00" u="1"/>
        <d v="2017-02-02T11:00:00" u="1"/>
        <d v="2017-08-02T15:30:00" u="1"/>
        <d v="2017-08-07T15:10:00" u="1"/>
        <d v="2017-09-03T13:10:00" u="1"/>
        <d v="2017-01-01T14:20:00" u="1"/>
        <d v="2017-01-06T14:00:00" u="1"/>
        <d v="2017-02-02T12:00:00" u="1"/>
        <d v="2017-08-02T16:30:00" u="1"/>
        <d v="2017-08-07T16:10:00" u="1"/>
        <d v="2017-09-03T14:10:00" u="1"/>
        <d v="2017-01-01T15:20:00" u="1"/>
        <d v="2017-01-06T15:00:00" u="1"/>
        <d v="2017-02-02T13:00:00" u="1"/>
        <d v="2017-08-02T17:30:00" u="1"/>
        <d v="2017-08-07T17:10:00" u="1"/>
        <d v="2017-09-03T15:10:00" u="1"/>
        <d v="2017-01-01T16:20:00" u="1"/>
        <d v="2017-01-06T16:00:00" u="1"/>
        <d v="2017-02-02T14:00:00" u="1"/>
        <d v="2017-08-02T18:30:00" u="1"/>
        <d v="2017-08-07T18:10:00" u="1"/>
        <d v="2017-09-03T16:10:00" u="1"/>
        <d v="2017-01-01T17:20:00" u="1"/>
        <d v="2017-01-06T17:00:00" u="1"/>
        <d v="2017-02-02T15:00:00" u="1"/>
        <d v="2017-08-02T19:30:00" u="1"/>
        <d v="2017-08-07T19:10:00" u="1"/>
        <d v="2017-09-03T17:10:00" u="1"/>
        <d v="2017-01-01T18:20:00" u="1"/>
        <d v="2017-01-06T18:00:00" u="1"/>
        <d v="2017-02-02T16:00:00" u="1"/>
        <d v="2017-08-02T20:30:00" u="1"/>
        <d v="2017-08-07T20:10:00" u="1"/>
        <d v="2017-09-03T18:10:00" u="1"/>
        <d v="2017-01-01T19:20:00" u="1"/>
        <d v="2017-01-06T19:00:00" u="1"/>
        <d v="2017-02-02T17:00:00" u="1"/>
        <d v="2017-08-02T21:30:00" u="1"/>
        <d v="2017-08-07T21:10:00" u="1"/>
        <d v="2017-09-03T19:10:00" u="1"/>
        <d v="2017-01-01T20:20:00" u="1"/>
        <d v="2017-01-06T20:00:00" u="1"/>
        <d v="2017-02-02T18:00:00" u="1"/>
        <d v="2017-08-02T22:30:00" u="1"/>
        <d v="2017-08-07T22:10:00" u="1"/>
        <d v="2017-09-03T20:10:00" u="1"/>
        <d v="2017-01-01T21:20:00" u="1"/>
        <d v="2017-01-06T21:00:00" u="1"/>
        <d v="2017-02-02T19:00:00" u="1"/>
        <d v="2017-08-02T23:30:00" u="1"/>
        <d v="2017-08-07T23:10:00" u="1"/>
        <d v="2017-09-03T21:10:00" u="1"/>
        <d v="2017-12-27T00:00:00" u="1"/>
        <d v="2017-01-01T22:20:00" u="1"/>
        <d v="2017-01-06T22:00:00" u="1"/>
        <d v="2017-02-02T20:00:00" u="1"/>
        <d v="2017-09-03T22:10:00" u="1"/>
        <d v="2017-01-01T23:20:00" u="1"/>
        <d v="2017-01-06T23:00:00" u="1"/>
        <d v="2017-02-02T21:00:00" u="1"/>
        <d v="2017-09-03T23:10:00" u="1"/>
        <d v="2017-02-02T22:00:00" u="1"/>
        <d v="2017-02-02T23:00:00" u="1"/>
        <d v="2017-01-03T00:20:00" u="1"/>
        <d v="2017-01-08T00:00:00" u="1"/>
        <d v="2017-09-05T00:10:00" u="1"/>
        <d v="2017-01-03T01:20:00" u="1"/>
        <d v="2017-01-08T01:00:00" u="1"/>
        <d v="2017-09-05T01:10:00" u="1"/>
        <d v="2017-01-03T02:20:00" u="1"/>
        <d v="2017-01-08T02:00:00" u="1"/>
        <d v="2017-02-04T00:00:00" u="1"/>
        <d v="2017-09-05T02:10:00" u="1"/>
        <d v="2017-10-01T00:10:00" u="1"/>
        <d v="2017-01-03T03:20:00" u="1"/>
        <d v="2017-01-08T03:00:00" u="1"/>
        <d v="2017-02-04T01:00:00" u="1"/>
        <d v="2017-09-05T03:10:00" u="1"/>
        <d v="2017-10-01T01:10:00" u="1"/>
        <d v="2020-01-08T00:00:00" u="1"/>
        <d v="2017-01-03T04:20:00" u="1"/>
        <d v="2017-01-08T04:00:00" u="1"/>
        <d v="2017-02-04T02:00:00" u="1"/>
        <d v="2017-09-05T04:10:00" u="1"/>
        <d v="2017-10-01T02:10:00" u="1"/>
        <d v="2017-01-03T05:20:00" u="1"/>
        <d v="2017-01-08T05:00:00" u="1"/>
        <d v="2017-02-04T03:00:00" u="1"/>
        <d v="2017-09-05T05:10:00" u="1"/>
        <d v="2017-10-01T03:10:00" u="1"/>
        <d v="2020-02-04T00:00:00" u="1"/>
        <d v="2017-01-03T06:20:00" u="1"/>
        <d v="2017-01-08T06:00:00" u="1"/>
        <d v="2017-02-04T04:00:00" u="1"/>
        <d v="2017-09-05T06:10:00" u="1"/>
        <d v="2017-10-01T04:10:00" u="1"/>
        <d v="2017-01-03T07:20:00" u="1"/>
        <d v="2017-01-08T07:00:00" u="1"/>
        <d v="2017-02-04T05:00:00" u="1"/>
        <d v="2017-09-05T07:10:00" u="1"/>
        <d v="2017-10-01T05:10:00" u="1"/>
        <d v="2017-01-03T08:20:00" u="1"/>
        <d v="2017-01-08T08:00:00" u="1"/>
        <d v="2017-02-04T06:00:00" u="1"/>
        <d v="2017-09-05T08:10:00" u="1"/>
        <d v="2017-10-01T06:10:00" u="1"/>
        <d v="2017-01-03T09:20:00" u="1"/>
        <d v="2017-01-08T09:00:00" u="1"/>
        <d v="2017-02-04T07:00:00" u="1"/>
        <d v="2017-09-05T09:10:00" u="1"/>
        <d v="2017-10-01T07:10:00" u="1"/>
        <d v="2017-01-03T10:20:00" u="1"/>
        <d v="2017-01-08T10:00:00" u="1"/>
        <d v="2017-02-04T08:00:00" u="1"/>
        <d v="2017-09-05T10:10:00" u="1"/>
        <d v="2017-10-01T08:10:00" u="1"/>
        <d v="2017-01-03T11:20:00" u="1"/>
        <d v="2017-01-08T11:00:00" u="1"/>
        <d v="2017-02-04T09:00:00" u="1"/>
        <d v="2017-09-05T11:10:00" u="1"/>
        <d v="2017-10-01T09:10:00" u="1"/>
        <d v="2017-01-03T12:20:00" u="1"/>
        <d v="2017-01-08T12:00:00" u="1"/>
        <d v="2017-02-04T10:00:00" u="1"/>
        <d v="2017-09-05T12:10:00" u="1"/>
        <d v="2017-10-01T10:10:00" u="1"/>
        <d v="2017-01-03T13:20:00" u="1"/>
        <d v="2017-01-08T13:00:00" u="1"/>
        <d v="2017-02-04T11:00:00" u="1"/>
        <d v="2017-09-05T13:10:00" u="1"/>
        <d v="2017-10-01T11:10:00" u="1"/>
        <d v="2017-01-03T14:20:00" u="1"/>
        <d v="2017-01-08T14:00:00" u="1"/>
        <d v="2017-02-04T12:00:00" u="1"/>
        <d v="2017-09-05T14:10:00" u="1"/>
        <d v="2017-10-01T12:10:00" u="1"/>
        <d v="2017-01-03T15:20:00" u="1"/>
        <d v="2017-01-08T15:00:00" u="1"/>
        <d v="2017-02-04T13:00:00" u="1"/>
        <d v="2017-09-05T15:10:00" u="1"/>
        <d v="2017-10-01T13:10:00" u="1"/>
        <d v="2017-01-03T16:20:00" u="1"/>
        <d v="2017-01-08T16:00:00" u="1"/>
        <d v="2017-02-04T14:00:00" u="1"/>
        <d v="2017-09-05T16:10:00" u="1"/>
        <d v="2017-10-01T14:10:00" u="1"/>
        <d v="2017-01-03T17:20:00" u="1"/>
        <d v="2017-01-08T17:00:00" u="1"/>
        <d v="2017-02-04T15:00:00" u="1"/>
        <d v="2017-09-05T17:10:00" u="1"/>
        <d v="2017-10-01T15:10:00" u="1"/>
        <d v="2017-01-03T18:20:00" u="1"/>
        <d v="2017-01-08T18:00:00" u="1"/>
        <d v="2017-02-04T16:00:00" u="1"/>
        <d v="2017-09-05T18:10:00" u="1"/>
        <d v="2017-10-01T16:10:00" u="1"/>
        <d v="2017-01-03T19:20:00" u="1"/>
        <d v="2017-01-08T19:00:00" u="1"/>
        <d v="2017-02-04T17:00:00" u="1"/>
        <d v="2017-09-05T19:10:00" u="1"/>
        <d v="2017-10-01T17:10:00" u="1"/>
        <d v="2017-01-03T20:20:00" u="1"/>
        <d v="2017-01-08T20:00:00" u="1"/>
        <d v="2017-02-04T18:00:00" u="1"/>
        <d v="2017-09-05T20:10:00" u="1"/>
        <d v="2017-10-01T18:10:00" u="1"/>
        <d v="2017-01-03T21:20:00" u="1"/>
        <d v="2017-01-08T21:00:00" u="1"/>
        <d v="2017-02-04T19:00:00" u="1"/>
        <d v="2017-09-05T21:10:00" u="1"/>
        <d v="2017-10-01T19:10:00" u="1"/>
        <d v="2017-12-29T00:00:00" u="1"/>
        <d v="2017-01-03T22:20:00" u="1"/>
        <d v="2017-01-08T22:00:00" u="1"/>
        <d v="2017-02-04T20:00:00" u="1"/>
        <d v="2017-09-05T22:10:00" u="1"/>
        <d v="2017-10-01T20:10:00" u="1"/>
        <d v="2017-01-03T23:20:00" u="1"/>
        <d v="2017-01-08T23:00:00" u="1"/>
        <d v="2017-02-04T21:00:00" u="1"/>
        <d v="2017-09-05T23:10:00" u="1"/>
        <d v="2017-10-01T21:10:00" u="1"/>
        <d v="2017-02-04T22:00:00" u="1"/>
        <d v="2017-10-01T22:10:00" u="1"/>
        <d v="2017-02-04T23:00:00" u="1"/>
        <d v="2017-10-01T23:10:00" u="1"/>
        <d v="2017-01-05T00:20:00" u="1"/>
        <d v="2017-01-10T00:00:00" u="1"/>
        <d v="2017-09-02T00:30:00" u="1"/>
        <d v="2017-09-07T00:10:00" u="1"/>
        <d v="2017-01-05T01:20:00" u="1"/>
        <d v="2017-01-10T01:00:00" u="1"/>
        <d v="2017-09-02T01:30:00" u="1"/>
        <d v="2017-09-07T01:10:00" u="1"/>
        <d v="2017-01-05T02:20:00" u="1"/>
        <d v="2017-01-10T02:00:00" u="1"/>
        <d v="2017-02-01T00:20:00" u="1"/>
        <d v="2017-02-06T00:00:00" u="1"/>
        <d v="2017-09-02T02:30:00" u="1"/>
        <d v="2017-09-07T02:10:00" u="1"/>
        <d v="2017-10-03T00:10:00" u="1"/>
        <d v="2017-01-05T03:20:00" u="1"/>
        <d v="2017-01-10T03:00:00" u="1"/>
        <d v="2017-02-01T01:20:00" u="1"/>
        <d v="2017-02-06T01:00:00" u="1"/>
        <d v="2017-09-02T03:30:00" u="1"/>
        <d v="2017-09-07T03:10:00" u="1"/>
        <d v="2017-10-03T01:10:00" u="1"/>
        <d v="2020-01-10T00:00:00" u="1"/>
        <d v="2017-01-05T04:20:00" u="1"/>
        <d v="2017-01-10T04:00:00" u="1"/>
        <d v="2017-02-01T02:20:00" u="1"/>
        <d v="2017-02-06T02:00:00" u="1"/>
        <d v="2017-03-02T00:00:00" u="1"/>
        <d v="2017-09-02T04:30:00" u="1"/>
        <d v="2017-09-07T04:10:00" u="1"/>
        <d v="2017-10-03T02:10:00" u="1"/>
        <d v="2017-01-05T05:20:00" u="1"/>
        <d v="2017-01-10T05:00:00" u="1"/>
        <d v="2017-02-01T03:20:00" u="1"/>
        <d v="2017-02-06T03:00:00" u="1"/>
        <d v="2017-03-02T01:00:00" u="1"/>
        <d v="2017-09-02T05:30:00" u="1"/>
        <d v="2017-09-07T05:10:00" u="1"/>
        <d v="2017-10-03T03:10:00" u="1"/>
        <d v="2020-02-06T00:00:00" u="1"/>
        <d v="2017-01-05T06:20:00" u="1"/>
        <d v="2017-01-10T06:00:00" u="1"/>
        <d v="2017-02-01T04:20:00" u="1"/>
        <d v="2017-02-06T04:00:00" u="1"/>
        <d v="2017-03-02T02:00:00" u="1"/>
        <d v="2017-09-02T06:30:00" u="1"/>
        <d v="2017-09-07T06:10:00" u="1"/>
        <d v="2017-10-03T04:10:00" u="1"/>
        <d v="2017-01-05T07:20:00" u="1"/>
        <d v="2017-01-10T07:00:00" u="1"/>
        <d v="2017-02-01T05:20:00" u="1"/>
        <d v="2017-02-06T05:00:00" u="1"/>
        <d v="2017-03-02T03:00:00" u="1"/>
        <d v="2017-09-02T07:30:00" u="1"/>
        <d v="2017-09-07T07:10:00" u="1"/>
        <d v="2017-10-03T05:10:00" u="1"/>
        <d v="2020-03-02T00:00:00" u="1"/>
        <d v="2017-01-05T08:20:00" u="1"/>
        <d v="2017-01-10T08:00:00" u="1"/>
        <d v="2017-02-01T06:20:00" u="1"/>
        <d v="2017-02-06T06:00:00" u="1"/>
        <d v="2017-03-02T04:00:00" u="1"/>
        <d v="2017-09-02T08:30:00" u="1"/>
        <d v="2017-09-07T08:10:00" u="1"/>
        <d v="2017-10-03T06:10:00" u="1"/>
        <d v="2017-01-05T09:20:00" u="1"/>
        <d v="2017-01-10T09:00:00" u="1"/>
        <d v="2017-02-01T07:20:00" u="1"/>
        <d v="2017-02-06T07:00:00" u="1"/>
        <d v="2017-03-02T05:00:00" u="1"/>
        <d v="2017-09-02T09:30:00" u="1"/>
        <d v="2017-09-07T09:10:00" u="1"/>
        <d v="2017-10-03T07:10:00" u="1"/>
        <d v="2017-01-05T10:20:00" u="1"/>
        <d v="2017-01-10T10:00:00" u="1"/>
        <d v="2017-02-01T08:20:00" u="1"/>
        <d v="2017-02-06T08:00:00" u="1"/>
        <d v="2017-03-02T06:00:00" u="1"/>
        <d v="2017-09-02T10:30:00" u="1"/>
        <d v="2017-09-07T10:10:00" u="1"/>
        <d v="2017-10-03T08:10:00" u="1"/>
        <d v="2017-01-05T11:20:00" u="1"/>
        <d v="2017-01-10T11:00:00" u="1"/>
        <d v="2017-02-01T09:20:00" u="1"/>
        <d v="2017-02-06T09:00:00" u="1"/>
        <d v="2017-03-02T07:00:00" u="1"/>
        <d v="2017-09-02T11:30:00" u="1"/>
        <d v="2017-09-07T11:10:00" u="1"/>
        <d v="2017-10-03T09:10:00" u="1"/>
        <d v="2017-01-05T12:20:00" u="1"/>
        <d v="2017-01-10T12:00:00" u="1"/>
        <d v="2017-02-01T10:20:00" u="1"/>
        <d v="2017-02-06T10:00:00" u="1"/>
        <d v="2017-03-02T08:00:00" u="1"/>
        <d v="2017-09-02T12:30:00" u="1"/>
        <d v="2017-09-07T12:10:00" u="1"/>
        <d v="2017-10-03T10:10:00" u="1"/>
        <d v="2017-01-05T13:20:00" u="1"/>
        <d v="2017-01-10T13:00:00" u="1"/>
        <d v="2017-02-01T11:20:00" u="1"/>
        <d v="2017-02-06T11:00:00" u="1"/>
        <d v="2017-03-02T09:00:00" u="1"/>
        <d v="2017-09-02T13:30:00" u="1"/>
        <d v="2017-09-07T13:10:00" u="1"/>
        <d v="2017-10-03T11:10:00" u="1"/>
        <d v="2017-01-05T14:20:00" u="1"/>
        <d v="2017-01-10T14:00:00" u="1"/>
        <d v="2017-02-01T12:20:00" u="1"/>
        <d v="2017-02-06T12:00:00" u="1"/>
        <d v="2017-03-02T10:00:00" u="1"/>
        <d v="2017-09-02T14:30:00" u="1"/>
        <d v="2017-09-07T14:10:00" u="1"/>
        <d v="2017-10-03T12:10:00" u="1"/>
        <d v="2017-01-05T15:20:00" u="1"/>
        <d v="2017-01-10T15:00:00" u="1"/>
        <d v="2017-02-01T13:20:00" u="1"/>
        <d v="2017-02-06T13:00:00" u="1"/>
        <d v="2017-03-02T11:00:00" u="1"/>
        <d v="2017-09-02T15:30:00" u="1"/>
        <d v="2017-09-07T15:10:00" u="1"/>
        <d v="2017-10-03T13:10:00" u="1"/>
        <d v="2017-01-05T16:20:00" u="1"/>
        <d v="2017-01-10T16:00:00" u="1"/>
        <d v="2017-02-01T14:20:00" u="1"/>
        <d v="2017-02-06T14:00:00" u="1"/>
        <d v="2017-03-02T12:00:00" u="1"/>
        <d v="2017-09-02T16:30:00" u="1"/>
        <d v="2017-09-07T16:10:00" u="1"/>
        <d v="2017-10-03T14:10:00" u="1"/>
        <d v="2017-01-05T17:20:00" u="1"/>
        <d v="2017-01-10T17:00:00" u="1"/>
        <d v="2017-02-01T15:20:00" u="1"/>
        <d v="2017-02-06T15:00:00" u="1"/>
        <d v="2017-03-02T13:00:00" u="1"/>
        <d v="2017-09-02T17:30:00" u="1"/>
        <d v="2017-09-07T17:10:00" u="1"/>
        <d v="2017-10-03T15:10:00" u="1"/>
        <d v="2017-01-05T18:20:00" u="1"/>
        <d v="2017-01-10T18:00:00" u="1"/>
        <d v="2017-02-01T16:20:00" u="1"/>
        <d v="2017-02-06T16:00:00" u="1"/>
        <d v="2017-03-02T14:00:00" u="1"/>
        <d v="2017-09-02T18:30:00" u="1"/>
        <d v="2017-09-07T18:10:00" u="1"/>
        <d v="2017-10-03T16:10:00" u="1"/>
        <d v="2017-01-05T19:20:00" u="1"/>
        <d v="2017-01-10T19:00:00" u="1"/>
        <d v="2017-02-01T17:20:00" u="1"/>
        <d v="2017-02-06T17:00:00" u="1"/>
        <d v="2017-03-02T15:00:00" u="1"/>
        <d v="2017-09-02T19:30:00" u="1"/>
        <d v="2017-09-07T19:10:00" u="1"/>
        <d v="2017-10-03T17:10:00" u="1"/>
        <d v="2016-12-31T00:00:00" u="1"/>
        <d v="2017-01-05T20:20:00" u="1"/>
        <d v="2017-01-10T20:00:00" u="1"/>
        <d v="2017-02-01T18:20:00" u="1"/>
        <d v="2017-02-06T18:00:00" u="1"/>
        <d v="2017-03-02T16:00:00" u="1"/>
        <d v="2017-09-02T20:30:00" u="1"/>
        <d v="2017-09-07T20:10:00" u="1"/>
        <d v="2017-10-03T18:10:00" u="1"/>
        <d v="2017-01-05T21:20:00" u="1"/>
        <d v="2017-01-10T21:00:00" u="1"/>
        <d v="2017-02-01T19:20:00" u="1"/>
        <d v="2017-02-06T19:00:00" u="1"/>
        <d v="2017-03-02T17:00:00" u="1"/>
        <d v="2017-09-02T21:30:00" u="1"/>
        <d v="2017-09-07T21:10:00" u="1"/>
        <d v="2017-10-03T19:10:00" u="1"/>
        <d v="2017-12-31T00:00:00" u="1"/>
        <d v="2017-01-05T22:20:00" u="1"/>
        <d v="2017-01-10T22:00:00" u="1"/>
        <d v="2017-02-01T20:20:00" u="1"/>
        <d v="2017-02-06T20:00:00" u="1"/>
        <d v="2017-03-02T18:00:00" u="1"/>
        <d v="2017-09-02T22:30:00" u="1"/>
        <d v="2017-09-07T22:10:00" u="1"/>
        <d v="2017-10-03T20:10:00" u="1"/>
        <d v="2017-01-05T23:20:00" u="1"/>
        <d v="2017-01-10T23:00:00" u="1"/>
        <d v="2017-02-01T21:20:00" u="1"/>
        <d v="2017-02-06T21:00:00" u="1"/>
        <d v="2017-03-02T19:00:00" u="1"/>
        <d v="2017-09-02T23:30:00" u="1"/>
        <d v="2017-09-07T23:10:00" u="1"/>
        <d v="2017-10-03T21:10:00" u="1"/>
        <d v="2019-12-31T00:00:00" u="1"/>
        <d v="2017-02-01T22:20:00" u="1"/>
        <d v="2017-02-06T22:00:00" u="1"/>
        <d v="2017-03-02T20:00:00" u="1"/>
        <d v="2017-10-03T22:10:00" u="1"/>
        <d v="2017-02-01T23:20:00" u="1"/>
        <d v="2017-02-06T23:00:00" u="1"/>
        <d v="2017-03-02T21:00:00" u="1"/>
        <d v="2017-10-03T23:10:00" u="1"/>
        <d v="2017-03-02T22:00:00" u="1"/>
        <d v="2017-03-02T23:00:00" u="1"/>
        <d v="2017-01-12T00:00:00" u="1"/>
        <d v="2017-02-03T00:20:00" u="1"/>
        <d v="2017-02-08T00:00:00" u="1"/>
        <d v="2017-10-05T00:10:00" u="1"/>
        <d v="2017-02-03T01:20:00" u="1"/>
        <d v="2017-02-08T01:00:00" u="1"/>
        <d v="2017-10-05T01:10:00" u="1"/>
        <d v="2020-01-12T00:00:00" u="1"/>
        <d v="2017-02-03T02:20:00" u="1"/>
        <d v="2017-02-08T02:00:00" u="1"/>
        <d v="2017-03-04T00:00:00" u="1"/>
        <d v="2017-10-05T02:10:00" u="1"/>
        <d v="2017-11-01T00:10:00" u="1"/>
        <d v="2017-02-03T03:20:00" u="1"/>
        <d v="2017-02-08T03:00:00" u="1"/>
        <d v="2017-03-04T01:00:00" u="1"/>
        <d v="2017-10-05T03:10:00" u="1"/>
        <d v="2017-11-01T01:10:00" u="1"/>
        <d v="2020-02-08T00:00:00" u="1"/>
        <d v="2017-02-03T04:20:00" u="1"/>
        <d v="2017-02-08T04:00:00" u="1"/>
        <d v="2017-03-04T02:00:00" u="1"/>
        <d v="2017-10-05T04:10:00" u="1"/>
        <d v="2017-11-01T02:10:00" u="1"/>
        <d v="2017-02-03T05:20:00" u="1"/>
        <d v="2017-02-08T05:00:00" u="1"/>
        <d v="2017-03-04T03:00:00" u="1"/>
        <d v="2017-10-05T05:10:00" u="1"/>
        <d v="2017-11-01T03:10:00" u="1"/>
        <d v="2020-03-04T00:00:00" u="1"/>
        <d v="2017-02-03T06:20:00" u="1"/>
        <d v="2017-02-08T06:00:00" u="1"/>
        <d v="2017-03-04T04:00:00" u="1"/>
        <d v="2017-10-05T06:10:00" u="1"/>
        <d v="2017-11-01T04:10:00" u="1"/>
        <d v="2017-02-03T07:20:00" u="1"/>
        <d v="2017-02-08T07:00:00" u="1"/>
        <d v="2017-03-04T05:00:00" u="1"/>
        <d v="2017-10-05T07:10:00" u="1"/>
        <d v="2017-11-01T05:10:00" u="1"/>
        <d v="2017-02-03T08:20:00" u="1"/>
        <d v="2017-02-08T08:00:00" u="1"/>
        <d v="2017-03-04T06:00:00" u="1"/>
        <d v="2017-10-05T08:10:00" u="1"/>
        <d v="2017-11-01T06:10:00" u="1"/>
        <d v="2017-02-03T09:20:00" u="1"/>
        <d v="2017-02-08T09:00:00" u="1"/>
        <d v="2017-03-04T07:00:00" u="1"/>
        <d v="2017-10-05T09:10:00" u="1"/>
        <d v="2017-11-01T07:10:00" u="1"/>
        <d v="2017-02-03T10:20:00" u="1"/>
        <d v="2017-02-08T10:00:00" u="1"/>
        <d v="2017-03-04T08:00:00" u="1"/>
        <d v="2017-10-05T10:10:00" u="1"/>
        <d v="2017-11-01T08:10:00" u="1"/>
        <d v="2017-02-03T11:20:00" u="1"/>
        <d v="2017-02-08T11:00:00" u="1"/>
        <d v="2017-03-04T09:00:00" u="1"/>
        <d v="2017-10-05T11:10:00" u="1"/>
        <d v="2017-11-01T09:10:00" u="1"/>
        <d v="2017-02-03T12:20:00" u="1"/>
        <d v="2017-02-08T12:00:00" u="1"/>
        <d v="2017-03-04T10:00:00" u="1"/>
        <d v="2017-10-05T12:10:00" u="1"/>
        <d v="2017-11-01T10:10:00" u="1"/>
        <d v="2017-02-03T13:20:00" u="1"/>
        <d v="2017-02-08T13:00:00" u="1"/>
        <d v="2017-03-04T11:00:00" u="1"/>
        <d v="2017-10-05T13:10:00" u="1"/>
        <d v="2017-11-01T11:10:00" u="1"/>
        <d v="2017-02-03T14:20:00" u="1"/>
        <d v="2017-02-08T14:00:00" u="1"/>
        <d v="2017-03-04T12:00:00" u="1"/>
        <d v="2017-10-05T14:10:00" u="1"/>
        <d v="2017-11-01T12:10:00" u="1"/>
        <d v="2017-02-03T15:20:00" u="1"/>
        <d v="2017-02-08T15:00:00" u="1"/>
        <d v="2017-03-04T13:00:00" u="1"/>
        <d v="2017-10-05T15:10:00" u="1"/>
        <d v="2017-11-01T13:10:00" u="1"/>
        <d v="2017-02-03T16:20:00" u="1"/>
        <d v="2017-02-08T16:00:00" u="1"/>
        <d v="2017-03-04T14:00:00" u="1"/>
        <d v="2017-10-05T16:10:00" u="1"/>
        <d v="2017-11-01T14:10:00" u="1"/>
        <d v="2017-02-03T17:20:00" u="1"/>
        <d v="2017-02-08T17:00:00" u="1"/>
        <d v="2017-03-04T15:00:00" u="1"/>
        <d v="2017-10-05T17:10:00" u="1"/>
        <d v="2017-11-01T15:10:00" u="1"/>
        <d v="2017-02-03T18:20:00" u="1"/>
        <d v="2017-02-08T18:00:00" u="1"/>
        <d v="2017-03-04T16:00:00" u="1"/>
        <d v="2017-10-05T18:10:00" u="1"/>
        <d v="2017-11-01T16:10:00" u="1"/>
        <d v="2017-02-03T19:20:00" u="1"/>
        <d v="2017-02-08T19:00:00" u="1"/>
        <d v="2017-03-04T17:00:00" u="1"/>
        <d v="2017-10-05T19:10:00" u="1"/>
        <d v="2017-11-01T17:10:00" u="1"/>
        <d v="2017-02-03T20:20:00" u="1"/>
        <d v="2017-02-08T20:00:00" u="1"/>
        <d v="2017-03-04T18:00:00" u="1"/>
        <d v="2017-10-05T20:10:00" u="1"/>
        <d v="2017-11-01T18:10:00" u="1"/>
        <d v="2017-02-03T21:20:00" u="1"/>
        <d v="2017-02-08T21:00:00" u="1"/>
        <d v="2017-03-04T19:00:00" u="1"/>
        <d v="2017-10-05T21:10:00" u="1"/>
        <d v="2017-11-01T19:10:00" u="1"/>
        <d v="2017-02-03T22:20:00" u="1"/>
        <d v="2017-02-08T22:00:00" u="1"/>
        <d v="2017-03-04T20:00:00" u="1"/>
        <d v="2017-10-05T22:10:00" u="1"/>
        <d v="2017-11-01T20:10:00" u="1"/>
        <d v="2017-02-03T23:20:00" u="1"/>
        <d v="2017-02-08T23:00:00" u="1"/>
        <d v="2017-03-04T21:00:00" u="1"/>
        <d v="2017-10-05T23:10:00" u="1"/>
        <d v="2017-11-01T21:10:00" u="1"/>
        <d v="2017-03-04T22:00:00" u="1"/>
        <d v="2017-11-01T22:10:00" u="1"/>
        <d v="2017-03-04T23:00:00" u="1"/>
        <d v="2017-11-01T23:10:00" u="1"/>
        <d v="2017-01-14T00:00:00" u="1"/>
        <d v="2017-02-05T00:20:00" u="1"/>
        <d v="2017-02-10T00:00:00" u="1"/>
        <d v="2017-10-02T00:30:00" u="1"/>
        <d v="2017-10-07T00:10:00" u="1"/>
        <d v="2017-02-05T01:20:00" u="1"/>
        <d v="2017-02-10T01:00:00" u="1"/>
        <d v="2017-10-02T01:30:00" u="1"/>
        <d v="2017-10-07T01:10:00" u="1"/>
        <d v="2020-01-14T00:00:00" u="1"/>
        <d v="2017-02-05T02:20:00" u="1"/>
        <d v="2017-02-10T02:00:00" u="1"/>
        <d v="2017-03-01T00:20:00" u="1"/>
        <d v="2017-03-06T00:00:00" u="1"/>
        <d v="2017-10-02T02:30:00" u="1"/>
        <d v="2017-10-07T02:10:00" u="1"/>
        <d v="2017-11-03T00:10:00" u="1"/>
        <d v="2017-02-05T03:20:00" u="1"/>
        <d v="2017-02-10T03:00:00" u="1"/>
        <d v="2017-03-01T01:20:00" u="1"/>
        <d v="2017-03-06T01:00:00" u="1"/>
        <d v="2017-10-02T03:30:00" u="1"/>
        <d v="2017-10-07T03:10:00" u="1"/>
        <d v="2017-11-03T01:10:00" u="1"/>
        <d v="2020-02-10T00:00:00" u="1"/>
        <d v="2017-02-05T04:20:00" u="1"/>
        <d v="2017-02-10T04:00:00" u="1"/>
        <d v="2017-03-01T02:20:00" u="1"/>
        <d v="2017-03-06T02:00:00" u="1"/>
        <d v="2017-04-02T00:00:00" u="1"/>
        <d v="2017-10-02T04:30:00" u="1"/>
        <d v="2017-10-07T04:10:00" u="1"/>
        <d v="2017-11-03T02:10:00" u="1"/>
        <d v="2017-02-05T05:20:00" u="1"/>
        <d v="2017-02-10T05:00:00" u="1"/>
        <d v="2017-03-01T03:20:00" u="1"/>
        <d v="2017-03-06T03:00:00" u="1"/>
        <d v="2017-04-02T01:00:00" u="1"/>
        <d v="2017-10-02T05:30:00" u="1"/>
        <d v="2017-10-07T05:10:00" u="1"/>
        <d v="2017-11-03T03:10:00" u="1"/>
        <d v="2020-03-06T00:00:00" u="1"/>
        <d v="2017-02-05T06:20:00" u="1"/>
        <d v="2017-02-10T06:00:00" u="1"/>
        <d v="2017-03-01T04:20:00" u="1"/>
        <d v="2017-03-06T04:00:00" u="1"/>
        <d v="2017-04-02T02:00:00" u="1"/>
        <d v="2017-10-02T06:30:00" u="1"/>
        <d v="2017-10-07T06:10:00" u="1"/>
        <d v="2017-11-03T04:10:00" u="1"/>
        <d v="2017-02-05T07:20:00" u="1"/>
        <d v="2017-02-10T07:00:00" u="1"/>
        <d v="2017-03-01T05:20:00" u="1"/>
        <d v="2017-03-06T05:00:00" u="1"/>
        <d v="2017-04-02T03:00:00" u="1"/>
        <d v="2017-10-02T07:30:00" u="1"/>
        <d v="2017-10-07T07:10:00" u="1"/>
        <d v="2017-11-03T05:10:00" u="1"/>
        <d v="2020-04-02T00:00:00" u="1"/>
        <d v="2017-02-05T08:20:00" u="1"/>
        <d v="2017-02-10T08:00:00" u="1"/>
        <d v="2017-03-01T06:20:00" u="1"/>
        <d v="2017-03-06T06:00:00" u="1"/>
        <d v="2017-04-02T04:00:00" u="1"/>
        <d v="2017-10-02T08:30:00" u="1"/>
        <d v="2017-10-07T08:10:00" u="1"/>
        <d v="2017-11-03T06:10:00" u="1"/>
        <d v="2017-02-05T09:20:00" u="1"/>
        <d v="2017-02-10T09:00:00" u="1"/>
        <d v="2017-03-01T07:20:00" u="1"/>
        <d v="2017-03-06T07:00:00" u="1"/>
        <d v="2017-04-02T05:00:00" u="1"/>
        <d v="2017-10-02T09:30:00" u="1"/>
        <d v="2017-10-07T09:10:00" u="1"/>
        <d v="2017-11-03T07:10:00" u="1"/>
        <d v="2017-02-05T10:20:00" u="1"/>
        <d v="2017-02-10T10:00:00" u="1"/>
        <d v="2017-03-01T08:20:00" u="1"/>
        <d v="2017-03-06T08:00:00" u="1"/>
        <d v="2017-04-02T06:00:00" u="1"/>
        <d v="2017-10-02T10:30:00" u="1"/>
        <d v="2017-10-07T10:10:00" u="1"/>
        <d v="2017-11-03T08:10:00" u="1"/>
        <d v="2017-02-05T11:20:00" u="1"/>
        <d v="2017-02-10T11:00:00" u="1"/>
        <d v="2017-03-01T09:20:00" u="1"/>
        <d v="2017-03-06T09:00:00" u="1"/>
        <d v="2017-04-02T07:00:00" u="1"/>
        <d v="2017-10-02T11:30:00" u="1"/>
        <d v="2017-10-07T11:10:00" u="1"/>
        <d v="2017-11-03T09:10:00" u="1"/>
        <d v="2017-02-05T12:20:00" u="1"/>
        <d v="2017-02-10T12:00:00" u="1"/>
        <d v="2017-03-01T10:20:00" u="1"/>
        <d v="2017-03-06T10:00:00" u="1"/>
        <d v="2017-04-02T08:00:00" u="1"/>
        <d v="2017-10-02T12:30:00" u="1"/>
        <d v="2017-10-07T12:10:00" u="1"/>
        <d v="2017-11-03T10:10:00" u="1"/>
        <d v="2017-02-05T13:20:00" u="1"/>
        <d v="2017-02-10T13:00:00" u="1"/>
        <d v="2017-03-01T11:20:00" u="1"/>
        <d v="2017-03-06T11:00:00" u="1"/>
        <d v="2017-04-02T09:00:00" u="1"/>
        <d v="2017-10-02T13:30:00" u="1"/>
        <d v="2017-10-07T13:10:00" u="1"/>
        <d v="2017-11-03T11:10:00" u="1"/>
        <d v="2017-02-05T14:20:00" u="1"/>
        <d v="2017-02-10T14:00:00" u="1"/>
        <d v="2017-03-01T12:20:00" u="1"/>
        <d v="2017-03-06T12:00:00" u="1"/>
        <d v="2017-04-02T10:00:00" u="1"/>
        <d v="2017-10-02T14:30:00" u="1"/>
        <d v="2017-10-07T14:10:00" u="1"/>
        <d v="2017-11-03T12:10:00" u="1"/>
        <d v="2017-02-05T15:20:00" u="1"/>
        <d v="2017-02-10T15:00:00" u="1"/>
        <d v="2017-03-01T13:20:00" u="1"/>
        <d v="2017-03-06T13:00:00" u="1"/>
        <d v="2017-04-02T11:00:00" u="1"/>
        <d v="2017-10-02T15:30:00" u="1"/>
        <d v="2017-10-07T15:10:00" u="1"/>
        <d v="2017-11-03T13:10:00" u="1"/>
        <d v="2017-02-05T16:20:00" u="1"/>
        <d v="2017-02-10T16:00:00" u="1"/>
        <d v="2017-03-01T14:20:00" u="1"/>
        <d v="2017-03-06T14:00:00" u="1"/>
        <d v="2017-04-02T12:00:00" u="1"/>
        <d v="2017-10-02T16:30:00" u="1"/>
        <d v="2017-10-07T16:10:00" u="1"/>
        <d v="2017-11-03T14:10:00" u="1"/>
        <d v="2017-02-05T17:20:00" u="1"/>
        <d v="2017-02-10T17:00:00" u="1"/>
        <d v="2017-03-01T15:20:00" u="1"/>
        <d v="2017-03-06T15:00:00" u="1"/>
        <d v="2017-04-02T13:00:00" u="1"/>
        <d v="2017-10-02T17:30:00" u="1"/>
        <d v="2017-10-07T17:10:00" u="1"/>
        <d v="2017-11-03T15:10:00" u="1"/>
        <d v="2017-02-05T18:20:00" u="1"/>
        <d v="2017-02-10T18:00:00" u="1"/>
        <d v="2017-03-01T16:20:00" u="1"/>
        <d v="2017-03-06T16:00:00" u="1"/>
        <d v="2017-04-02T14:00:00" u="1"/>
        <d v="2017-10-02T18:30:00" u="1"/>
        <d v="2017-10-07T18:10:00" u="1"/>
        <d v="2017-11-03T16:10:00" u="1"/>
        <d v="2017-02-05T19:20:00" u="1"/>
        <d v="2017-02-10T19:00:00" u="1"/>
        <d v="2017-03-01T17:20:00" u="1"/>
        <d v="2017-03-06T17:00:00" u="1"/>
        <d v="2017-04-02T15:00:00" u="1"/>
        <d v="2017-10-02T19:30:00" u="1"/>
        <d v="2017-10-07T19:10:00" u="1"/>
        <d v="2017-11-03T17:10:00" u="1"/>
        <d v="2017-02-05T20:20:00" u="1"/>
        <d v="2017-02-10T20:00:00" u="1"/>
        <d v="2017-03-01T18:20:00" u="1"/>
        <d v="2017-03-06T18:00:00" u="1"/>
        <d v="2017-04-02T16:00:00" u="1"/>
        <d v="2017-10-02T20:30:00" u="1"/>
        <d v="2017-10-07T20:10:00" u="1"/>
        <d v="2017-11-03T18:10:00" u="1"/>
        <d v="2017-02-05T21:20:00" u="1"/>
        <d v="2017-02-10T21:00:00" u="1"/>
        <d v="2017-03-01T19:20:00" u="1"/>
        <d v="2017-03-06T19:00:00" u="1"/>
        <d v="2017-04-02T17:00:00" u="1"/>
        <d v="2017-10-02T21:30:00" u="1"/>
        <d v="2017-10-07T21:10:00" u="1"/>
        <d v="2017-11-03T19:10:00" u="1"/>
        <d v="2017-02-05T22:20:00" u="1"/>
        <d v="2017-02-10T22:00:00" u="1"/>
        <d v="2017-03-01T20:20:00" u="1"/>
        <d v="2017-03-06T20:00:00" u="1"/>
        <d v="2017-04-02T18:00:00" u="1"/>
        <d v="2017-10-02T22:30:00" u="1"/>
        <d v="2017-10-07T22:10:00" u="1"/>
        <d v="2017-11-03T20:10:00" u="1"/>
        <d v="2017-02-05T23:20:00" u="1"/>
        <d v="2017-02-10T23:00:00" u="1"/>
        <d v="2017-03-01T21:20:00" u="1"/>
        <d v="2017-03-06T21:00:00" u="1"/>
        <d v="2017-04-02T19:00:00" u="1"/>
        <d v="2017-10-02T23:30:00" u="1"/>
        <d v="2017-10-07T23:10:00" u="1"/>
        <d v="2017-11-03T21:10:00" u="1"/>
        <d v="2017-03-01T22:20:00" u="1"/>
        <d v="2017-03-06T22:00:00" u="1"/>
        <d v="2017-04-02T20:00:00" u="1"/>
        <d v="2017-11-03T22:10:00" u="1"/>
        <d v="2017-03-01T23:20:00" u="1"/>
        <d v="2017-03-06T23:00:00" u="1"/>
        <d v="2017-04-02T21:00:00" u="1"/>
        <d v="2017-11-03T23:10:00" u="1"/>
        <d v="2017-04-02T22:00:00" u="1"/>
        <d v="2017-04-02T23:00:00" u="1"/>
        <d v="2017-01-16T00:00:00" u="1"/>
        <d v="2017-02-12T00:00:00" u="1"/>
        <d v="2020-01-16T00:00:00" u="1"/>
        <d v="2017-03-03T00:20:00" u="1"/>
        <d v="2017-03-08T00:00:00" u="1"/>
        <d v="2017-11-05T00:10:00" u="1"/>
        <d v="2017-03-03T01:20:00" u="1"/>
        <d v="2017-03-08T01:00:00" u="1"/>
        <d v="2017-11-05T01:10:00" u="1"/>
        <d v="2020-02-12T00:00:00" u="1"/>
        <d v="2017-03-03T02:20:00" u="1"/>
        <d v="2017-03-08T02:00:00" u="1"/>
        <d v="2017-04-04T00:00:00" u="1"/>
        <d v="2017-11-05T02:10:00" u="1"/>
        <d v="2017-12-01T00:10:00" u="1"/>
        <d v="2017-03-03T03:20:00" u="1"/>
        <d v="2017-03-08T03:00:00" u="1"/>
        <d v="2017-04-04T01:00:00" u="1"/>
        <d v="2017-11-05T03:10:00" u="1"/>
        <d v="2017-12-01T01:10:00" u="1"/>
        <d v="2020-03-08T00:00:00" u="1"/>
        <d v="2017-03-03T04:20:00" u="1"/>
        <d v="2017-03-08T04:00:00" u="1"/>
        <d v="2017-04-04T02:00:00" u="1"/>
        <d v="2017-11-05T04:10:00" u="1"/>
        <d v="2017-12-01T02:10:00" u="1"/>
        <d v="2017-03-03T05:20:00" u="1"/>
        <d v="2017-03-08T05:00:00" u="1"/>
        <d v="2017-04-04T03:00:00" u="1"/>
        <d v="2017-11-05T05:10:00" u="1"/>
        <d v="2017-12-01T03:10:00" u="1"/>
        <d v="2020-04-04T00:00:00" u="1"/>
        <d v="2017-03-03T06:20:00" u="1"/>
        <d v="2017-03-08T06:00:00" u="1"/>
        <d v="2017-04-04T04:00:00" u="1"/>
        <d v="2017-11-05T06:10:00" u="1"/>
        <d v="2017-12-01T04:10:00" u="1"/>
        <d v="2017-03-03T07:20:00" u="1"/>
        <d v="2017-03-08T07:00:00" u="1"/>
        <d v="2017-04-04T05:00:00" u="1"/>
        <d v="2017-11-05T07:10:00" u="1"/>
        <d v="2017-12-01T05:10:00" u="1"/>
        <d v="2017-03-03T08:20:00" u="1"/>
        <d v="2017-03-08T08:00:00" u="1"/>
        <d v="2017-04-04T06:00:00" u="1"/>
        <d v="2017-11-05T08:10:00" u="1"/>
        <d v="2017-12-01T06:10:00" u="1"/>
        <d v="2017-03-03T09:20:00" u="1"/>
        <d v="2017-03-08T09:00:00" u="1"/>
        <d v="2017-04-04T07:00:00" u="1"/>
        <d v="2017-11-05T09:10:00" u="1"/>
        <d v="2017-12-01T07:10:00" u="1"/>
        <d v="2017-03-03T10:20:00" u="1"/>
        <d v="2017-03-08T10:00:00" u="1"/>
        <d v="2017-04-04T08:00:00" u="1"/>
        <d v="2017-11-05T10:10:00" u="1"/>
        <d v="2017-12-01T08:10:00" u="1"/>
        <d v="2017-03-03T11:20:00" u="1"/>
        <d v="2017-03-08T11:00:00" u="1"/>
        <d v="2017-04-04T09:00:00" u="1"/>
        <d v="2017-11-05T11:10:00" u="1"/>
        <d v="2017-12-01T09:10:00" u="1"/>
        <d v="2017-03-03T12:20:00" u="1"/>
        <d v="2017-03-08T12:00:00" u="1"/>
        <d v="2017-04-04T10:00:00" u="1"/>
        <d v="2017-11-05T12:10:00" u="1"/>
        <d v="2017-12-01T10:10:00" u="1"/>
        <d v="2017-03-03T13:20:00" u="1"/>
        <d v="2017-03-08T13:00:00" u="1"/>
        <d v="2017-04-04T11:00:00" u="1"/>
        <d v="2017-11-05T13:10:00" u="1"/>
        <d v="2017-12-01T11:10:00" u="1"/>
        <d v="2017-03-03T14:20:00" u="1"/>
        <d v="2017-03-08T14:00:00" u="1"/>
        <d v="2017-04-04T12:00:00" u="1"/>
        <d v="2017-11-05T14:10:00" u="1"/>
        <d v="2017-12-01T12:10:00" u="1"/>
        <d v="2017-03-03T15:20:00" u="1"/>
        <d v="2017-03-08T15:00:00" u="1"/>
        <d v="2017-04-04T13:00:00" u="1"/>
        <d v="2017-11-05T15:10:00" u="1"/>
        <d v="2017-12-01T13:10:00" u="1"/>
        <d v="2017-03-03T16:20:00" u="1"/>
        <d v="2017-03-08T16:00:00" u="1"/>
        <d v="2017-04-04T14:00:00" u="1"/>
        <d v="2017-11-05T16:10:00" u="1"/>
        <d v="2017-12-01T14:10:00" u="1"/>
        <d v="2017-03-03T17:20:00" u="1"/>
        <d v="2017-03-08T17:00:00" u="1"/>
        <d v="2017-04-04T15:00:00" u="1"/>
        <d v="2017-11-05T17:10:00" u="1"/>
        <d v="2017-12-01T15:10:00" u="1"/>
        <d v="2017-03-03T18:20:00" u="1"/>
        <d v="2017-03-08T18:00:00" u="1"/>
        <d v="2017-04-04T16:00:00" u="1"/>
        <d v="2017-11-05T18:10:00" u="1"/>
        <d v="2017-12-01T16:10:00" u="1"/>
        <d v="2017-03-03T19:20:00" u="1"/>
        <d v="2017-03-08T19:00:00" u="1"/>
        <d v="2017-04-04T17:00:00" u="1"/>
        <d v="2017-11-05T19:10:00" u="1"/>
        <d v="2017-12-01T17:10:00" u="1"/>
        <d v="2017-03-03T20:20:00" u="1"/>
        <d v="2017-03-08T20:00:00" u="1"/>
        <d v="2017-04-04T18:00:00" u="1"/>
        <d v="2017-11-05T20:10:00" u="1"/>
        <d v="2017-12-01T18:10:00" u="1"/>
        <d v="2017-03-03T21:20:00" u="1"/>
        <d v="2017-03-08T21:00:00" u="1"/>
        <d v="2017-04-04T19:00:00" u="1"/>
        <d v="2017-11-05T21:10:00" u="1"/>
        <d v="2017-12-01T19:10:00" u="1"/>
        <d v="2017-03-03T22:20:00" u="1"/>
        <d v="2017-03-08T22:00:00" u="1"/>
        <d v="2017-04-04T20:00:00" u="1"/>
        <d v="2017-11-05T22:10:00" u="1"/>
        <d v="2017-12-01T20:10:00" u="1"/>
        <d v="2017-03-03T23:20:00" u="1"/>
        <d v="2017-03-08T23:00:00" u="1"/>
        <d v="2017-04-04T21:00:00" u="1"/>
        <d v="2017-11-05T23:10:00" u="1"/>
        <d v="2017-12-01T21:10:00" u="1"/>
        <d v="2017-04-04T22:00:00" u="1"/>
        <d v="2017-12-01T22:10:00" u="1"/>
        <d v="2017-04-04T23:00:00" u="1"/>
        <d v="2017-12-01T23:10:00" u="1"/>
        <d v="2017-01-18T00:00:00" u="1"/>
        <d v="2017-02-14T00:00:00" u="1"/>
        <d v="2020-01-18T00:00:00" u="1"/>
        <d v="2017-03-05T00:20:00" u="1"/>
        <d v="2017-03-10T00:00:00" u="1"/>
        <d v="2017-11-02T00:30:00" u="1"/>
        <d v="2017-11-07T00:10:00" u="1"/>
        <d v="2017-03-05T01:20:00" u="1"/>
        <d v="2017-03-10T01:00:00" u="1"/>
        <d v="2017-11-02T01:30:00" u="1"/>
        <d v="2017-11-07T01:10:00" u="1"/>
        <d v="2020-02-14T00:00:00" u="1"/>
        <d v="2017-03-05T02:20:00" u="1"/>
        <d v="2017-03-10T02:00:00" u="1"/>
        <d v="2017-04-01T00:20:00" u="1"/>
        <d v="2017-04-06T00:00:00" u="1"/>
        <d v="2017-11-02T02:30:00" u="1"/>
        <d v="2017-11-07T02:10:00" u="1"/>
        <d v="2017-12-03T00:10:00" u="1"/>
        <d v="2017-03-05T03:20:00" u="1"/>
        <d v="2017-03-10T03:00:00" u="1"/>
        <d v="2017-04-01T01:20:00" u="1"/>
        <d v="2017-04-06T01:00:00" u="1"/>
        <d v="2017-11-02T03:30:00" u="1"/>
        <d v="2017-11-07T03:10:00" u="1"/>
        <d v="2017-12-03T01:10:00" u="1"/>
        <d v="2020-03-10T00:00:00" u="1"/>
        <d v="2017-03-05T04:20:00" u="1"/>
        <d v="2017-03-10T04:00:00" u="1"/>
        <d v="2017-04-01T02:20:00" u="1"/>
        <d v="2017-04-06T02:00:00" u="1"/>
        <d v="2017-05-02T00:00:00" u="1"/>
        <d v="2017-11-02T04:30:00" u="1"/>
        <d v="2017-11-07T04:10:00" u="1"/>
        <d v="2017-12-03T02:10:00" u="1"/>
        <d v="2017-03-05T05:20:00" u="1"/>
        <d v="2017-03-10T05:00:00" u="1"/>
        <d v="2017-04-01T03:20:00" u="1"/>
        <d v="2017-04-06T03:00:00" u="1"/>
        <d v="2017-05-02T01:00:00" u="1"/>
        <d v="2017-11-02T05:30:00" u="1"/>
        <d v="2017-11-07T05:10:00" u="1"/>
        <d v="2017-12-03T03:10:00" u="1"/>
        <d v="2020-04-06T00:00:00" u="1"/>
        <d v="2017-03-05T06:20:00" u="1"/>
        <d v="2017-03-10T06:00:00" u="1"/>
        <d v="2017-04-01T04:20:00" u="1"/>
        <d v="2017-04-06T04:00:00" u="1"/>
        <d v="2017-05-02T02:00:00" u="1"/>
        <d v="2017-11-02T06:30:00" u="1"/>
        <d v="2017-11-07T06:10:00" u="1"/>
        <d v="2017-12-03T04:10:00" u="1"/>
        <d v="2017-03-05T07:20:00" u="1"/>
        <d v="2017-03-10T07:00:00" u="1"/>
        <d v="2017-04-01T05:20:00" u="1"/>
        <d v="2017-04-06T05:00:00" u="1"/>
        <d v="2017-05-02T03:00:00" u="1"/>
        <d v="2017-11-02T07:30:00" u="1"/>
        <d v="2017-11-07T07:10:00" u="1"/>
        <d v="2017-12-03T05:10:00" u="1"/>
        <d v="2020-05-02T00:00:00" u="1"/>
        <d v="2017-03-05T08:20:00" u="1"/>
        <d v="2017-03-10T08:00:00" u="1"/>
        <d v="2017-04-01T06:20:00" u="1"/>
        <d v="2017-04-06T06:00:00" u="1"/>
        <d v="2017-05-02T04:00:00" u="1"/>
        <d v="2017-11-02T08:30:00" u="1"/>
        <d v="2017-11-07T08:10:00" u="1"/>
        <d v="2017-12-03T06:10:00" u="1"/>
        <d v="2017-03-05T09:20:00" u="1"/>
        <d v="2017-03-10T09:00:00" u="1"/>
        <d v="2017-04-01T07:20:00" u="1"/>
        <d v="2017-04-06T07:00:00" u="1"/>
        <d v="2017-05-02T05:00:00" u="1"/>
        <d v="2017-11-02T09:30:00" u="1"/>
        <d v="2017-11-07T09:10:00" u="1"/>
        <d v="2017-12-03T07:10:00" u="1"/>
        <d v="2017-03-05T10:20:00" u="1"/>
        <d v="2017-03-10T10:00:00" u="1"/>
        <d v="2017-04-01T08:20:00" u="1"/>
        <d v="2017-04-06T08:00:00" u="1"/>
        <d v="2017-05-02T06:00:00" u="1"/>
        <d v="2017-11-02T10:30:00" u="1"/>
        <d v="2017-11-07T10:10:00" u="1"/>
        <d v="2017-12-03T08:10:00" u="1"/>
        <d v="2017-03-05T11:20:00" u="1"/>
        <d v="2017-03-10T11:00:00" u="1"/>
        <d v="2017-04-01T09:20:00" u="1"/>
        <d v="2017-04-06T09:00:00" u="1"/>
        <d v="2017-05-02T07:00:00" u="1"/>
        <d v="2017-11-02T11:30:00" u="1"/>
        <d v="2017-11-07T11:10:00" u="1"/>
        <d v="2017-12-03T09:10:00" u="1"/>
        <d v="2017-03-05T12:20:00" u="1"/>
        <d v="2017-03-10T12:00:00" u="1"/>
        <d v="2017-04-01T10:20:00" u="1"/>
        <d v="2017-04-06T10:00:00" u="1"/>
        <d v="2017-05-02T08:00:00" u="1"/>
        <d v="2017-11-02T12:30:00" u="1"/>
        <d v="2017-11-07T12:10:00" u="1"/>
        <d v="2017-12-03T10:10:00" u="1"/>
        <d v="2017-03-05T13:20:00" u="1"/>
        <d v="2017-03-10T13:00:00" u="1"/>
        <d v="2017-04-01T11:20:00" u="1"/>
        <d v="2017-04-06T11:00:00" u="1"/>
        <d v="2017-05-02T09:00:00" u="1"/>
        <d v="2017-11-02T13:30:00" u="1"/>
        <d v="2017-11-07T13:10:00" u="1"/>
        <d v="2017-12-03T11:10:00" u="1"/>
        <d v="2017-03-05T14:20:00" u="1"/>
        <d v="2017-03-10T14:00:00" u="1"/>
        <d v="2017-04-01T12:20:00" u="1"/>
        <d v="2017-04-06T12:00:00" u="1"/>
        <d v="2017-05-02T10:00:00" u="1"/>
        <d v="2017-11-02T14:30:00" u="1"/>
        <d v="2017-11-07T14:10:00" u="1"/>
        <d v="2017-12-03T12:10:00" u="1"/>
        <d v="2017-03-05T15:20:00" u="1"/>
        <d v="2017-03-10T15:00:00" u="1"/>
        <d v="2017-04-01T13:20:00" u="1"/>
        <d v="2017-04-06T13:00:00" u="1"/>
        <d v="2017-05-02T11:00:00" u="1"/>
        <d v="2017-11-02T15:30:00" u="1"/>
        <d v="2017-11-07T15:10:00" u="1"/>
        <d v="2017-12-03T13:10:00" u="1"/>
        <d v="2017-03-05T16:20:00" u="1"/>
        <d v="2017-03-10T16:00:00" u="1"/>
        <d v="2017-04-01T14:20:00" u="1"/>
        <d v="2017-04-06T14:00:00" u="1"/>
        <d v="2017-05-02T12:00:00" u="1"/>
        <d v="2017-11-02T16:30:00" u="1"/>
        <d v="2017-11-07T16:10:00" u="1"/>
        <d v="2017-12-03T14:10:00" u="1"/>
        <d v="2017-03-05T17:20:00" u="1"/>
        <d v="2017-03-10T17:00:00" u="1"/>
        <d v="2017-04-01T15:20:00" u="1"/>
        <d v="2017-04-06T15:00:00" u="1"/>
        <d v="2017-05-02T13:00:00" u="1"/>
        <d v="2017-11-02T17:30:00" u="1"/>
        <d v="2017-11-07T17:10:00" u="1"/>
        <d v="2017-12-03T15:10:00" u="1"/>
        <d v="2017-03-05T18:20:00" u="1"/>
        <d v="2017-03-10T18:00:00" u="1"/>
        <d v="2017-04-01T16:20:00" u="1"/>
        <d v="2017-04-06T16:00:00" u="1"/>
        <d v="2017-05-02T14:00:00" u="1"/>
        <d v="2017-11-02T18:30:00" u="1"/>
        <d v="2017-11-07T18:10:00" u="1"/>
        <d v="2017-12-03T16:10:00" u="1"/>
        <d v="2017-03-05T19:20:00" u="1"/>
        <d v="2017-03-10T19:00:00" u="1"/>
        <d v="2017-04-01T17:20:00" u="1"/>
        <d v="2017-04-06T17:00:00" u="1"/>
        <d v="2017-05-02T15:00:00" u="1"/>
        <d v="2017-11-02T19:30:00" u="1"/>
        <d v="2017-11-07T19:10:00" u="1"/>
        <d v="2017-12-03T17:10:00" u="1"/>
        <d v="2017-03-05T20:20:00" u="1"/>
        <d v="2017-03-10T20:00:00" u="1"/>
        <d v="2017-04-01T18:20:00" u="1"/>
        <d v="2017-04-06T18:00:00" u="1"/>
        <d v="2017-05-02T16:00:00" u="1"/>
        <d v="2017-11-02T20:30:00" u="1"/>
        <d v="2017-11-07T20:10:00" u="1"/>
        <d v="2017-12-03T18:10:00" u="1"/>
        <d v="2017-03-05T21:20:00" u="1"/>
        <d v="2017-03-10T21:00:00" u="1"/>
        <d v="2017-04-01T19:20:00" u="1"/>
        <d v="2017-04-06T19:00:00" u="1"/>
        <d v="2017-05-02T17:00:00" u="1"/>
        <d v="2017-11-02T21:30:00" u="1"/>
        <d v="2017-11-07T21:10:00" u="1"/>
        <d v="2017-12-03T19:10:00" u="1"/>
        <d v="2017-03-05T22:20:00" u="1"/>
        <d v="2017-03-10T22:00:00" u="1"/>
        <d v="2017-04-01T20:20:00" u="1"/>
        <d v="2017-04-06T20:00:00" u="1"/>
        <d v="2017-05-02T18:00:00" u="1"/>
        <d v="2017-11-02T22:30:00" u="1"/>
        <d v="2017-11-07T22:10:00" u="1"/>
        <d v="2017-12-03T20:10:00" u="1"/>
        <d v="2017-03-05T23:20:00" u="1"/>
        <d v="2017-03-10T23:00:00" u="1"/>
        <d v="2017-04-01T21:20:00" u="1"/>
        <d v="2017-04-06T21:00:00" u="1"/>
        <d v="2017-05-02T19:00:00" u="1"/>
        <d v="2017-11-02T23:30:00" u="1"/>
        <d v="2017-11-07T23:10:00" u="1"/>
        <d v="2017-12-03T21:10:00" u="1"/>
        <d v="2017-04-01T22:20:00" u="1"/>
        <d v="2017-04-06T22:00:00" u="1"/>
        <d v="2017-05-02T20:00:00" u="1"/>
        <d v="2017-12-03T22:10:00" u="1"/>
        <d v="2017-04-01T23:20:00" u="1"/>
        <d v="2017-04-06T23:00:00" u="1"/>
        <d v="2017-05-02T21:00:00" u="1"/>
        <d v="2017-12-03T23:10:00" u="1"/>
        <d v="2017-05-02T22:00:00" u="1"/>
        <d v="2017-01-20T00:00:00" u="1"/>
        <d v="2017-05-02T23:00:00" u="1"/>
        <d v="2017-02-16T00:00:00" u="1"/>
        <d v="2020-01-20T00:00:00" u="1"/>
        <d v="2017-03-12T00:00:00" u="1"/>
        <d v="2020-02-16T00:00:00" u="1"/>
        <d v="2017-04-03T00:20:00" u="1"/>
        <d v="2017-04-08T00:00:00" u="1"/>
        <d v="2017-12-05T00:10:00" u="1"/>
        <d v="2017-04-03T01:20:00" u="1"/>
        <d v="2017-04-08T01:00:00" u="1"/>
        <d v="2017-12-05T01:10:00" u="1"/>
        <d v="2020-03-12T00:00:00" u="1"/>
        <d v="2017-04-03T02:20:00" u="1"/>
        <d v="2017-04-08T02:00:00" u="1"/>
        <d v="2017-05-04T00:00:00" u="1"/>
        <d v="2017-12-05T02:10:00" u="1"/>
        <d v="2017-04-03T03:20:00" u="1"/>
        <d v="2017-04-08T03:00:00" u="1"/>
        <d v="2017-05-04T01:00:00" u="1"/>
        <d v="2017-12-05T03:10:00" u="1"/>
        <d v="2020-04-08T00:00:00" u="1"/>
        <d v="2017-04-03T04:20:00" u="1"/>
        <d v="2017-04-08T04:00:00" u="1"/>
        <d v="2017-05-04T02:00:00" u="1"/>
        <d v="2017-12-05T04:10:00" u="1"/>
        <d v="2017-04-03T05:20:00" u="1"/>
        <d v="2017-04-08T05:00:00" u="1"/>
        <d v="2017-05-04T03:00:00" u="1"/>
        <d v="2017-12-05T05:10:00" u="1"/>
        <d v="2020-05-04T00:00:00" u="1"/>
        <d v="2017-04-03T06:20:00" u="1"/>
        <d v="2017-04-08T06:00:00" u="1"/>
        <d v="2017-05-04T04:00:00" u="1"/>
        <d v="2017-12-05T06:10:00" u="1"/>
        <d v="2017-04-03T07:20:00" u="1"/>
        <d v="2017-04-08T07:00:00" u="1"/>
        <d v="2017-05-04T05:00:00" u="1"/>
        <d v="2017-12-05T07:10:00" u="1"/>
        <d v="2017-04-03T08:20:00" u="1"/>
        <d v="2017-04-08T08:00:00" u="1"/>
        <d v="2017-05-04T06:00:00" u="1"/>
        <d v="2017-12-05T08:10:00" u="1"/>
        <d v="2017-04-03T09:20:00" u="1"/>
        <d v="2017-04-08T09:00:00" u="1"/>
        <d v="2017-05-04T07:00:00" u="1"/>
        <d v="2017-12-05T09:10:00" u="1"/>
        <d v="2017-04-03T10:20:00" u="1"/>
        <d v="2017-04-08T10:00:00" u="1"/>
        <d v="2017-05-04T08:00:00" u="1"/>
        <d v="2017-12-05T10:10:00" u="1"/>
        <d v="2017-04-03T11:20:00" u="1"/>
        <d v="2017-04-08T11:00:00" u="1"/>
        <d v="2017-05-04T09:00:00" u="1"/>
        <d v="2017-12-05T11:10:00" u="1"/>
        <d v="2017-04-03T12:20:00" u="1"/>
        <d v="2017-04-08T12:00:00" u="1"/>
        <d v="2017-05-04T10:00:00" u="1"/>
        <d v="2017-12-05T12:10:00" u="1"/>
        <d v="2017-04-03T13:20:00" u="1"/>
        <d v="2017-04-08T13:00:00" u="1"/>
        <d v="2017-05-04T11:00:00" u="1"/>
        <d v="2017-12-05T13:10:00" u="1"/>
        <d v="2017-04-03T14:20:00" u="1"/>
        <d v="2017-04-08T14:00:00" u="1"/>
        <d v="2017-05-04T12:00:00" u="1"/>
        <d v="2017-12-05T14:10:00" u="1"/>
        <d v="2017-04-03T15:20:00" u="1"/>
        <d v="2017-04-08T15:00:00" u="1"/>
        <d v="2017-05-04T13:00:00" u="1"/>
        <d v="2017-12-05T15:10:00" u="1"/>
        <d v="2017-04-03T16:20:00" u="1"/>
        <d v="2017-04-08T16:00:00" u="1"/>
        <d v="2017-05-04T14:00:00" u="1"/>
        <d v="2017-12-05T16:10:00" u="1"/>
        <d v="2017-04-03T17:20:00" u="1"/>
        <d v="2017-04-08T17:00:00" u="1"/>
        <d v="2017-05-04T15:00:00" u="1"/>
        <d v="2017-12-05T17:10:00" u="1"/>
        <d v="2017-04-03T18:20:00" u="1"/>
        <d v="2017-04-08T18:00:00" u="1"/>
        <d v="2017-05-04T16:00:00" u="1"/>
        <d v="2017-12-05T18:10:00" u="1"/>
        <d v="2017-04-03T19:20:00" u="1"/>
        <d v="2017-04-08T19:00:00" u="1"/>
        <d v="2017-05-04T17:00:00" u="1"/>
        <d v="2017-12-05T19:10:00" u="1"/>
        <d v="2017-04-03T20:20:00" u="1"/>
        <d v="2017-04-08T20:00:00" u="1"/>
        <d v="2017-05-04T18:00:00" u="1"/>
        <d v="2017-12-05T20:10:00" u="1"/>
        <d v="2017-04-03T21:20:00" u="1"/>
        <d v="2017-04-08T21:00:00" u="1"/>
        <d v="2017-05-04T19:00:00" u="1"/>
        <d v="2017-12-05T21:10:00" u="1"/>
        <d v="2017-04-03T22:20:00" u="1"/>
        <d v="2017-04-08T22:00:00" u="1"/>
        <d v="2017-05-04T20:00:00" u="1"/>
        <d v="2017-12-05T22:10:00" u="1"/>
        <d v="2017-04-03T23:20:00" u="1"/>
        <d v="2017-04-08T23:00:00" u="1"/>
        <d v="2017-05-04T21:00:00" u="1"/>
        <d v="2017-12-05T23:10:00" u="1"/>
        <d v="2017-05-04T22:00:00" u="1"/>
        <d v="2017-01-22T00:00:00" u="1"/>
        <d v="2017-05-04T23:00:00" u="1"/>
        <d v="2017-02-18T00:00:00" u="1"/>
        <d v="2020-01-22T00:00:00" u="1"/>
        <d v="2017-03-14T00:00:00" u="1"/>
        <d v="2020-02-18T00:00:00" u="1"/>
        <d v="2017-04-05T00:20:00" u="1"/>
        <d v="2017-04-10T00:00:00" u="1"/>
        <d v="2017-12-02T00:30:00" u="1"/>
        <d v="2017-12-07T00:10:00" u="1"/>
        <d v="2017-04-05T01:20:00" u="1"/>
        <d v="2017-04-10T01:00:00" u="1"/>
        <d v="2017-12-02T01:30:00" u="1"/>
        <d v="2017-12-07T01:10:00" u="1"/>
        <d v="2020-03-14T00:00:00" u="1"/>
        <d v="2017-04-05T02:20:00" u="1"/>
        <d v="2017-04-10T02:00:00" u="1"/>
        <d v="2017-05-01T00:20:00" u="1"/>
        <d v="2017-05-06T00:00:00" u="1"/>
        <d v="2017-12-02T02:30:00" u="1"/>
        <d v="2017-12-07T02:10:00" u="1"/>
        <d v="2017-04-05T03:20:00" u="1"/>
        <d v="2017-04-10T03:00:00" u="1"/>
        <d v="2017-05-01T01:20:00" u="1"/>
        <d v="2017-05-06T01:00:00" u="1"/>
        <d v="2017-12-02T03:30:00" u="1"/>
        <d v="2017-12-07T03:10:00" u="1"/>
        <d v="2020-04-10T00:00:00" u="1"/>
        <d v="2017-04-05T04:20:00" u="1"/>
        <d v="2017-04-10T04:00:00" u="1"/>
        <d v="2017-05-01T02:20:00" u="1"/>
        <d v="2017-05-06T02:00:00" u="1"/>
        <d v="2017-06-02T00:00:00" u="1"/>
        <d v="2017-12-02T04:30:00" u="1"/>
        <d v="2017-12-07T04:10:00" u="1"/>
        <d v="2017-04-05T05:20:00" u="1"/>
        <d v="2017-04-10T05:00:00" u="1"/>
        <d v="2017-05-01T03:20:00" u="1"/>
        <d v="2017-05-06T03:00:00" u="1"/>
        <d v="2017-06-02T01:00:00" u="1"/>
        <d v="2017-12-02T05:30:00" u="1"/>
        <d v="2017-12-07T05:10:00" u="1"/>
        <d v="2020-05-06T00:00:00" u="1"/>
        <d v="2017-04-05T06:20:00" u="1"/>
        <d v="2017-04-10T06:00:00" u="1"/>
        <d v="2017-05-01T04:20:00" u="1"/>
        <d v="2017-05-06T04:00:00" u="1"/>
        <d v="2017-06-02T02:00:00" u="1"/>
        <d v="2017-12-02T06:30:00" u="1"/>
        <d v="2017-12-07T06:10:00" u="1"/>
        <d v="2017-04-05T07:20:00" u="1"/>
        <d v="2017-04-10T07:00:00" u="1"/>
        <d v="2017-05-01T05:20:00" u="1"/>
        <d v="2017-05-06T05:00:00" u="1"/>
        <d v="2017-06-02T03:00:00" u="1"/>
        <d v="2017-12-02T07:30:00" u="1"/>
        <d v="2017-12-07T07:10:00" u="1"/>
        <d v="2020-06-02T00:00:00" u="1"/>
        <d v="2017-04-05T08:20:00" u="1"/>
        <d v="2017-04-10T08:00:00" u="1"/>
        <d v="2017-05-01T06:20:00" u="1"/>
        <d v="2017-05-06T06:00:00" u="1"/>
        <d v="2017-06-02T04:00:00" u="1"/>
        <d v="2017-12-02T08:30:00" u="1"/>
        <d v="2017-12-07T08:10:00" u="1"/>
        <d v="2017-04-05T09:20:00" u="1"/>
        <d v="2017-04-10T09:00:00" u="1"/>
        <d v="2017-05-01T07:20:00" u="1"/>
        <d v="2017-05-06T07:00:00" u="1"/>
        <d v="2017-06-02T05:00:00" u="1"/>
        <d v="2017-12-02T09:30:00" u="1"/>
        <d v="2017-12-07T09:10:00" u="1"/>
        <d v="2017-04-05T10:20:00" u="1"/>
        <d v="2017-04-10T10:00:00" u="1"/>
        <d v="2017-05-01T08:20:00" u="1"/>
        <d v="2017-05-06T08:00:00" u="1"/>
        <d v="2017-06-02T06:00:00" u="1"/>
        <d v="2017-12-02T10:30:00" u="1"/>
        <d v="2017-12-07T10:10:00" u="1"/>
        <d v="2017-04-05T11:20:00" u="1"/>
        <d v="2017-04-10T11:00:00" u="1"/>
        <d v="2017-05-01T09:20:00" u="1"/>
        <d v="2017-05-06T09:00:00" u="1"/>
        <d v="2017-06-02T07:00:00" u="1"/>
        <d v="2017-12-02T11:30:00" u="1"/>
        <d v="2017-12-07T11:10:00" u="1"/>
        <d v="2017-04-05T12:20:00" u="1"/>
        <d v="2017-04-10T12:00:00" u="1"/>
        <d v="2017-05-01T10:20:00" u="1"/>
        <d v="2017-05-06T10:00:00" u="1"/>
        <d v="2017-06-02T08:00:00" u="1"/>
        <d v="2017-12-02T12:30:00" u="1"/>
        <d v="2017-12-07T12:10:00" u="1"/>
        <d v="2017-04-05T13:20:00" u="1"/>
        <d v="2017-04-10T13:00:00" u="1"/>
        <d v="2017-05-01T11:20:00" u="1"/>
        <d v="2017-05-06T11:00:00" u="1"/>
        <d v="2017-06-02T09:00:00" u="1"/>
        <d v="2017-12-02T13:30:00" u="1"/>
        <d v="2017-12-07T13:10:00" u="1"/>
        <d v="2017-04-05T14:20:00" u="1"/>
        <d v="2017-04-10T14:00:00" u="1"/>
        <d v="2017-05-01T12:20:00" u="1"/>
        <d v="2017-05-06T12:00:00" u="1"/>
        <d v="2017-06-02T10:00:00" u="1"/>
        <d v="2017-12-02T14:30:00" u="1"/>
        <d v="2017-12-07T14:10:00" u="1"/>
        <d v="2017-04-05T15:20:00" u="1"/>
        <d v="2017-04-10T15:00:00" u="1"/>
        <d v="2017-05-01T13:20:00" u="1"/>
        <d v="2017-05-06T13:00:00" u="1"/>
        <d v="2017-06-02T11:00:00" u="1"/>
        <d v="2017-12-02T15:30:00" u="1"/>
        <d v="2017-12-07T15:10:00" u="1"/>
        <d v="2017-04-05T16:20:00" u="1"/>
        <d v="2017-04-10T16:00:00" u="1"/>
        <d v="2017-05-01T14:20:00" u="1"/>
        <d v="2017-05-06T14:00:00" u="1"/>
        <d v="2017-06-02T12:00:00" u="1"/>
        <d v="2017-12-02T16:30:00" u="1"/>
        <d v="2017-12-07T16:10:00" u="1"/>
        <d v="2017-04-05T17:20:00" u="1"/>
        <d v="2017-04-10T17:00:00" u="1"/>
        <d v="2017-05-01T15:20:00" u="1"/>
        <d v="2017-05-06T15:00:00" u="1"/>
        <d v="2017-06-02T13:00:00" u="1"/>
        <d v="2017-12-02T17:30:00" u="1"/>
        <d v="2017-12-07T17:10:00" u="1"/>
        <d v="2017-04-05T18:20:00" u="1"/>
        <d v="2017-04-10T18:00:00" u="1"/>
        <d v="2017-05-01T16:20:00" u="1"/>
        <d v="2017-05-06T16:00:00" u="1"/>
        <d v="2017-06-02T14:00:00" u="1"/>
        <d v="2017-12-02T18:30:00" u="1"/>
        <d v="2017-12-07T18:10:00" u="1"/>
        <d v="2017-04-05T19:20:00" u="1"/>
        <d v="2017-04-10T19:00:00" u="1"/>
        <d v="2017-05-01T17:20:00" u="1"/>
        <d v="2017-05-06T17:00:00" u="1"/>
        <d v="2017-06-02T15:00:00" u="1"/>
        <d v="2017-12-02T19:30:00" u="1"/>
        <d v="2017-12-07T19:10:00" u="1"/>
        <d v="2017-04-05T20:20:00" u="1"/>
        <d v="2017-04-10T20:00:00" u="1"/>
        <d v="2017-05-01T18:20:00" u="1"/>
        <d v="2017-05-06T18:00:00" u="1"/>
        <d v="2017-06-02T16:00:00" u="1"/>
        <d v="2017-12-02T20:30:00" u="1"/>
        <d v="2017-12-07T20:10:00" u="1"/>
        <d v="2017-04-05T21:20:00" u="1"/>
        <d v="2017-04-10T21:00:00" u="1"/>
        <d v="2017-05-01T19:20:00" u="1"/>
        <d v="2017-05-06T19:00:00" u="1"/>
        <d v="2017-06-02T17:00:00" u="1"/>
        <d v="2017-12-02T21:30:00" u="1"/>
        <d v="2017-12-07T21:10:00" u="1"/>
        <d v="2017-04-05T22:20:00" u="1"/>
        <d v="2017-04-10T22:00:00" u="1"/>
        <d v="2017-05-01T20:20:00" u="1"/>
        <d v="2017-05-06T20:00:00" u="1"/>
        <d v="2017-06-02T18:00:00" u="1"/>
        <d v="2017-12-02T22:30:00" u="1"/>
        <d v="2017-12-07T22:10:00" u="1"/>
        <d v="2017-04-05T23:20:00" u="1"/>
        <d v="2017-04-10T23:00:00" u="1"/>
        <d v="2017-05-01T21:20:00" u="1"/>
        <d v="2017-05-06T21:00:00" u="1"/>
        <d v="2017-06-02T19:00:00" u="1"/>
        <d v="2017-12-02T23:30:00" u="1"/>
        <d v="2017-12-07T23:10:00" u="1"/>
        <d v="2017-05-01T22:20:00" u="1"/>
        <d v="2017-05-06T22:00:00" u="1"/>
        <d v="2017-06-02T20:00:00" u="1"/>
        <d v="2017-01-24T00:00:00" u="1"/>
        <d v="2017-05-01T23:20:00" u="1"/>
        <d v="2017-05-06T23:00:00" u="1"/>
        <d v="2017-06-02T21:00:00" u="1"/>
        <d v="2017-06-02T22:00:00" u="1"/>
        <d v="2017-02-20T00:00:00" u="1"/>
        <d v="2017-06-02T23:00:00" u="1"/>
        <d v="2020-01-24T00:00:00" u="1"/>
        <d v="2017-03-16T00:00:00" u="1"/>
        <d v="2020-02-20T00:00:00" u="1"/>
        <d v="2017-04-12T00:00:00" u="1"/>
        <d v="2020-03-16T00:00:00" u="1"/>
        <d v="2017-05-03T00:20:00" u="1"/>
        <d v="2017-05-08T00:00:00" u="1"/>
        <d v="2017-05-03T01:20:00" u="1"/>
        <d v="2017-05-08T01:00:00" u="1"/>
        <d v="2020-04-12T00:00:00" u="1"/>
        <d v="2017-05-03T02:20:00" u="1"/>
        <d v="2017-05-08T02:00:00" u="1"/>
        <d v="2017-06-04T00:00:00" u="1"/>
        <d v="2017-05-03T03:20:00" u="1"/>
        <d v="2017-05-08T03:00:00" u="1"/>
        <d v="2017-06-04T01:00:00" u="1"/>
        <d v="2017-05-03T04:20:00" u="1"/>
        <d v="2017-05-08T04:00:00" u="1"/>
        <d v="2017-06-04T02:00:00" u="1"/>
        <d v="2017-05-03T05:20:00" u="1"/>
        <d v="2017-05-08T05:00:00" u="1"/>
        <d v="2017-06-04T03:00:00" u="1"/>
        <d v="2020-06-04T00:00:00" u="1"/>
        <d v="2017-05-03T06:20:00" u="1"/>
        <d v="2017-05-08T06:00:00" u="1"/>
        <d v="2017-06-04T04:00:00" u="1"/>
        <d v="2017-05-03T07:20:00" u="1"/>
        <d v="2017-05-08T07:00:00" u="1"/>
        <d v="2017-06-04T05:00:00" u="1"/>
        <d v="2017-05-03T08:20:00" u="1"/>
        <d v="2017-05-08T08:00:00" u="1"/>
        <d v="2017-06-04T06:00:00" u="1"/>
        <d v="2017-05-03T09:20:00" u="1"/>
        <d v="2017-05-08T09:00:00" u="1"/>
        <d v="2017-06-04T07:00:00" u="1"/>
        <d v="2017-05-03T10:20:00" u="1"/>
        <d v="2017-05-08T10:00:00" u="1"/>
        <d v="2017-06-04T08:00:00" u="1"/>
        <d v="2017-05-03T11:20:00" u="1"/>
        <d v="2017-05-08T11:00:00" u="1"/>
        <d v="2017-06-04T09:00:00" u="1"/>
        <d v="2017-05-03T12:20:00" u="1"/>
        <d v="2017-05-08T12:00:00" u="1"/>
        <d v="2017-06-04T10:00:00" u="1"/>
        <d v="2017-05-03T13:20:00" u="1"/>
        <d v="2017-05-08T13:00:00" u="1"/>
        <d v="2017-06-04T11:00:00" u="1"/>
        <d v="2017-05-03T14:20:00" u="1"/>
        <d v="2017-05-08T14:00:00" u="1"/>
        <d v="2017-06-04T12:00:00" u="1"/>
        <d v="2017-05-03T15:20:00" u="1"/>
        <d v="2017-05-08T15:00:00" u="1"/>
        <d v="2017-06-04T13:00:00" u="1"/>
        <d v="2017-05-03T16:20:00" u="1"/>
        <d v="2017-05-08T16:00:00" u="1"/>
        <d v="2017-06-04T14:00:00" u="1"/>
        <d v="2017-05-03T17:20:00" u="1"/>
        <d v="2017-05-08T17:00:00" u="1"/>
        <d v="2017-06-04T15:00:00" u="1"/>
        <d v="2017-05-03T18:20:00" u="1"/>
        <d v="2017-05-08T18:00:00" u="1"/>
        <d v="2017-06-04T16:00:00" u="1"/>
        <d v="2017-05-03T19:20:00" u="1"/>
        <d v="2017-05-08T19:00:00" u="1"/>
        <d v="2017-06-04T17:00:00" u="1"/>
        <d v="2017-05-03T20:20:00" u="1"/>
        <d v="2017-05-08T20:00:00" u="1"/>
        <d v="2017-06-04T18:00:00" u="1"/>
        <d v="2017-05-03T21:20:00" u="1"/>
        <d v="2017-05-08T21:00:00" u="1"/>
        <d v="2017-06-04T19:00:00" u="1"/>
        <d v="2017-05-03T22:20:00" u="1"/>
        <d v="2017-05-08T22:00:00" u="1"/>
        <d v="2017-06-04T20:00:00" u="1"/>
        <d v="2017-01-26T00:00:00" u="1"/>
        <d v="2017-05-03T23:20:00" u="1"/>
        <d v="2017-05-08T23:00:00" u="1"/>
        <d v="2017-06-04T21:00:00" u="1"/>
        <d v="2017-06-04T22:00:00" u="1"/>
        <d v="2017-02-22T00:00:00" u="1"/>
        <d v="2017-06-04T23:00:00" u="1"/>
        <d v="2020-01-26T00:00:00" u="1"/>
        <d v="2017-03-18T00:00:00" u="1"/>
        <d v="2020-02-22T00:00:00" u="1"/>
        <d v="2017-04-14T00:00:00" u="1"/>
        <d v="2020-03-18T00:00:00" u="1"/>
        <d v="2017-05-05T00:20:00" u="1"/>
        <d v="2017-05-10T00:00:00" u="1"/>
        <d v="2017-05-05T01:20:00" u="1"/>
        <d v="2017-05-10T01:00:00" u="1"/>
        <d v="2020-04-14T00:00:00" u="1"/>
        <d v="2017-05-05T02:20:00" u="1"/>
        <d v="2017-05-10T02:00:00" u="1"/>
        <d v="2017-06-01T00:20:00" u="1"/>
        <d v="2017-06-06T00:00:00" u="1"/>
        <d v="2017-05-05T03:20:00" u="1"/>
        <d v="2017-05-10T03:00:00" u="1"/>
        <d v="2017-06-01T01:20:00" u="1"/>
        <d v="2017-06-06T01:00:00" u="1"/>
        <d v="2017-05-05T04:20:00" u="1"/>
        <d v="2017-05-10T04:00:00" u="1"/>
        <d v="2017-06-01T02:20:00" u="1"/>
        <d v="2017-06-06T02:00:00" u="1"/>
        <d v="2017-07-02T00:00:00" u="1"/>
        <d v="2017-05-05T05:20:00" u="1"/>
        <d v="2017-05-10T05:00:00" u="1"/>
        <d v="2017-06-01T03:20:00" u="1"/>
        <d v="2017-06-06T03:00:00" u="1"/>
        <d v="2017-07-02T01:00:00" u="1"/>
        <d v="2017-05-05T06:20:00" u="1"/>
        <d v="2017-05-10T06:00:00" u="1"/>
        <d v="2017-06-01T04:20:00" u="1"/>
        <d v="2017-06-06T04:00:00" u="1"/>
        <d v="2017-07-02T02:00:00" u="1"/>
        <d v="2017-05-05T07:20:00" u="1"/>
        <d v="2017-05-10T07:00:00" u="1"/>
        <d v="2017-06-01T05:20:00" u="1"/>
        <d v="2017-06-06T05:00:00" u="1"/>
        <d v="2017-07-02T03:00:00" u="1"/>
        <d v="2020-07-02T00:00:00" u="1"/>
        <d v="2017-05-05T08:20:00" u="1"/>
        <d v="2017-05-10T08:00:00" u="1"/>
        <d v="2017-06-01T06:20:00" u="1"/>
        <d v="2017-06-06T06:00:00" u="1"/>
        <d v="2017-07-02T04:00:00" u="1"/>
        <d v="2017-05-05T09:20:00" u="1"/>
        <d v="2017-05-10T09:00:00" u="1"/>
        <d v="2017-06-01T07:20:00" u="1"/>
        <d v="2017-06-06T07:00:00" u="1"/>
        <d v="2017-07-02T05:00:00" u="1"/>
        <d v="2017-05-05T10:20:00" u="1"/>
        <d v="2017-05-10T10:00:00" u="1"/>
        <d v="2017-06-01T08:20:00" u="1"/>
        <d v="2017-06-06T08:00:00" u="1"/>
        <d v="2017-07-02T06:00:00" u="1"/>
        <d v="2017-05-05T11:20:00" u="1"/>
        <d v="2017-05-10T11:00:00" u="1"/>
        <d v="2017-06-01T09:20:00" u="1"/>
        <d v="2017-06-06T09:00:00" u="1"/>
        <d v="2017-07-02T07:00:00" u="1"/>
        <d v="2017-05-05T12:20:00" u="1"/>
        <d v="2017-05-10T12:00:00" u="1"/>
        <d v="2017-06-01T10:20:00" u="1"/>
        <d v="2017-06-06T10:00:00" u="1"/>
        <d v="2017-07-02T08:00:00" u="1"/>
        <d v="2017-05-05T13:20:00" u="1"/>
        <d v="2017-05-10T13:00:00" u="1"/>
        <d v="2017-06-01T11:20:00" u="1"/>
        <d v="2017-06-06T11:00:00" u="1"/>
        <d v="2017-07-02T09:00:00" u="1"/>
        <d v="2017-05-05T14:20:00" u="1"/>
        <d v="2017-05-10T14:00:00" u="1"/>
        <d v="2017-06-01T12:20:00" u="1"/>
        <d v="2017-06-06T12:00:00" u="1"/>
        <d v="2017-07-02T10:00:00" u="1"/>
        <d v="2017-05-05T15:20:00" u="1"/>
        <d v="2017-05-10T15:00:00" u="1"/>
        <d v="2017-06-01T13:20:00" u="1"/>
        <d v="2017-06-06T13:00:00" u="1"/>
        <d v="2017-07-02T11:00:00" u="1"/>
        <d v="2017-05-05T16:20:00" u="1"/>
        <d v="2017-05-10T16:00:00" u="1"/>
        <d v="2017-06-01T14:20:00" u="1"/>
        <d v="2017-06-06T14:00:00" u="1"/>
        <d v="2017-07-02T12:00:00" u="1"/>
        <d v="2017-05-05T17:20:00" u="1"/>
        <d v="2017-05-10T17:00:00" u="1"/>
        <d v="2017-06-01T15:20:00" u="1"/>
        <d v="2017-06-06T15:00:00" u="1"/>
        <d v="2017-07-02T13:00:00" u="1"/>
        <d v="2017-05-05T18:20:00" u="1"/>
        <d v="2017-05-10T18:00:00" u="1"/>
        <d v="2017-06-01T16:20:00" u="1"/>
        <d v="2017-06-06T16:00:00" u="1"/>
        <d v="2017-07-02T14:00:00" u="1"/>
        <d v="2017-05-05T19:20:00" u="1"/>
        <d v="2017-05-10T19:00:00" u="1"/>
        <d v="2017-06-01T17:20:00" u="1"/>
        <d v="2017-06-06T17:00:00" u="1"/>
        <d v="2017-07-02T15:00:00" u="1"/>
        <d v="2017-05-05T20:20:00" u="1"/>
        <d v="2017-05-10T20:00:00" u="1"/>
        <d v="2017-06-01T18:20:00" u="1"/>
        <d v="2017-06-06T18:00:00" u="1"/>
        <d v="2017-07-02T16:00:00" u="1"/>
        <d v="2017-05-05T21:20:00" u="1"/>
        <d v="2017-05-10T21:00:00" u="1"/>
        <d v="2017-06-01T19:20:00" u="1"/>
        <d v="2017-06-06T19:00:00" u="1"/>
        <d v="2017-07-02T17:00:00" u="1"/>
        <d v="2017-05-05T22:20:00" u="1"/>
        <d v="2017-05-10T22:00:00" u="1"/>
        <d v="2017-06-01T20:20:00" u="1"/>
        <d v="2017-06-06T20:00:00" u="1"/>
        <d v="2017-07-02T18:00:00" u="1"/>
        <d v="2017-01-28T00:00:00" u="1"/>
        <d v="2017-05-05T23:20:00" u="1"/>
        <d v="2017-05-10T23:00:00" u="1"/>
        <d v="2017-06-01T21:20:00" u="1"/>
        <d v="2017-06-06T21:00:00" u="1"/>
        <d v="2017-07-02T19:00:00" u="1"/>
        <d v="2017-06-01T22:20:00" u="1"/>
        <d v="2017-06-06T22:00:00" u="1"/>
        <d v="2017-07-02T20:00:00" u="1"/>
        <d v="2017-02-24T00:00:00" u="1"/>
        <d v="2017-06-01T23:20:00" u="1"/>
        <d v="2017-06-06T23:00:00" u="1"/>
        <d v="2017-07-02T21:00:00" u="1"/>
        <d v="2017-07-02T22:00:00" u="1"/>
        <d v="2020-01-28T00:00:00" u="1"/>
        <d v="2017-03-20T00:00:00" u="1"/>
        <d v="2017-07-02T23:00:00" u="1"/>
        <d v="2020-02-24T00:00:00" u="1"/>
        <d v="2017-04-16T00:00:00" u="1"/>
        <d v="2020-03-20T00:00:00" u="1"/>
        <d v="2017-05-12T00:00:00" u="1"/>
        <d v="2020-04-16T00:00:00" u="1"/>
        <d v="2017-06-03T00:20:00" u="1"/>
        <d v="2017-06-08T00:00:00" u="1"/>
        <d v="2017-06-03T01:20:00" u="1"/>
        <d v="2017-06-08T01:00:00" u="1"/>
        <d v="2017-06-03T02:20:00" u="1"/>
        <d v="2017-06-08T02:00:00" u="1"/>
        <d v="2017-07-04T00:00:00" u="1"/>
        <d v="2017-06-03T03:20:00" u="1"/>
        <d v="2017-06-08T03:00:00" u="1"/>
        <d v="2017-07-04T01:00:00" u="1"/>
        <d v="2017-06-03T04:20:00" u="1"/>
        <d v="2017-06-08T04:00:00" u="1"/>
        <d v="2017-07-04T02:00:00" u="1"/>
        <d v="2017-06-03T05:20:00" u="1"/>
        <d v="2017-06-08T05:00:00" u="1"/>
        <d v="2017-07-04T03:00:00" u="1"/>
        <d v="2020-07-04T00:00:00" u="1"/>
        <d v="2017-06-03T06:20:00" u="1"/>
        <d v="2017-06-08T06:00:00" u="1"/>
        <d v="2017-07-04T04:00:00" u="1"/>
        <d v="2017-06-03T07:20:00" u="1"/>
        <d v="2017-06-08T07:00:00" u="1"/>
        <d v="2017-07-04T05:00:00" u="1"/>
        <d v="2017-06-03T08:20:00" u="1"/>
        <d v="2017-06-08T08:00:00" u="1"/>
        <d v="2017-07-04T06:00:00" u="1"/>
        <d v="2017-06-03T09:20:00" u="1"/>
        <d v="2017-06-08T09:00:00" u="1"/>
        <d v="2017-07-04T07:00:00" u="1"/>
        <d v="2017-06-03T10:20:00" u="1"/>
        <d v="2017-06-08T10:00:00" u="1"/>
        <d v="2017-07-04T08:00:00" u="1"/>
        <d v="2017-06-03T11:20:00" u="1"/>
        <d v="2017-06-08T11:00:00" u="1"/>
        <d v="2017-07-04T09:00:00" u="1"/>
        <d v="2017-06-03T12:20:00" u="1"/>
        <d v="2017-06-08T12:00:00" u="1"/>
        <d v="2017-07-04T10:00:00" u="1"/>
        <d v="2017-06-03T13:20:00" u="1"/>
        <d v="2017-06-08T13:00:00" u="1"/>
        <d v="2017-07-04T11:00:00" u="1"/>
        <d v="2017-06-03T14:20:00" u="1"/>
        <d v="2017-06-08T14:00:00" u="1"/>
        <d v="2017-07-04T12:00:00" u="1"/>
        <d v="2017-06-03T15:20:00" u="1"/>
        <d v="2017-06-08T15:00:00" u="1"/>
        <d v="2017-07-04T13:00:00" u="1"/>
        <d v="2017-06-03T16:20:00" u="1"/>
        <d v="2017-06-08T16:00:00" u="1"/>
        <d v="2017-07-04T14:00:00" u="1"/>
        <d v="2017-06-03T17:20:00" u="1"/>
        <d v="2017-06-08T17:00:00" u="1"/>
        <d v="2017-07-04T15:00:00" u="1"/>
        <d v="2017-06-03T18:20:00" u="1"/>
        <d v="2017-06-08T18:00:00" u="1"/>
        <d v="2017-07-04T16:00:00" u="1"/>
        <d v="2017-06-03T19:20:00" u="1"/>
        <d v="2017-06-08T19:00:00" u="1"/>
        <d v="2017-07-04T17:00:00" u="1"/>
        <d v="2017-06-03T20:20:00" u="1"/>
        <d v="2017-06-08T20:00:00" u="1"/>
        <d v="2017-07-04T18:00:00" u="1"/>
        <d v="2017-01-30T00:00:00" u="1"/>
        <d v="2017-06-03T21:20:00" u="1"/>
        <d v="2017-06-08T21:00:00" u="1"/>
        <d v="2017-07-04T19:00:00" u="1"/>
        <d v="2017-06-03T22:20:00" u="1"/>
        <d v="2017-06-08T22:00:00" u="1"/>
        <d v="2017-07-04T20:00:00" u="1"/>
        <d v="2017-02-26T00:00:00" u="1"/>
        <d v="2017-06-03T23:20:00" u="1"/>
        <d v="2017-06-08T23:00:00" u="1"/>
        <d v="2017-07-04T21:00:00" u="1"/>
        <d v="2017-07-04T22:00:00" u="1"/>
        <d v="2020-01-30T00:00:00" u="1"/>
        <d v="2017-03-22T00:00:00" u="1"/>
        <d v="2017-07-04T23:00:00" u="1"/>
        <d v="2020-02-26T00:00:00" u="1"/>
        <d v="2017-04-18T00:00:00" u="1"/>
        <d v="2020-03-22T00:00:00" u="1"/>
        <d v="2017-05-14T00:00:00" u="1"/>
        <d v="2020-04-18T00:00:00" u="1"/>
        <d v="2017-06-05T00:20:00" u="1"/>
        <d v="2017-06-10T00:00:00" u="1"/>
        <d v="2017-06-05T01:20:00" u="1"/>
        <d v="2017-06-10T01:00:00" u="1"/>
        <d v="2017-06-05T02:20:00" u="1"/>
        <d v="2017-06-10T02:00:00" u="1"/>
        <d v="2017-07-01T00:20:00" u="1"/>
        <d v="2017-07-06T00:00:00" u="1"/>
        <d v="2017-06-05T03:20:00" u="1"/>
        <d v="2017-06-10T03:00:00" u="1"/>
        <d v="2017-07-01T01:20:00" u="1"/>
        <d v="2017-07-06T01:00:00" u="1"/>
        <d v="2017-06-05T04:20:00" u="1"/>
        <d v="2017-06-10T04:00:00" u="1"/>
        <d v="2017-07-01T02:20:00" u="1"/>
        <d v="2017-07-06T02:00:00" u="1"/>
        <d v="2017-08-02T00:00:00" u="1"/>
        <d v="2017-06-05T05:20:00" u="1"/>
        <d v="2017-06-10T05:00:00" u="1"/>
        <d v="2017-07-01T03:20:00" u="1"/>
        <d v="2017-07-06T03:00:00" u="1"/>
        <d v="2017-08-02T01:00:00" u="1"/>
        <d v="2017-06-05T06:20:00" u="1"/>
        <d v="2017-06-10T06:00:00" u="1"/>
        <d v="2017-07-01T04:20:00" u="1"/>
        <d v="2017-07-06T04:00:00" u="1"/>
        <d v="2017-08-02T02:00:00" u="1"/>
        <d v="2017-06-05T07:20:00" u="1"/>
        <d v="2017-06-10T07:00:00" u="1"/>
        <d v="2017-07-01T05:20:00" u="1"/>
        <d v="2017-07-06T05:00:00" u="1"/>
        <d v="2017-08-02T03:00:00" u="1"/>
        <d v="2020-08-02T00:00:00" u="1"/>
        <d v="2017-06-05T08:20:00" u="1"/>
        <d v="2017-06-10T08:00:00" u="1"/>
        <d v="2017-07-01T06:20:00" u="1"/>
        <d v="2017-07-06T06:00:00" u="1"/>
        <d v="2017-08-02T04:00:00" u="1"/>
        <d v="2017-06-05T09:20:00" u="1"/>
        <d v="2017-06-10T09:00:00" u="1"/>
        <d v="2017-07-01T07:20:00" u="1"/>
        <d v="2017-07-06T07:00:00" u="1"/>
        <d v="2017-08-02T05:00:00" u="1"/>
        <d v="2017-06-05T10:20:00" u="1"/>
        <d v="2017-06-10T10:00:00" u="1"/>
        <d v="2017-07-01T08:20:00" u="1"/>
        <d v="2017-07-06T08:00:00" u="1"/>
        <d v="2017-08-02T06:00:00" u="1"/>
        <d v="2017-06-05T11:20:00" u="1"/>
        <d v="2017-06-10T11:00:00" u="1"/>
        <d v="2017-07-01T09:20:00" u="1"/>
        <d v="2017-07-06T09:00:00" u="1"/>
        <d v="2017-08-02T07:00:00" u="1"/>
        <d v="2017-06-05T12:20:00" u="1"/>
        <d v="2017-06-10T12:00:00" u="1"/>
        <d v="2017-07-01T10:20:00" u="1"/>
        <d v="2017-07-06T10:00:00" u="1"/>
        <d v="2017-08-02T08:00:00" u="1"/>
        <d v="2017-06-05T13:20:00" u="1"/>
        <d v="2017-06-10T13:00:00" u="1"/>
        <d v="2017-07-01T11:20:00" u="1"/>
        <d v="2017-07-06T11:00:00" u="1"/>
        <d v="2017-08-02T09:00:00" u="1"/>
        <d v="2017-06-05T14:20:00" u="1"/>
        <d v="2017-06-10T14:00:00" u="1"/>
        <d v="2017-07-01T12:20:00" u="1"/>
        <d v="2017-07-06T12:00:00" u="1"/>
        <d v="2017-08-02T10:00:00" u="1"/>
        <d v="2017-06-05T15:20:00" u="1"/>
        <d v="2017-06-10T15:00:00" u="1"/>
        <d v="2017-07-01T13:20:00" u="1"/>
        <d v="2017-07-06T13:00:00" u="1"/>
        <d v="2017-08-02T11:00:00" u="1"/>
        <d v="2017-06-05T16:20:00" u="1"/>
        <d v="2017-06-10T16:00:00" u="1"/>
        <d v="2017-07-01T14:20:00" u="1"/>
        <d v="2017-07-06T14:00:00" u="1"/>
        <d v="2017-08-02T12:00:00" u="1"/>
        <d v="2017-06-05T17:20:00" u="1"/>
        <d v="2017-06-10T17:00:00" u="1"/>
        <d v="2017-07-01T15:20:00" u="1"/>
        <d v="2017-07-06T15:00:00" u="1"/>
        <d v="2017-08-02T13:00:00" u="1"/>
        <d v="2017-06-05T18:20:00" u="1"/>
        <d v="2017-06-10T18:00:00" u="1"/>
        <d v="2017-07-01T16:20:00" u="1"/>
        <d v="2017-07-06T16:00:00" u="1"/>
        <d v="2017-08-02T14:00:00" u="1"/>
        <d v="2017-06-05T19:20:00" u="1"/>
        <d v="2017-06-10T19:00:00" u="1"/>
        <d v="2017-07-01T17:20:00" u="1"/>
        <d v="2017-07-06T17:00:00" u="1"/>
        <d v="2017-08-02T15:00:00" u="1"/>
        <d v="2017-06-05T20:20:00" u="1"/>
        <d v="2017-06-10T20:00:00" u="1"/>
        <d v="2017-07-01T18:20:00" u="1"/>
        <d v="2017-07-06T18:00:00" u="1"/>
        <d v="2017-08-02T16:00:00" u="1"/>
        <d v="2017-06-05T21:20:00" u="1"/>
        <d v="2017-06-10T21:00:00" u="1"/>
        <d v="2017-07-01T19:20:00" u="1"/>
        <d v="2017-07-06T19:00:00" u="1"/>
        <d v="2017-08-02T17:00:00" u="1"/>
        <d v="2017-06-05T22:20:00" u="1"/>
        <d v="2017-06-10T22:00:00" u="1"/>
        <d v="2017-07-01T20:20:00" u="1"/>
        <d v="2017-07-06T20:00:00" u="1"/>
        <d v="2017-08-02T18:00:00" u="1"/>
        <d v="2017-02-28T00:00:00" u="1"/>
        <d v="2017-06-05T23:20:00" u="1"/>
        <d v="2017-06-10T23:00:00" u="1"/>
        <d v="2017-07-01T21:20:00" u="1"/>
        <d v="2017-07-06T21:00:00" u="1"/>
        <d v="2017-08-02T19:00:00" u="1"/>
        <d v="2017-07-01T22:20:00" u="1"/>
        <d v="2017-07-06T22:00:00" u="1"/>
        <d v="2017-08-02T20:00:00" u="1"/>
        <d v="2017-03-24T00:00:00" u="1"/>
        <d v="2017-07-01T23:20:00" u="1"/>
        <d v="2017-07-06T23:00:00" u="1"/>
        <d v="2017-08-02T21:00:00" u="1"/>
        <d v="2017-08-02T22:00:00" u="1"/>
        <d v="2020-02-28T00:00:00" u="1"/>
        <d v="2017-04-20T00:00:00" u="1"/>
        <d v="2017-08-02T23:00:00" u="1"/>
        <d v="2020-03-24T00:00:00" u="1"/>
        <d v="2017-05-16T00:00:00" u="1"/>
        <d v="2020-04-20T00:00:00" u="1"/>
        <d v="2017-06-12T00:00:00" u="1"/>
        <d v="2017-07-03T00:20:00" u="1"/>
        <d v="2017-07-08T00:00:00" u="1"/>
        <d v="2017-07-03T01:20:00" u="1"/>
        <d v="2017-07-08T01:00:00" u="1"/>
        <d v="2017-07-03T02:20:00" u="1"/>
        <d v="2017-07-08T02:00:00" u="1"/>
        <d v="2017-08-04T00:00:00" u="1"/>
        <d v="2017-07-03T03:20:00" u="1"/>
        <d v="2017-07-08T03:00:00" u="1"/>
        <d v="2017-08-04T01:00:00" u="1"/>
        <d v="2017-07-03T04:20:00" u="1"/>
        <d v="2017-07-08T04:00:00" u="1"/>
        <d v="2017-08-04T02:00:00" u="1"/>
        <d v="2017-07-03T05:20:00" u="1"/>
        <d v="2017-07-08T05:00:00" u="1"/>
        <d v="2017-08-04T03:00:00" u="1"/>
        <d v="2020-08-04T00:00:00" u="1"/>
        <d v="2017-07-03T06:20:00" u="1"/>
        <d v="2017-07-08T06:00:00" u="1"/>
        <d v="2017-08-04T04:00:00" u="1"/>
        <d v="2017-07-03T07:20:00" u="1"/>
        <d v="2017-07-08T07:00:00" u="1"/>
        <d v="2017-08-04T05:00:00" u="1"/>
        <d v="2017-07-03T08:20:00" u="1"/>
        <d v="2017-07-08T08:00:00" u="1"/>
        <d v="2017-08-04T06:00:00" u="1"/>
        <d v="2017-07-03T09:20:00" u="1"/>
        <d v="2017-07-08T09:00:00" u="1"/>
        <d v="2017-08-04T07:00:00" u="1"/>
        <d v="2017-07-03T10:20:00" u="1"/>
        <d v="2017-07-08T10:00:00" u="1"/>
        <d v="2017-08-04T08:00:00" u="1"/>
        <d v="2017-07-03T11:20:00" u="1"/>
        <d v="2017-07-08T11:00:00" u="1"/>
        <d v="2017-08-04T09:00:00" u="1"/>
        <d v="2017-07-03T12:20:00" u="1"/>
        <d v="2017-07-08T12:00:00" u="1"/>
        <d v="2017-08-04T10:00:00" u="1"/>
        <d v="2017-07-03T13:20:00" u="1"/>
        <d v="2017-07-08T13:00:00" u="1"/>
        <d v="2017-08-04T11:00:00" u="1"/>
        <d v="2017-07-03T14:20:00" u="1"/>
        <d v="2017-07-08T14:00:00" u="1"/>
        <d v="2017-08-04T12:00:00" u="1"/>
        <d v="2017-07-03T15:20:00" u="1"/>
        <d v="2017-07-08T15:00:00" u="1"/>
        <d v="2017-08-04T13:00:00" u="1"/>
        <d v="2017-07-03T16:20:00" u="1"/>
        <d v="2017-07-08T16:00:00" u="1"/>
        <d v="2017-08-04T14:00:00" u="1"/>
        <d v="2017-07-03T17:20:00" u="1"/>
        <d v="2017-07-08T17:00:00" u="1"/>
        <d v="2017-08-04T15:00:00" u="1"/>
        <d v="2017-07-03T18:20:00" u="1"/>
        <d v="2017-07-08T18:00:00" u="1"/>
        <d v="2017-08-04T16:00:00" u="1"/>
        <d v="2017-07-03T19:20:00" u="1"/>
        <d v="2017-07-08T19:00:00" u="1"/>
        <d v="2017-08-04T17:00:00" u="1"/>
        <d v="2017-07-03T20:20:00" u="1"/>
        <d v="2017-07-08T20:00:00" u="1"/>
        <d v="2017-08-04T18:00:00" u="1"/>
        <d v="2017-07-03T21:20:00" u="1"/>
        <d v="2017-07-08T21:00:00" u="1"/>
        <d v="2017-08-04T19:00:00" u="1"/>
        <d v="2017-07-03T22:20:00" u="1"/>
        <d v="2017-07-08T22:00:00" u="1"/>
        <d v="2017-08-04T20:00:00" u="1"/>
        <d v="2017-03-26T00:00:00" u="1"/>
        <d v="2017-07-03T23:20:00" u="1"/>
        <d v="2017-07-08T23:00:00" u="1"/>
        <d v="2017-08-04T21:00:00" u="1"/>
        <d v="2017-08-04T22:00:00" u="1"/>
        <d v="2017-04-22T00:00:00" u="1"/>
        <d v="2017-08-04T23:00:00" u="1"/>
        <d v="2020-03-26T00:00:00" u="1"/>
        <d v="2017-05-18T00:00:00" u="1"/>
        <d v="2020-04-22T00:00:00" u="1"/>
        <d v="2017-06-14T00:00:00" u="1"/>
        <d v="2017-07-05T00:20:00" u="1"/>
        <d v="2017-07-10T00:00:00" u="1"/>
        <d v="2017-07-05T01:20:00" u="1"/>
        <d v="2017-07-10T01:00:00" u="1"/>
        <d v="2017-07-05T02:20:00" u="1"/>
        <d v="2017-07-10T02:00:00" u="1"/>
        <d v="2017-08-01T00:20:00" u="1"/>
        <d v="2017-08-06T00:00:00" u="1"/>
        <d v="2017-07-05T03:20:00" u="1"/>
        <d v="2017-07-10T03:00:00" u="1"/>
        <d v="2017-08-01T01:20:00" u="1"/>
        <d v="2017-08-06T01:00:00" u="1"/>
        <d v="2017-07-05T04:20:00" u="1"/>
        <d v="2017-07-10T04:00:00" u="1"/>
        <d v="2017-08-01T02:20:00" u="1"/>
        <d v="2017-08-06T02:00:00" u="1"/>
        <d v="2017-09-02T00:00:00" u="1"/>
        <d v="2017-07-05T05:20:00" u="1"/>
        <d v="2017-07-10T05:00:00" u="1"/>
        <d v="2017-08-01T03:20:00" u="1"/>
        <d v="2017-08-06T03:00:00" u="1"/>
        <d v="2017-09-02T01:00:00" u="1"/>
        <d v="2017-07-05T06:20:00" u="1"/>
        <d v="2017-07-10T06:00:00" u="1"/>
        <d v="2017-08-01T04:20:00" u="1"/>
        <d v="2017-08-06T04:00:00" u="1"/>
        <d v="2017-09-02T02:00:00" u="1"/>
        <d v="2017-07-05T07:20:00" u="1"/>
        <d v="2017-07-10T07:00:00" u="1"/>
        <d v="2017-08-01T05:20:00" u="1"/>
        <d v="2017-08-06T05:00:00" u="1"/>
        <d v="2017-09-02T03:00:00" u="1"/>
        <d v="2020-09-02T00:00:00" u="1"/>
        <d v="2017-07-05T08:20:00" u="1"/>
        <d v="2017-07-10T08:00:00" u="1"/>
        <d v="2017-08-01T06:20:00" u="1"/>
        <d v="2017-08-06T06:00:00" u="1"/>
        <d v="2017-09-02T04:00:00" u="1"/>
        <d v="2017-07-05T09:20:00" u="1"/>
        <d v="2017-07-10T09:00:00" u="1"/>
        <d v="2017-08-01T07:20:00" u="1"/>
        <d v="2017-08-06T07:00:00" u="1"/>
        <d v="2017-09-02T05:00:00" u="1"/>
        <d v="2017-07-05T10:20:00" u="1"/>
        <d v="2017-07-10T10:00:00" u="1"/>
        <d v="2017-08-01T08:20:00" u="1"/>
        <d v="2017-08-06T08:00:00" u="1"/>
        <d v="2017-09-02T06:00:00" u="1"/>
        <d v="2017-07-05T11:20:00" u="1"/>
        <d v="2017-07-10T11:00:00" u="1"/>
        <d v="2017-08-01T09:20:00" u="1"/>
        <d v="2017-08-06T09:00:00" u="1"/>
        <d v="2017-09-02T07:00:00" u="1"/>
        <d v="2017-07-05T12:20:00" u="1"/>
        <d v="2017-07-10T12:00:00" u="1"/>
        <d v="2017-08-01T10:20:00" u="1"/>
        <d v="2017-08-06T10:00:00" u="1"/>
        <d v="2017-09-02T08:00:00" u="1"/>
        <d v="2017-07-05T13:20:00" u="1"/>
        <d v="2017-07-10T13:00:00" u="1"/>
        <d v="2017-08-01T11:20:00" u="1"/>
        <d v="2017-08-06T11:00:00" u="1"/>
        <d v="2017-09-02T09:00:00" u="1"/>
        <d v="2017-07-05T14:20:00" u="1"/>
        <d v="2017-07-10T14:00:00" u="1"/>
        <d v="2017-08-01T12:20:00" u="1"/>
        <d v="2017-08-06T12:00:00" u="1"/>
        <d v="2017-09-02T10:00:00" u="1"/>
        <d v="2017-07-05T15:20:00" u="1"/>
        <d v="2017-07-10T15:00:00" u="1"/>
        <d v="2017-08-01T13:20:00" u="1"/>
        <d v="2017-08-06T13:00:00" u="1"/>
        <d v="2017-09-02T11:00:00" u="1"/>
        <d v="2017-07-05T16:20:00" u="1"/>
        <d v="2017-07-10T16:00:00" u="1"/>
        <d v="2017-08-01T14:20:00" u="1"/>
        <d v="2017-08-06T14:00:00" u="1"/>
        <d v="2017-09-02T12:00:00" u="1"/>
        <d v="2017-07-05T17:20:00" u="1"/>
        <d v="2017-07-10T17:00:00" u="1"/>
        <d v="2017-08-01T15:20:00" u="1"/>
        <d v="2017-08-06T15:00:00" u="1"/>
        <d v="2017-09-02T13:00:00" u="1"/>
        <d v="2017-07-05T18:20:00" u="1"/>
        <d v="2017-07-10T18:00:00" u="1"/>
        <d v="2017-08-01T16:20:00" u="1"/>
        <d v="2017-08-06T16:00:00" u="1"/>
        <d v="2017-09-02T14:00:00" u="1"/>
        <d v="2017-07-05T19:20:00" u="1"/>
        <d v="2017-07-10T19:00:00" u="1"/>
        <d v="2017-08-01T17:20:00" u="1"/>
        <d v="2017-08-06T17:00:00" u="1"/>
        <d v="2017-09-02T15:00:00" u="1"/>
        <d v="2017-07-05T20:20:00" u="1"/>
        <d v="2017-07-10T20:00:00" u="1"/>
        <d v="2017-08-01T18:20:00" u="1"/>
        <d v="2017-08-06T18:00:00" u="1"/>
        <d v="2017-09-02T16:00:00" u="1"/>
        <d v="2017-07-05T21:20:00" u="1"/>
        <d v="2017-07-10T21:00:00" u="1"/>
        <d v="2017-08-01T19:20:00" u="1"/>
        <d v="2017-08-06T19:00:00" u="1"/>
        <d v="2017-09-02T17:00:00" u="1"/>
        <d v="2017-07-05T22:20:00" u="1"/>
        <d v="2017-07-10T22:00:00" u="1"/>
        <d v="2017-08-01T20:20:00" u="1"/>
        <d v="2017-08-06T20:00:00" u="1"/>
        <d v="2017-09-02T18:00:00" u="1"/>
        <d v="2017-03-28T00:00:00" u="1"/>
        <d v="2017-07-05T23:20:00" u="1"/>
        <d v="2017-07-10T23:00:00" u="1"/>
        <d v="2017-08-01T21:20:00" u="1"/>
        <d v="2017-08-06T21:00:00" u="1"/>
        <d v="2017-09-02T19:00:00" u="1"/>
        <d v="2017-08-01T22:20:00" u="1"/>
        <d v="2017-08-06T22:00:00" u="1"/>
        <d v="2017-09-02T20:00:00" u="1"/>
        <d v="2017-04-24T00:00:00" u="1"/>
        <d v="2017-08-01T23:20:00" u="1"/>
        <d v="2017-08-06T23:00:00" u="1"/>
        <d v="2017-09-02T21:00:00" u="1"/>
        <d v="2017-09-02T22:00:00" u="1"/>
        <d v="2020-03-28T00:00:00" u="1"/>
        <d v="2017-05-20T00:00:00" u="1"/>
        <d v="2017-09-02T23:00:00" u="1"/>
        <d v="2020-04-24T00:00:00" u="1"/>
        <d v="2017-06-16T00:00:00" u="1"/>
        <d v="2017-07-12T00:00:00" u="1"/>
        <d v="2017-08-03T00:20:00" u="1"/>
        <d v="2017-08-08T00:00:00" u="1"/>
        <d v="2017-08-03T01:20:00" u="1"/>
        <d v="2017-08-08T01:00:00" u="1"/>
        <d v="2017-01-02T00:10:00" u="1"/>
        <d v="2017-08-03T02:20:00" u="1"/>
        <d v="2017-08-08T02:00:00" u="1"/>
        <d v="2017-09-04T00:00:00" u="1"/>
        <d v="2017-01-02T01:10:00" u="1"/>
        <d v="2017-08-03T03:20:00" u="1"/>
        <d v="2017-08-08T03:00:00" u="1"/>
        <d v="2017-09-04T01:00:00" u="1"/>
        <d v="2017-01-02T02:10:00" u="1"/>
        <d v="2017-08-03T04:20:00" u="1"/>
        <d v="2017-08-08T04:00:00" u="1"/>
        <d v="2017-09-04T02:00:00" u="1"/>
        <d v="2017-01-02T03:10:00" u="1"/>
        <d v="2017-08-03T05:20:00" u="1"/>
        <d v="2017-08-08T05:00:00" u="1"/>
        <d v="2017-09-04T03:00:00" u="1"/>
        <d v="2020-09-04T00:00:00" u="1"/>
        <d v="2017-01-02T04:10:00" u="1"/>
        <d v="2017-08-03T06:20:00" u="1"/>
        <d v="2017-08-08T06:00:00" u="1"/>
        <d v="2017-09-04T04:00:00" u="1"/>
        <d v="2017-01-02T05:10:00" u="1"/>
        <d v="2017-08-03T07:20:00" u="1"/>
        <d v="2017-08-08T07:00:00" u="1"/>
        <d v="2017-09-04T05:00:00" u="1"/>
        <d v="2017-01-02T06:10:00" u="1"/>
        <d v="2017-08-03T08:20:00" u="1"/>
        <d v="2017-08-08T08:00:00" u="1"/>
        <d v="2017-09-04T06:00:00" u="1"/>
        <d v="2017-01-02T07:10:00" u="1"/>
        <d v="2017-08-03T09:20:00" u="1"/>
        <d v="2017-08-08T09:00:00" u="1"/>
        <d v="2017-09-04T07:00:00" u="1"/>
        <d v="2017-01-02T08:10:00" u="1"/>
        <d v="2017-08-03T10:20:00" u="1"/>
        <d v="2017-08-08T10:00:00" u="1"/>
        <d v="2017-09-04T08:00:00" u="1"/>
        <d v="2017-01-02T09:10:00" u="1"/>
        <d v="2017-08-03T11:20:00" u="1"/>
        <d v="2017-08-08T11:00:00" u="1"/>
        <d v="2017-09-04T09:00:00" u="1"/>
        <d v="2017-01-02T10:10:00" u="1"/>
        <d v="2017-08-03T12:20:00" u="1"/>
        <d v="2017-08-08T12:00:00" u="1"/>
        <d v="2017-09-04T10:00:00" u="1"/>
        <d v="2017-01-02T11:10:00" u="1"/>
        <d v="2017-08-03T13:20:00" u="1"/>
        <d v="2017-08-08T13:00:00" u="1"/>
        <d v="2017-09-04T11:00:00" u="1"/>
        <d v="2017-01-02T12:10:00" u="1"/>
        <d v="2017-08-03T14:20:00" u="1"/>
        <d v="2017-08-08T14:00:00" u="1"/>
        <d v="2017-09-04T12:00:00" u="1"/>
        <d v="2017-01-02T13:10:00" u="1"/>
        <d v="2017-08-03T15:20:00" u="1"/>
        <d v="2017-08-08T15:00:00" u="1"/>
        <d v="2017-09-04T13:00:00" u="1"/>
        <d v="2017-01-02T14:10:00" u="1"/>
        <d v="2017-08-03T16:20:00" u="1"/>
        <d v="2017-08-08T16:00:00" u="1"/>
        <d v="2017-09-04T14:00:00" u="1"/>
        <d v="2017-01-02T15:10:00" u="1"/>
        <d v="2017-08-03T17:20:00" u="1"/>
        <d v="2017-08-08T17:00:00" u="1"/>
        <d v="2017-09-04T15:00:00" u="1"/>
        <d v="2017-01-02T16:10:00" u="1"/>
        <d v="2017-08-03T18:20:00" u="1"/>
        <d v="2017-08-08T18:00:00" u="1"/>
        <d v="2017-09-04T16:00:00" u="1"/>
        <d v="2017-01-02T17:10:00" u="1"/>
        <d v="2017-08-03T19:20:00" u="1"/>
        <d v="2017-08-08T19:00:00" u="1"/>
        <d v="2017-09-04T17:00:00" u="1"/>
        <d v="2017-01-02T18:10:00" u="1"/>
        <d v="2017-08-03T20:20:00" u="1"/>
        <d v="2017-08-08T20:00:00" u="1"/>
        <d v="2017-09-04T18:00:00" u="1"/>
        <d v="2017-01-02T19:10:00" u="1"/>
        <d v="2017-03-30T00:00:00" u="1"/>
        <d v="2017-08-03T21:20:00" u="1"/>
        <d v="2017-08-08T21:00:00" u="1"/>
        <d v="2017-09-04T19:00:00" u="1"/>
        <d v="2017-01-02T20:10:00" u="1"/>
        <d v="2017-08-03T22:20:00" u="1"/>
        <d v="2017-08-08T22:00:00" u="1"/>
        <d v="2017-09-04T20:00:00" u="1"/>
        <d v="2017-01-02T21:10:00" u="1"/>
        <d v="2017-04-26T00:00:00" u="1"/>
        <d v="2017-08-03T23:20:00" u="1"/>
        <d v="2017-08-08T23:00:00" u="1"/>
        <d v="2017-09-04T21:00:00" u="1"/>
        <d v="2017-01-02T22:10:00" u="1"/>
        <d v="2017-09-04T22:00:00" u="1"/>
        <d v="2020-03-30T00:00:00" u="1"/>
        <d v="2017-01-02T23:10:00" u="1"/>
        <d v="2017-05-22T00:00:00" u="1"/>
        <d v="2017-09-04T23:00:00" u="1"/>
        <d v="2020-04-26T00:00:00" u="1"/>
        <d v="2017-06-18T00:00:00" u="1"/>
        <d v="2017-07-14T00:00:00" u="1"/>
        <d v="2017-08-05T00:20:00" u="1"/>
        <d v="2017-08-10T00:00:00" u="1"/>
        <d v="2017-08-05T01:20:00" u="1"/>
        <d v="2017-08-10T01:00:00" u="1"/>
        <d v="2017-01-04T00:10:00" u="1"/>
        <d v="2017-08-05T02:20:00" u="1"/>
        <d v="2017-08-10T02:00:00" u="1"/>
        <d v="2017-09-01T00:20:00" u="1"/>
        <d v="2017-09-06T00:00:00" u="1"/>
        <d v="2017-01-04T01:10:00" u="1"/>
        <d v="2017-08-05T03:20:00" u="1"/>
        <d v="2017-08-10T03:00:00" u="1"/>
        <d v="2017-09-01T01:20:00" u="1"/>
        <d v="2017-09-06T01:00:00" u="1"/>
        <d v="2017-01-04T02:10:00" u="1"/>
        <d v="2017-08-05T04:20:00" u="1"/>
        <d v="2017-08-10T04:00:00" u="1"/>
        <d v="2017-09-01T02:20:00" u="1"/>
        <d v="2017-09-06T02:00:00" u="1"/>
        <d v="2017-10-02T00:00:00" u="1"/>
        <d v="2017-01-04T03:10:00" u="1"/>
        <d v="2017-08-05T05:20:00" u="1"/>
        <d v="2017-08-10T05:00:00" u="1"/>
        <d v="2017-09-01T03:20:00" u="1"/>
        <d v="2017-09-06T03:00:00" u="1"/>
        <d v="2017-10-02T01:00:00" u="1"/>
        <d v="2017-01-04T04:10:00" u="1"/>
        <d v="2017-08-05T06:20:00" u="1"/>
        <d v="2017-08-10T06:00:00" u="1"/>
        <d v="2017-09-01T04:20:00" u="1"/>
        <d v="2017-09-06T04:00:00" u="1"/>
        <d v="2017-10-02T02:00:00" u="1"/>
        <d v="2017-01-04T05:10:00" u="1"/>
        <d v="2017-08-05T07:20:00" u="1"/>
        <d v="2017-08-10T07:00:00" u="1"/>
        <d v="2017-09-01T05:20:00" u="1"/>
        <d v="2017-09-06T05:00:00" u="1"/>
        <d v="2017-10-02T03:00:00" u="1"/>
        <d v="2020-10-02T00:00:00" u="1"/>
        <d v="2017-01-04T06:10:00" u="1"/>
        <d v="2017-08-05T08:20:00" u="1"/>
        <d v="2017-08-10T08:00:00" u="1"/>
        <d v="2017-09-01T06:20:00" u="1"/>
        <d v="2017-09-06T06:00:00" u="1"/>
        <d v="2017-10-02T04:00:00" u="1"/>
        <d v="2017-01-04T07:10:00" u="1"/>
        <d v="2017-08-05T09:20:00" u="1"/>
        <d v="2017-08-10T09:00:00" u="1"/>
        <d v="2017-09-01T07:20:00" u="1"/>
        <d v="2017-09-06T07:00:00" u="1"/>
        <d v="2017-10-02T05:00:00" u="1"/>
        <d v="2017-01-04T08:10:00" u="1"/>
        <d v="2017-08-05T10:20:00" u="1"/>
        <d v="2017-08-10T10:00:00" u="1"/>
        <d v="2017-09-01T08:20:00" u="1"/>
        <d v="2017-09-06T08:00:00" u="1"/>
        <d v="2017-10-02T06:00:00" u="1"/>
        <d v="2017-01-04T09:10:00" u="1"/>
        <d v="2017-08-05T11:20:00" u="1"/>
        <d v="2017-08-10T11:00:00" u="1"/>
        <d v="2017-09-01T09:20:00" u="1"/>
        <d v="2017-09-06T09:00:00" u="1"/>
        <d v="2017-10-02T07:00:00" u="1"/>
        <d v="2017-01-04T10:10:00" u="1"/>
        <d v="2017-08-05T12:20:00" u="1"/>
        <d v="2017-08-10T12:00:00" u="1"/>
        <d v="2017-09-01T10:20:00" u="1"/>
        <d v="2017-09-06T10:00:00" u="1"/>
        <d v="2017-10-02T08:00:00" u="1"/>
        <d v="2017-01-04T11:10:00" u="1"/>
        <d v="2017-08-05T13:20:00" u="1"/>
        <d v="2017-08-10T13:00:00" u="1"/>
        <d v="2017-09-01T11:20:00" u="1"/>
        <d v="2017-09-06T11:00:00" u="1"/>
        <d v="2017-10-02T09:00:00" u="1"/>
        <d v="2017-01-04T12:10:00" u="1"/>
        <d v="2017-08-05T14:20:00" u="1"/>
        <d v="2017-08-10T14:00:00" u="1"/>
        <d v="2017-09-01T12:20:00" u="1"/>
        <d v="2017-09-06T12:00:00" u="1"/>
        <d v="2017-10-02T10:00:00" u="1"/>
        <d v="2017-01-04T13:10:00" u="1"/>
        <d v="2017-08-05T15:20:00" u="1"/>
        <d v="2017-08-10T15:00:00" u="1"/>
        <d v="2017-09-01T13:20:00" u="1"/>
        <d v="2017-09-06T13:00:00" u="1"/>
        <d v="2017-10-02T11:00:00" u="1"/>
        <d v="2017-01-04T14:10:00" u="1"/>
        <d v="2017-08-05T16:20:00" u="1"/>
        <d v="2017-08-10T16:00:00" u="1"/>
        <d v="2017-09-01T14:20:00" u="1"/>
        <d v="2017-09-06T14:00:00" u="1"/>
        <d v="2017-10-02T12:00:00" u="1"/>
        <d v="2017-01-04T15:10:00" u="1"/>
        <d v="2017-08-05T17:20:00" u="1"/>
        <d v="2017-08-10T17:00:00" u="1"/>
        <d v="2017-09-01T15:20:00" u="1"/>
        <d v="2017-09-06T15:00:00" u="1"/>
        <d v="2017-10-02T13:00:00" u="1"/>
        <d v="2017-01-04T16:10:00" u="1"/>
        <d v="2017-08-05T18:20:00" u="1"/>
        <d v="2017-08-10T18:00:00" u="1"/>
        <d v="2017-09-01T16:20:00" u="1"/>
        <d v="2017-09-06T16:00:00" u="1"/>
        <d v="2017-10-02T14:00:00" u="1"/>
        <d v="2017-01-04T17:10:00" u="1"/>
        <d v="2017-08-05T19:20:00" u="1"/>
        <d v="2017-08-10T19:00:00" u="1"/>
        <d v="2017-09-01T17:20:00" u="1"/>
        <d v="2017-09-06T17:00:00" u="1"/>
        <d v="2017-10-02T15:00:00" u="1"/>
        <d v="2017-01-04T18:10:00" u="1"/>
        <d v="2017-08-05T20:20:00" u="1"/>
        <d v="2017-08-10T20:00:00" u="1"/>
        <d v="2017-09-01T18:20:00" u="1"/>
        <d v="2017-09-06T18:00:00" u="1"/>
        <d v="2017-10-02T16:00:00" u="1"/>
        <d v="2017-01-04T19:10:00" u="1"/>
        <d v="2017-08-05T21:20:00" u="1"/>
        <d v="2017-08-10T21:00:00" u="1"/>
        <d v="2017-09-01T19:20:00" u="1"/>
        <d v="2017-09-06T19:00:00" u="1"/>
        <d v="2017-10-02T17:00:00" u="1"/>
        <d v="2017-01-04T20:10:00" u="1"/>
        <d v="2017-08-05T22:20:00" u="1"/>
        <d v="2017-08-10T22:00:00" u="1"/>
        <d v="2017-09-01T20:20:00" u="1"/>
        <d v="2017-09-06T20:00:00" u="1"/>
        <d v="2017-10-02T18:00:00" u="1"/>
        <d v="2017-01-04T21:10:00" u="1"/>
        <d v="2017-04-28T00:00:00" u="1"/>
        <d v="2017-08-05T23:20:00" u="1"/>
        <d v="2017-08-10T23:00:00" u="1"/>
        <d v="2017-09-01T21:20:00" u="1"/>
        <d v="2017-09-06T21:00:00" u="1"/>
        <d v="2017-10-02T19:00:00" u="1"/>
        <d v="2017-01-04T22:10:00" u="1"/>
        <d v="2017-09-01T22:20:00" u="1"/>
        <d v="2017-09-06T22:00:00" u="1"/>
        <d v="2017-10-02T20:00:00" u="1"/>
        <d v="2017-01-04T23:10:00" u="1"/>
        <d v="2017-05-24T00:00:00" u="1"/>
        <d v="2017-09-01T23:20:00" u="1"/>
        <d v="2017-09-06T23:00:00" u="1"/>
        <d v="2017-10-02T21:00:00" u="1"/>
        <d v="2017-10-02T22:00:00" u="1"/>
        <d v="2020-04-28T00:00:00" u="1"/>
        <d v="2017-06-20T00:00:00" u="1"/>
        <d v="2017-10-02T23:00:00" u="1"/>
        <d v="2017-07-16T00:00:00" u="1"/>
        <d v="2017-08-12T00:00:00" u="1"/>
        <d v="2017-01-01T00:30:00" u="1"/>
        <d v="2017-01-06T00:10:00" u="1"/>
        <d v="2017-09-03T00:20:00" u="1"/>
        <d v="2017-09-08T00:00:00" u="1"/>
        <d v="2017-01-01T01:30:00" u="1"/>
        <d v="2017-01-06T01:10:00" u="1"/>
        <d v="2017-09-03T01:20:00" u="1"/>
        <d v="2017-09-08T01:00:00" u="1"/>
        <d v="2017-01-01T02:30:00" u="1"/>
        <d v="2017-01-06T02:10:00" u="1"/>
        <d v="2017-02-02T00:10:00" u="1"/>
        <d v="2017-09-03T02:20:00" u="1"/>
        <d v="2017-09-08T02:00:00" u="1"/>
        <d v="2017-10-04T00:00:00" u="1"/>
        <d v="2017-01-01T03:30:00" u="1"/>
        <d v="2017-01-06T03:10:00" u="1"/>
        <d v="2017-02-02T01:10:00" u="1"/>
        <d v="2017-09-03T03:20:00" u="1"/>
        <d v="2017-09-08T03:00:00" u="1"/>
        <d v="2017-10-04T01:00:00" u="1"/>
        <d v="2017-01-01T04:30:00" u="1"/>
        <d v="2017-01-06T04:10:00" u="1"/>
        <d v="2017-02-02T02:10:00" u="1"/>
        <d v="2017-09-03T04:20:00" u="1"/>
        <d v="2017-09-08T04:00:00" u="1"/>
        <d v="2017-10-04T02:00:00" u="1"/>
        <d v="2017-01-01T05:30:00" u="1"/>
        <d v="2017-01-06T05:10:00" u="1"/>
        <d v="2017-02-02T03:10:00" u="1"/>
        <d v="2017-09-03T05:20:00" u="1"/>
        <d v="2017-09-08T05:00:00" u="1"/>
        <d v="2017-10-04T03:00:00" u="1"/>
        <d v="2020-10-04T00:00:00" u="1"/>
        <d v="2017-01-01T06:30:00" u="1"/>
        <d v="2017-01-06T06:10:00" u="1"/>
        <d v="2017-02-02T04:10:00" u="1"/>
        <d v="2017-09-03T06:20:00" u="1"/>
        <d v="2017-09-08T06:00:00" u="1"/>
        <d v="2017-10-04T04:00:00" u="1"/>
        <d v="2017-01-01T07:30:00" u="1"/>
        <d v="2017-01-06T07:10:00" u="1"/>
        <d v="2017-02-02T05:10:00" u="1"/>
        <d v="2017-09-03T07:20:00" u="1"/>
        <d v="2017-09-08T07:00:00" u="1"/>
        <d v="2017-10-04T05:00:00" u="1"/>
        <d v="2017-01-01T08:30:00" u="1"/>
        <d v="2017-01-06T08:10:00" u="1"/>
        <d v="2017-02-02T06:10:00" u="1"/>
        <d v="2017-09-03T08:20:00" u="1"/>
        <d v="2017-09-08T08:00:00" u="1"/>
        <d v="2017-10-04T06:00:00" u="1"/>
        <d v="2017-01-01T09:30:00" u="1"/>
        <d v="2017-01-06T09:10:00" u="1"/>
        <d v="2017-02-02T07:10:00" u="1"/>
        <d v="2017-09-03T09:20:00" u="1"/>
        <d v="2017-09-08T09:00:00" u="1"/>
        <d v="2017-10-04T07:00:00" u="1"/>
        <d v="2017-01-01T10:30:00" u="1"/>
        <d v="2017-01-06T10:10:00" u="1"/>
        <d v="2017-02-02T08:10:00" u="1"/>
        <d v="2017-09-03T10:20:00" u="1"/>
        <d v="2017-09-08T10:00:00" u="1"/>
        <d v="2017-10-04T08:00:00" u="1"/>
        <d v="2017-01-01T11:30:00" u="1"/>
        <d v="2017-01-06T11:10:00" u="1"/>
        <d v="2017-02-02T09:10:00" u="1"/>
        <d v="2017-09-03T11:20:00" u="1"/>
        <d v="2017-09-08T11:00:00" u="1"/>
        <d v="2017-10-04T09:00:00" u="1"/>
        <d v="2017-01-01T12:30:00" u="1"/>
        <d v="2017-01-06T12:10:00" u="1"/>
        <d v="2017-02-02T10:10:00" u="1"/>
        <d v="2017-09-03T12:20:00" u="1"/>
        <d v="2017-09-08T12:00:00" u="1"/>
        <d v="2017-10-04T10:00:00" u="1"/>
        <d v="2017-01-01T13:30:00" u="1"/>
        <d v="2017-01-06T13:10:00" u="1"/>
        <d v="2017-02-02T11:10:00" u="1"/>
        <d v="2017-09-03T13:20:00" u="1"/>
        <d v="2017-09-08T13:00:00" u="1"/>
        <d v="2017-10-04T11:00:00" u="1"/>
        <d v="2017-01-01T14:30:00" u="1"/>
        <d v="2017-01-06T14:10:00" u="1"/>
        <d v="2017-02-02T12:10:00" u="1"/>
        <d v="2017-09-03T14:20:00" u="1"/>
        <d v="2017-09-08T14:00:00" u="1"/>
        <d v="2017-10-04T12:00:00" u="1"/>
        <d v="2017-01-01T15:30:00" u="1"/>
        <d v="2017-01-06T15:10:00" u="1"/>
        <d v="2017-02-02T13:10:00" u="1"/>
        <d v="2017-09-03T15:20:00" u="1"/>
        <d v="2017-09-08T15:00:00" u="1"/>
        <d v="2017-10-04T13:00:00" u="1"/>
        <d v="2017-01-01T16:30:00" u="1"/>
        <d v="2017-01-06T16:10:00" u="1"/>
        <d v="2017-02-02T14:10:00" u="1"/>
        <d v="2017-09-03T16:20:00" u="1"/>
        <d v="2017-09-08T16:00:00" u="1"/>
        <d v="2017-10-04T14:00:00" u="1"/>
        <d v="2017-01-01T17:30:00" u="1"/>
        <d v="2017-01-06T17:10:00" u="1"/>
        <d v="2017-02-02T15:10:00" u="1"/>
        <d v="2017-09-03T17:20:00" u="1"/>
        <d v="2017-09-08T17:00:00" u="1"/>
        <d v="2017-10-04T15:00:00" u="1"/>
        <d v="2017-01-01T18:30:00" u="1"/>
        <d v="2017-01-06T18:10:00" u="1"/>
        <d v="2017-02-02T16:10:00" u="1"/>
        <d v="2017-09-03T18:20:00" u="1"/>
        <d v="2017-09-08T18:00:00" u="1"/>
        <d v="2017-10-04T16:00:00" u="1"/>
        <d v="2017-01-01T19:30:00" u="1"/>
        <d v="2017-01-06T19:10:00" u="1"/>
        <d v="2017-02-02T17:10:00" u="1"/>
        <d v="2017-09-03T19:20:00" u="1"/>
        <d v="2017-09-08T19:00:00" u="1"/>
        <d v="2017-10-04T17:00:00" u="1"/>
        <d v="2017-01-01T20:30:00" u="1"/>
        <d v="2017-01-06T20:10:00" u="1"/>
        <d v="2017-02-02T18:10:00" u="1"/>
        <d v="2017-09-03T20:20:00" u="1"/>
        <d v="2017-09-08T20:00:00" u="1"/>
        <d v="2017-10-04T18:00:00" u="1"/>
        <d v="2017-01-01T21:30:00" u="1"/>
        <d v="2017-01-06T21:10:00" u="1"/>
        <d v="2017-02-02T19:10:00" u="1"/>
        <d v="2017-09-03T21:20:00" u="1"/>
        <d v="2017-09-08T21:00:00" u="1"/>
        <d v="2017-10-04T19:00:00" u="1"/>
        <d v="2017-01-01T22:30:00" u="1"/>
        <d v="2017-01-06T22:10:00" u="1"/>
        <d v="2017-02-02T20:10:00" u="1"/>
        <d v="2017-09-03T22:20:00" u="1"/>
        <d v="2017-09-08T22:00:00" u="1"/>
        <d v="2017-10-04T20:00:00" u="1"/>
        <d v="2017-01-01T23:30:00" u="1"/>
        <d v="2017-01-06T23:10:00" u="1"/>
        <d v="2017-02-02T21:10:00" u="1"/>
        <d v="2017-05-26T00:00:00" u="1"/>
        <d v="2017-09-03T23:20:00" u="1"/>
        <d v="2017-09-08T23:00:00" u="1"/>
        <d v="2017-10-04T21:00:00" u="1"/>
        <d v="2017-02-02T22:10:00" u="1"/>
        <d v="2017-10-04T22:00:00" u="1"/>
        <d v="2020-04-30T00:00:00" u="1"/>
        <d v="2017-02-02T23:10:00" u="1"/>
        <d v="2017-06-22T00:00:00" u="1"/>
        <d v="2017-10-04T23:00:00" u="1"/>
        <d v="2017-07-18T00:00:00" u="1"/>
        <d v="2017-08-14T00:00:00" u="1"/>
        <d v="2017-01-03T00:30:00" u="1"/>
        <d v="2017-01-08T00:10:00" u="1"/>
        <d v="2017-09-05T00:20:00" u="1"/>
        <d v="2017-09-10T00:00:00" u="1"/>
        <d v="2017-01-03T01:30:00" u="1"/>
        <d v="2017-01-08T01:10:00" u="1"/>
        <d v="2017-09-05T01:20:00" u="1"/>
        <d v="2017-09-10T01:00:00" u="1"/>
        <d v="2017-01-03T02:30:00" u="1"/>
        <d v="2017-01-08T02:10:00" u="1"/>
        <d v="2017-02-04T00:10:00" u="1"/>
        <d v="2017-09-05T02:20:00" u="1"/>
        <d v="2017-09-10T02:00:00" u="1"/>
        <d v="2017-10-01T00:20:00" u="1"/>
        <d v="2017-10-06T00:00:00" u="1"/>
        <d v="2017-01-03T03:30:00" u="1"/>
        <d v="2017-01-08T03:10:00" u="1"/>
        <d v="2017-02-04T01:10:00" u="1"/>
        <d v="2017-09-05T03:20:00" u="1"/>
        <d v="2017-09-10T03:00:00" u="1"/>
        <d v="2017-10-01T01:20:00" u="1"/>
        <d v="2017-10-06T01:00:00" u="1"/>
        <d v="2017-01-03T04:30:00" u="1"/>
        <d v="2017-01-08T04:10:00" u="1"/>
        <d v="2017-02-04T02:10:00" u="1"/>
        <d v="2017-09-05T04:20:00" u="1"/>
        <d v="2017-09-10T04:00:00" u="1"/>
        <d v="2017-10-01T02:20:00" u="1"/>
        <d v="2017-10-06T02:00:00" u="1"/>
        <d v="2017-11-02T00:00:00" u="1"/>
        <d v="2017-01-03T05:30:00" u="1"/>
        <d v="2017-01-08T05:10:00" u="1"/>
        <d v="2017-02-04T03:10:00" u="1"/>
        <d v="2017-09-05T05:20:00" u="1"/>
        <d v="2017-09-10T05:00:00" u="1"/>
        <d v="2017-10-01T03:20:00" u="1"/>
        <d v="2017-10-06T03:00:00" u="1"/>
        <d v="2017-11-02T01:00:00" u="1"/>
        <d v="2017-01-03T06:30:00" u="1"/>
        <d v="2017-01-08T06:10:00" u="1"/>
        <d v="2017-02-04T04:10:00" u="1"/>
        <d v="2017-09-05T06:20:00" u="1"/>
        <d v="2017-09-10T06:00:00" u="1"/>
        <d v="2017-10-01T04:20:00" u="1"/>
        <d v="2017-10-06T04:00:00" u="1"/>
        <d v="2017-11-02T02:00:00" u="1"/>
        <d v="2017-01-03T07:30:00" u="1"/>
        <d v="2017-01-08T07:10:00" u="1"/>
        <d v="2017-02-04T05:10:00" u="1"/>
        <d v="2017-09-05T07:20:00" u="1"/>
        <d v="2017-09-10T07:00:00" u="1"/>
        <d v="2017-10-01T05:20:00" u="1"/>
        <d v="2017-10-06T05:00:00" u="1"/>
        <d v="2017-11-02T03:00:00" u="1"/>
        <d v="2020-11-02T00:00:00" u="1"/>
        <d v="2017-01-03T08:30:00" u="1"/>
        <d v="2017-01-08T08:10:00" u="1"/>
        <d v="2017-02-04T06:10:00" u="1"/>
        <d v="2017-09-05T08:20:00" u="1"/>
        <d v="2017-09-10T08:00:00" u="1"/>
        <d v="2017-10-01T06:20:00" u="1"/>
        <d v="2017-10-06T06:00:00" u="1"/>
        <d v="2017-11-02T04:00:00" u="1"/>
        <d v="2017-01-03T09:30:00" u="1"/>
        <d v="2017-01-08T09:10:00" u="1"/>
        <d v="2017-02-04T07:10:00" u="1"/>
        <d v="2017-09-05T09:20:00" u="1"/>
        <d v="2017-09-10T09:00:00" u="1"/>
        <d v="2017-10-01T07:20:00" u="1"/>
        <d v="2017-10-06T07:00:00" u="1"/>
        <d v="2017-11-02T05:00:00" u="1"/>
        <d v="2017-01-03T10:30:00" u="1"/>
        <d v="2017-01-08T10:10:00" u="1"/>
        <d v="2017-02-04T08:10:00" u="1"/>
        <d v="2017-09-05T10:20:00" u="1"/>
        <d v="2017-09-10T10:00:00" u="1"/>
        <d v="2017-10-01T08:20:00" u="1"/>
        <d v="2017-10-06T08:00:00" u="1"/>
        <d v="2017-11-02T06:00:00" u="1"/>
        <d v="2017-01-03T11:30:00" u="1"/>
        <d v="2017-01-08T11:10:00" u="1"/>
        <d v="2017-02-04T09:10:00" u="1"/>
        <d v="2017-09-05T11:20:00" u="1"/>
        <d v="2017-09-10T11:00:00" u="1"/>
        <d v="2017-10-01T09:20:00" u="1"/>
        <d v="2017-10-06T09:00:00" u="1"/>
        <d v="2017-11-02T07:00:00" u="1"/>
        <d v="2017-01-03T12:30:00" u="1"/>
        <d v="2017-01-08T12:10:00" u="1"/>
        <d v="2017-02-04T10:10:00" u="1"/>
        <d v="2017-09-05T12:20:00" u="1"/>
        <d v="2017-09-10T12:00:00" u="1"/>
        <d v="2017-10-01T10:20:00" u="1"/>
        <d v="2017-10-06T10:00:00" u="1"/>
        <d v="2017-11-02T08:00:00" u="1"/>
        <d v="2017-01-03T13:30:00" u="1"/>
        <d v="2017-01-08T13:10:00" u="1"/>
        <d v="2017-02-04T11:10:00" u="1"/>
        <d v="2017-09-05T13:20:00" u="1"/>
        <d v="2017-09-10T13:00:00" u="1"/>
        <d v="2017-10-01T11:20:00" u="1"/>
        <d v="2017-10-06T11:00:00" u="1"/>
        <d v="2017-11-02T09:00:00" u="1"/>
        <d v="2017-01-03T14:30:00" u="1"/>
        <d v="2017-01-08T14:10:00" u="1"/>
        <d v="2017-02-04T12:10:00" u="1"/>
        <d v="2017-09-05T14:20:00" u="1"/>
        <d v="2017-09-10T14:00:00" u="1"/>
        <d v="2017-10-01T12:20:00" u="1"/>
        <d v="2017-10-06T12:00:00" u="1"/>
        <d v="2017-11-02T10:00:00" u="1"/>
        <d v="2017-01-03T15:30:00" u="1"/>
        <d v="2017-01-08T15:10:00" u="1"/>
        <d v="2017-02-04T13:10:00" u="1"/>
        <d v="2017-09-05T15:20:00" u="1"/>
        <d v="2017-09-10T15:00:00" u="1"/>
        <d v="2017-10-01T13:20:00" u="1"/>
        <d v="2017-10-06T13:00:00" u="1"/>
        <d v="2017-11-02T11:00:00" u="1"/>
        <d v="2017-01-03T16:30:00" u="1"/>
        <d v="2017-01-08T16:10:00" u="1"/>
        <d v="2017-02-04T14:10:00" u="1"/>
        <d v="2017-09-05T16:20:00" u="1"/>
        <d v="2017-09-10T16:00:00" u="1"/>
        <d v="2017-10-01T14:20:00" u="1"/>
        <d v="2017-10-06T14:00:00" u="1"/>
        <d v="2017-11-02T12:00:00" u="1"/>
        <d v="2017-01-03T17:30:00" u="1"/>
        <d v="2017-01-08T17:10:00" u="1"/>
        <d v="2017-02-04T15:10:00" u="1"/>
        <d v="2017-09-05T17:20:00" u="1"/>
        <d v="2017-09-10T17:00:00" u="1"/>
        <d v="2017-10-01T15:20:00" u="1"/>
        <d v="2017-10-06T15:00:00" u="1"/>
        <d v="2017-11-02T13:00:00" u="1"/>
        <d v="2017-01-03T18:30:00" u="1"/>
        <d v="2017-01-08T18:10:00" u="1"/>
        <d v="2017-02-04T16:10:00" u="1"/>
        <d v="2017-09-05T18:20:00" u="1"/>
        <d v="2017-09-10T18:00:00" u="1"/>
        <d v="2017-10-01T16:20:00" u="1"/>
        <d v="2017-10-06T16:00:00" u="1"/>
        <d v="2017-11-02T14:00:00" u="1"/>
        <d v="2017-01-03T19:30:00" u="1"/>
        <d v="2017-01-08T19:10:00" u="1"/>
        <d v="2017-02-04T17:10:00" u="1"/>
        <d v="2017-09-05T19:20:00" u="1"/>
        <d v="2017-09-10T19:00:00" u="1"/>
        <d v="2017-10-01T17:20:00" u="1"/>
        <d v="2017-10-06T17:00:00" u="1"/>
        <d v="2017-11-02T15:00:00" u="1"/>
        <d v="2017-01-03T20:30:00" u="1"/>
        <d v="2017-01-08T20:10:00" u="1"/>
        <d v="2017-02-04T18:10:00" u="1"/>
        <d v="2017-09-05T20:20:00" u="1"/>
        <d v="2017-09-10T20:00:00" u="1"/>
        <d v="2017-10-01T18:20:00" u="1"/>
        <d v="2017-10-06T18:00:00" u="1"/>
        <d v="2017-11-02T16:00:00" u="1"/>
        <d v="2017-01-03T21:30:00" u="1"/>
        <d v="2017-01-08T21:10:00" u="1"/>
        <d v="2017-02-04T19:10:00" u="1"/>
        <d v="2017-09-05T21:20:00" u="1"/>
        <d v="2017-09-10T21:00:00" u="1"/>
        <d v="2017-10-01T19:20:00" u="1"/>
        <d v="2017-10-06T19:00:00" u="1"/>
        <d v="2017-11-02T17:00:00" u="1"/>
        <d v="2017-01-03T22:30:00" u="1"/>
        <d v="2017-01-08T22:10:00" u="1"/>
        <d v="2017-02-04T20:10:00" u="1"/>
        <d v="2017-09-05T22:20:00" u="1"/>
        <d v="2017-09-10T22:00:00" u="1"/>
        <d v="2017-10-01T20:20:00" u="1"/>
        <d v="2017-10-06T20:00:00" u="1"/>
        <d v="2017-11-02T18:00:00" u="1"/>
        <d v="2017-01-03T23:30:00" u="1"/>
        <d v="2017-01-08T23:10:00" u="1"/>
        <d v="2017-02-04T21:10:00" u="1"/>
        <d v="2017-05-28T00:00:00" u="1"/>
        <d v="2017-09-05T23:20:00" u="1"/>
        <d v="2017-09-10T23:00:00" u="1"/>
        <d v="2017-10-01T21:20:00" u="1"/>
        <d v="2017-10-06T21:00:00" u="1"/>
        <d v="2017-11-02T19:00:00" u="1"/>
        <d v="2017-02-04T22:10:00" u="1"/>
        <d v="2017-10-01T22:20:00" u="1"/>
        <d v="2017-10-06T22:00:00" u="1"/>
        <d v="2017-11-02T20:00:00" u="1"/>
        <d v="2017-02-04T23:10:00" u="1"/>
        <d v="2017-06-24T00:00:00" u="1"/>
        <d v="2017-10-01T23:20:00" u="1"/>
        <d v="2017-10-06T23:00:00" u="1"/>
        <d v="2017-11-02T21:00:00" u="1"/>
        <d v="2017-11-02T22:00:00" u="1"/>
        <d v="2017-07-20T00:00:00" u="1"/>
        <d v="2017-11-02T23:00:00" u="1"/>
        <d v="2017-08-16T00:00:00" u="1"/>
        <d v="2017-09-12T00:00:00" u="1"/>
        <d v="2017-02-01T00:30:00" u="1"/>
        <d v="2017-02-06T00:10:00" u="1"/>
        <d v="2017-10-03T00:20:00" u="1"/>
        <d v="2017-10-08T00:00:00" u="1"/>
        <d v="2017-02-01T01:30:00" u="1"/>
        <d v="2017-02-06T01:10:00" u="1"/>
        <d v="2017-10-03T01:20:00" u="1"/>
        <d v="2017-10-08T01:00:00" u="1"/>
        <d v="2017-02-01T02:30:00" u="1"/>
        <d v="2017-02-06T02:10:00" u="1"/>
        <d v="2017-03-02T00:10:00" u="1"/>
        <d v="2017-10-03T02:20:00" u="1"/>
        <d v="2017-10-08T02:00:00" u="1"/>
        <d v="2017-11-04T00:00:00" u="1"/>
        <d v="2017-02-01T03:30:00" u="1"/>
        <d v="2017-02-06T03:10:00" u="1"/>
        <d v="2017-03-02T01:10:00" u="1"/>
        <d v="2017-10-03T03:20:00" u="1"/>
        <d v="2017-10-08T03:00:00" u="1"/>
        <d v="2017-11-04T01:00:00" u="1"/>
        <d v="2017-02-01T04:30:00" u="1"/>
        <d v="2017-02-06T04:10:00" u="1"/>
        <d v="2017-03-02T02:10:00" u="1"/>
        <d v="2017-10-03T04:20:00" u="1"/>
        <d v="2017-10-08T04:00:00" u="1"/>
        <d v="2017-11-04T02:00:00" u="1"/>
        <d v="2017-02-01T05:30:00" u="1"/>
        <d v="2017-02-06T05:10:00" u="1"/>
        <d v="2017-03-02T03:10:00" u="1"/>
        <d v="2017-10-03T05:20:00" u="1"/>
        <d v="2017-10-08T05:00:00" u="1"/>
        <d v="2017-11-04T03:00:00" u="1"/>
        <d v="2020-11-04T00:00:00" u="1"/>
        <d v="2017-02-01T06:30:00" u="1"/>
        <d v="2017-02-06T06:10:00" u="1"/>
        <d v="2017-03-02T04:10:00" u="1"/>
        <d v="2017-10-03T06:20:00" u="1"/>
        <d v="2017-10-08T06:00:00" u="1"/>
        <d v="2017-11-04T04:00:00" u="1"/>
        <d v="2017-02-01T07:30:00" u="1"/>
        <d v="2017-02-06T07:10:00" u="1"/>
        <d v="2017-03-02T05:10:00" u="1"/>
        <d v="2017-10-03T07:20:00" u="1"/>
        <d v="2017-10-08T07:00:00" u="1"/>
        <d v="2017-11-04T05:00:00" u="1"/>
        <d v="2017-02-01T08:30:00" u="1"/>
        <d v="2017-02-06T08:10:00" u="1"/>
        <d v="2017-03-02T06:10:00" u="1"/>
        <d v="2017-10-03T08:20:00" u="1"/>
        <d v="2017-10-08T08:00:00" u="1"/>
        <d v="2017-11-04T06:00:00" u="1"/>
        <d v="2017-02-01T09:30:00" u="1"/>
        <d v="2017-02-06T09:10:00" u="1"/>
        <d v="2017-03-02T07:10:00" u="1"/>
        <d v="2017-10-03T09:20:00" u="1"/>
        <d v="2017-10-08T09:00:00" u="1"/>
        <d v="2017-11-04T07:00:00" u="1"/>
        <d v="2017-02-01T10:30:00" u="1"/>
        <d v="2017-02-06T10:10:00" u="1"/>
        <d v="2017-03-02T08:10:00" u="1"/>
        <d v="2017-10-03T10:20:00" u="1"/>
        <d v="2017-10-08T10:00:00" u="1"/>
        <d v="2017-11-04T08:00:00" u="1"/>
        <d v="2017-02-01T11:30:00" u="1"/>
        <d v="2017-02-06T11:10:00" u="1"/>
        <d v="2017-03-02T09:10:00" u="1"/>
        <d v="2017-10-03T11:20:00" u="1"/>
        <d v="2017-10-08T11:00:00" u="1"/>
        <d v="2017-11-04T09:00:00" u="1"/>
        <d v="2017-02-01T12:30:00" u="1"/>
        <d v="2017-02-06T12:10:00" u="1"/>
        <d v="2017-03-02T10:10:00" u="1"/>
        <d v="2017-10-03T12:20:00" u="1"/>
        <d v="2017-10-08T12:00:00" u="1"/>
        <d v="2017-11-04T10:00:00" u="1"/>
        <d v="2017-02-01T13:30:00" u="1"/>
        <d v="2017-02-06T13:10:00" u="1"/>
        <d v="2017-03-02T11:10:00" u="1"/>
        <d v="2017-10-03T13:20:00" u="1"/>
        <d v="2017-10-08T13:00:00" u="1"/>
        <d v="2017-11-04T11:00:00" u="1"/>
        <d v="2017-02-01T14:30:00" u="1"/>
        <d v="2017-02-06T14:10:00" u="1"/>
        <d v="2017-03-02T12:10:00" u="1"/>
        <d v="2017-10-03T14:20:00" u="1"/>
        <d v="2017-10-08T14:00:00" u="1"/>
        <d v="2017-11-04T12:00:00" u="1"/>
        <d v="2017-02-01T15:30:00" u="1"/>
        <d v="2017-02-06T15:10:00" u="1"/>
        <d v="2017-03-02T13:10:00" u="1"/>
        <d v="2017-10-03T15:20:00" u="1"/>
        <d v="2017-10-08T15:00:00" u="1"/>
        <d v="2017-11-04T13:00:00" u="1"/>
        <d v="2017-02-01T16:30:00" u="1"/>
        <d v="2017-02-06T16:10:00" u="1"/>
        <d v="2017-03-02T14:10:00" u="1"/>
        <d v="2017-10-03T16:20:00" u="1"/>
        <d v="2017-10-08T16:00:00" u="1"/>
        <d v="2017-11-04T14:00:00" u="1"/>
        <d v="2017-02-01T17:30:00" u="1"/>
        <d v="2017-02-06T17:10:00" u="1"/>
        <d v="2017-03-02T15:10:00" u="1"/>
        <d v="2017-10-03T17:20:00" u="1"/>
        <d v="2017-10-08T17:00:00" u="1"/>
        <d v="2017-11-04T15:00:00" u="1"/>
        <d v="2017-02-01T18:30:00" u="1"/>
        <d v="2017-02-06T18:10:00" u="1"/>
        <d v="2017-03-02T16:10:00" u="1"/>
        <d v="2017-10-03T18:20:00" u="1"/>
        <d v="2017-10-08T18:00:00" u="1"/>
        <d v="2017-11-04T16:00:00" u="1"/>
        <d v="2017-02-01T19:30:00" u="1"/>
        <d v="2017-02-06T19:10:00" u="1"/>
        <d v="2017-03-02T17:10:00" u="1"/>
        <d v="2017-10-03T19:20:00" u="1"/>
        <d v="2017-10-08T19:00:00" u="1"/>
        <d v="2017-11-04T17:00:00" u="1"/>
        <d v="2017-02-01T20:30:00" u="1"/>
        <d v="2017-02-06T20:10:00" u="1"/>
        <d v="2017-03-02T18:10:00" u="1"/>
        <d v="2017-10-03T20:20:00" u="1"/>
        <d v="2017-10-08T20:00:00" u="1"/>
        <d v="2017-11-04T18:00:00" u="1"/>
        <d v="2017-02-01T21:30:00" u="1"/>
        <d v="2017-02-06T21:10:00" u="1"/>
        <d v="2017-03-02T19:10:00" u="1"/>
        <d v="2017-05-30T00:00:00" u="1"/>
        <d v="2017-10-03T21:20:00" u="1"/>
        <d v="2017-10-08T21:00:00" u="1"/>
        <d v="2017-11-04T19:00:00" u="1"/>
        <d v="2017-02-01T22:30:00" u="1"/>
        <d v="2017-02-06T22:10:00" u="1"/>
        <d v="2017-03-02T20:10:00" u="1"/>
        <d v="2017-10-03T22:20:00" u="1"/>
        <d v="2017-10-08T22:00:00" u="1"/>
        <d v="2017-11-04T20:00:00" u="1"/>
        <d v="2017-02-01T23:30:00" u="1"/>
        <d v="2017-02-06T23:10:00" u="1"/>
        <d v="2017-03-02T21:10:00" u="1"/>
        <d v="2017-06-26T00:00:00" u="1"/>
        <d v="2017-10-03T23:20:00" u="1"/>
        <d v="2017-10-08T23:00:00" u="1"/>
        <d v="2017-11-04T21:00:00" u="1"/>
        <d v="2017-03-02T22:10:00" u="1"/>
        <d v="2017-11-04T22:00:00" u="1"/>
        <d v="2017-03-02T23:10:00" u="1"/>
        <d v="2017-07-22T00:00:00" u="1"/>
        <d v="2017-11-04T23:00:00" u="1"/>
        <d v="2017-08-18T00:00:00" u="1"/>
        <d v="2017-09-14T00:00:00" u="1"/>
        <d v="2017-02-03T00:30:00" u="1"/>
        <d v="2017-02-08T00:10:00" u="1"/>
        <d v="2017-10-05T00:20:00" u="1"/>
        <d v="2017-10-10T00:00:00" u="1"/>
        <d v="2017-02-03T01:30:00" u="1"/>
        <d v="2017-02-08T01:10:00" u="1"/>
        <d v="2017-10-05T01:20:00" u="1"/>
        <d v="2017-10-10T01:00:00" u="1"/>
        <d v="2017-02-03T02:30:00" u="1"/>
        <d v="2017-02-08T02:10:00" u="1"/>
        <d v="2017-03-04T00:10:00" u="1"/>
        <d v="2017-10-05T02:20:00" u="1"/>
        <d v="2017-10-10T02:00:00" u="1"/>
        <d v="2017-11-01T00:20:00" u="1"/>
        <d v="2017-11-06T00:00:00" u="1"/>
        <d v="2017-02-03T03:30:00" u="1"/>
        <d v="2017-02-08T03:10:00" u="1"/>
        <d v="2017-03-04T01:10:00" u="1"/>
        <d v="2017-10-05T03:20:00" u="1"/>
        <d v="2017-10-10T03:00:00" u="1"/>
        <d v="2017-11-01T01:20:00" u="1"/>
        <d v="2017-11-06T01:00:00" u="1"/>
        <d v="2017-02-03T04:30:00" u="1"/>
        <d v="2017-02-08T04:10:00" u="1"/>
        <d v="2017-03-04T02:10:00" u="1"/>
        <d v="2017-10-05T04:20:00" u="1"/>
        <d v="2017-10-10T04:00:00" u="1"/>
        <d v="2017-11-01T02:20:00" u="1"/>
        <d v="2017-11-06T02:00:00" u="1"/>
        <d v="2017-12-02T00:00:00" u="1"/>
        <d v="2017-02-03T05:30:00" u="1"/>
        <d v="2017-02-08T05:10:00" u="1"/>
        <d v="2017-03-04T03:10:00" u="1"/>
        <d v="2017-10-05T05:20:00" u="1"/>
        <d v="2017-10-10T05:00:00" u="1"/>
        <d v="2017-11-01T03:20:00" u="1"/>
        <d v="2017-11-06T03:00:00" u="1"/>
        <d v="2017-12-02T01:00:00" u="1"/>
        <d v="2017-02-03T06:30:00" u="1"/>
        <d v="2017-02-08T06:10:00" u="1"/>
        <d v="2017-03-04T04:10:00" u="1"/>
        <d v="2017-10-05T06:20:00" u="1"/>
        <d v="2017-10-10T06:00:00" u="1"/>
        <d v="2017-11-01T04:20:00" u="1"/>
        <d v="2017-11-06T04:00:00" u="1"/>
        <d v="2017-12-02T02:00:00" u="1"/>
        <d v="2017-02-03T07:30:00" u="1"/>
        <d v="2017-02-08T07:10:00" u="1"/>
        <d v="2017-03-04T05:10:00" u="1"/>
        <d v="2017-10-05T07:20:00" u="1"/>
        <d v="2017-10-10T07:00:00" u="1"/>
        <d v="2017-11-01T05:20:00" u="1"/>
        <d v="2017-11-06T05:00:00" u="1"/>
        <d v="2017-12-02T03:00:00" u="1"/>
        <d v="2020-12-02T00:00:00" u="1"/>
        <d v="2017-02-03T08:30:00" u="1"/>
        <d v="2017-02-08T08:10:00" u="1"/>
        <d v="2017-03-04T06:10:00" u="1"/>
        <d v="2017-10-05T08:20:00" u="1"/>
        <d v="2017-10-10T08:00:00" u="1"/>
        <d v="2017-11-01T06:20:00" u="1"/>
        <d v="2017-11-06T06:00:00" u="1"/>
        <d v="2017-12-02T04:00:00" u="1"/>
        <d v="2017-02-03T09:30:00" u="1"/>
        <d v="2017-02-08T09:10:00" u="1"/>
        <d v="2017-03-04T07:10:00" u="1"/>
        <d v="2017-10-05T09:20:00" u="1"/>
        <d v="2017-10-10T09:00:00" u="1"/>
        <d v="2017-11-01T07:20:00" u="1"/>
        <d v="2017-11-06T07:00:00" u="1"/>
        <d v="2017-12-02T05:00:00" u="1"/>
        <d v="2017-02-03T10:30:00" u="1"/>
        <d v="2017-02-08T10:10:00" u="1"/>
        <d v="2017-03-04T08:10:00" u="1"/>
        <d v="2017-10-05T10:20:00" u="1"/>
        <d v="2017-10-10T10:00:00" u="1"/>
        <d v="2017-11-01T08:20:00" u="1"/>
        <d v="2017-11-06T08:00:00" u="1"/>
        <d v="2017-12-02T06:00:00" u="1"/>
        <d v="2017-02-03T11:30:00" u="1"/>
        <d v="2017-02-08T11:10:00" u="1"/>
        <d v="2017-03-04T09:10:00" u="1"/>
        <d v="2017-10-05T11:20:00" u="1"/>
        <d v="2017-10-10T11:00:00" u="1"/>
        <d v="2017-11-01T09:20:00" u="1"/>
        <d v="2017-11-06T09:00:00" u="1"/>
        <d v="2017-12-02T07:00:00" u="1"/>
        <d v="2017-02-03T12:30:00" u="1"/>
        <d v="2017-02-08T12:10:00" u="1"/>
        <d v="2017-03-04T10:10:00" u="1"/>
        <d v="2017-10-05T12:20:00" u="1"/>
        <d v="2017-10-10T12:00:00" u="1"/>
        <d v="2017-11-01T10:20:00" u="1"/>
        <d v="2017-11-06T10:00:00" u="1"/>
        <d v="2017-12-02T08:00:00" u="1"/>
        <d v="2017-02-03T13:30:00" u="1"/>
        <d v="2017-02-08T13:10:00" u="1"/>
        <d v="2017-03-04T11:10:00" u="1"/>
        <d v="2017-10-05T13:20:00" u="1"/>
        <d v="2017-10-10T13:00:00" u="1"/>
        <d v="2017-11-01T11:20:00" u="1"/>
        <d v="2017-11-06T11:00:00" u="1"/>
        <d v="2017-12-02T09:00:00" u="1"/>
        <d v="2017-02-03T14:30:00" u="1"/>
        <d v="2017-02-08T14:10:00" u="1"/>
        <d v="2017-03-04T12:10:00" u="1"/>
        <d v="2017-10-05T14:20:00" u="1"/>
        <d v="2017-10-10T14:00:00" u="1"/>
        <d v="2017-11-01T12:20:00" u="1"/>
        <d v="2017-11-06T12:00:00" u="1"/>
        <d v="2017-12-02T10:00:00" u="1"/>
        <d v="2017-02-03T15:30:00" u="1"/>
        <d v="2017-02-08T15:10:00" u="1"/>
        <d v="2017-03-04T13:10:00" u="1"/>
        <d v="2017-10-05T15:20:00" u="1"/>
        <d v="2017-10-10T15:00:00" u="1"/>
        <d v="2017-11-01T13:20:00" u="1"/>
        <d v="2017-11-06T13:00:00" u="1"/>
        <d v="2017-12-02T11:00:00" u="1"/>
        <d v="2017-02-03T16:30:00" u="1"/>
        <d v="2017-02-08T16:10:00" u="1"/>
        <d v="2017-03-04T14:10:00" u="1"/>
        <d v="2017-10-05T16:20:00" u="1"/>
        <d v="2017-10-10T16:00:00" u="1"/>
        <d v="2017-11-01T14:20:00" u="1"/>
        <d v="2017-11-06T14:00:00" u="1"/>
        <d v="2017-12-02T12:00:00" u="1"/>
        <d v="2017-02-03T17:30:00" u="1"/>
        <d v="2017-02-08T17:10:00" u="1"/>
        <d v="2017-03-04T15:10:00" u="1"/>
        <d v="2017-10-05T17:20:00" u="1"/>
        <d v="2017-10-10T17:00:00" u="1"/>
        <d v="2017-11-01T15:20:00" u="1"/>
        <d v="2017-11-06T15:00:00" u="1"/>
        <d v="2017-12-02T13:00:00" u="1"/>
        <d v="2017-02-03T18:30:00" u="1"/>
        <d v="2017-02-08T18:10:00" u="1"/>
        <d v="2017-03-04T16:10:00" u="1"/>
        <d v="2017-10-05T18:20:00" u="1"/>
        <d v="2017-10-10T18:00:00" u="1"/>
        <d v="2017-11-01T16:20:00" u="1"/>
        <d v="2017-11-06T16:00:00" u="1"/>
        <d v="2017-12-02T14:00:00" u="1"/>
        <d v="2017-02-03T19:30:00" u="1"/>
        <d v="2017-02-08T19:10:00" u="1"/>
        <d v="2017-03-04T17:10:00" u="1"/>
        <d v="2017-10-05T19:20:00" u="1"/>
        <d v="2017-10-10T19:00:00" u="1"/>
        <d v="2017-11-01T17:20:00" u="1"/>
        <d v="2017-11-06T17:00:00" u="1"/>
        <d v="2017-12-02T15:00:00" u="1"/>
        <d v="2017-02-03T20:30:00" u="1"/>
        <d v="2017-02-08T20:10:00" u="1"/>
        <d v="2017-03-04T18:10:00" u="1"/>
        <d v="2017-10-05T20:20:00" u="1"/>
        <d v="2017-10-10T20:00:00" u="1"/>
        <d v="2017-11-01T18:20:00" u="1"/>
        <d v="2017-11-06T18:00:00" u="1"/>
        <d v="2017-12-02T16:00:00" u="1"/>
        <d v="2017-02-03T21:30:00" u="1"/>
        <d v="2017-02-08T21:10:00" u="1"/>
        <d v="2017-03-04T19:10:00" u="1"/>
        <d v="2017-10-05T21:20:00" u="1"/>
        <d v="2017-10-10T21:00:00" u="1"/>
        <d v="2017-11-01T19:20:00" u="1"/>
        <d v="2017-11-06T19:00:00" u="1"/>
        <d v="2017-12-02T17:00:00" u="1"/>
        <d v="2017-02-03T22:30:00" u="1"/>
        <d v="2017-02-08T22:10:00" u="1"/>
        <d v="2017-03-04T20:10:00" u="1"/>
        <d v="2017-10-05T22:20:00" u="1"/>
        <d v="2017-10-10T22:00:00" u="1"/>
        <d v="2017-11-01T20:20:00" u="1"/>
        <d v="2017-11-06T20:00:00" u="1"/>
        <d v="2017-12-02T18:00:00" u="1"/>
        <d v="2017-02-03T23:30:00" u="1"/>
        <d v="2017-02-08T23:10:00" u="1"/>
        <d v="2017-03-04T21:10:00" u="1"/>
        <d v="2017-06-28T00:00:00" u="1"/>
        <d v="2017-10-05T23:20:00" u="1"/>
        <d v="2017-10-10T23:00:00" u="1"/>
        <d v="2017-11-01T21:20:00" u="1"/>
        <d v="2017-11-06T21:00:00" u="1"/>
        <d v="2017-12-02T19:00:00" u="1"/>
        <d v="2017-03-04T22:10:00" u="1"/>
        <d v="2017-11-01T22:20:00" u="1"/>
        <d v="2017-11-06T22:00:00" u="1"/>
        <d v="2017-12-02T20:00:00" u="1"/>
        <d v="2017-03-04T23:10:00" u="1"/>
        <d v="2017-07-24T00:00:00" u="1"/>
        <d v="2017-11-01T23:20:00" u="1"/>
        <d v="2017-11-06T23:00:00" u="1"/>
        <d v="2017-12-02T21:00:00" u="1"/>
        <d v="2017-12-02T22:00:00" u="1"/>
        <d v="2017-08-20T00:00:00" u="1"/>
        <d v="2017-12-02T23:00:00" u="1"/>
        <d v="2017-09-16T00:00:00" u="1"/>
        <d v="2017-10-12T00:00:00" u="1"/>
        <d v="2017-03-01T00:30:00" u="1"/>
        <d v="2017-03-06T00:10:00" u="1"/>
        <d v="2017-11-03T00:20:00" u="1"/>
        <d v="2017-11-08T00:00:00" u="1"/>
        <d v="2017-03-01T01:30:00" u="1"/>
        <d v="2017-03-06T01:10:00" u="1"/>
        <d v="2017-11-03T01:20:00" u="1"/>
        <d v="2017-11-08T01:00:00" u="1"/>
        <d v="2017-03-01T02:30:00" u="1"/>
        <d v="2017-03-06T02:10:00" u="1"/>
        <d v="2017-04-02T00:10:00" u="1"/>
        <d v="2017-11-03T02:20:00" u="1"/>
        <d v="2017-11-08T02:00:00" u="1"/>
        <d v="2017-12-04T00:00:00" u="1"/>
        <d v="2017-03-01T03:30:00" u="1"/>
        <d v="2017-03-06T03:10:00" u="1"/>
        <d v="2017-04-02T01:10:00" u="1"/>
        <d v="2017-11-03T03:20:00" u="1"/>
        <d v="2017-11-08T03:00:00" u="1"/>
        <d v="2017-12-04T01:00:00" u="1"/>
        <d v="2017-03-01T04:30:00" u="1"/>
        <d v="2017-03-06T04:10:00" u="1"/>
        <d v="2017-04-02T02:10:00" u="1"/>
        <d v="2017-11-03T04:20:00" u="1"/>
        <d v="2017-11-08T04:00:00" u="1"/>
        <d v="2017-12-04T02:00:00" u="1"/>
        <d v="2017-03-01T05:30:00" u="1"/>
        <d v="2017-03-06T05:10:00" u="1"/>
        <d v="2017-04-02T03:10:00" u="1"/>
        <d v="2017-11-03T05:20:00" u="1"/>
        <d v="2017-11-08T05:00:00" u="1"/>
        <d v="2017-12-04T03:00:00" u="1"/>
        <d v="2020-12-04T00:00:00" u="1"/>
        <d v="2017-03-01T06:30:00" u="1"/>
        <d v="2017-03-06T06:10:00" u="1"/>
        <d v="2017-04-02T04:10:00" u="1"/>
        <d v="2017-11-03T06:20:00" u="1"/>
        <d v="2017-11-08T06:00:00" u="1"/>
        <d v="2017-12-04T04:00:00" u="1"/>
        <d v="2017-03-01T07:30:00" u="1"/>
        <d v="2017-03-06T07:10:00" u="1"/>
        <d v="2017-04-02T05:10:00" u="1"/>
        <d v="2017-11-03T07:20:00" u="1"/>
        <d v="2017-11-08T07:00:00" u="1"/>
        <d v="2017-12-04T05:00:00" u="1"/>
        <d v="2017-03-01T08:30:00" u="1"/>
        <d v="2017-03-06T08:10:00" u="1"/>
        <d v="2017-04-02T06:10:00" u="1"/>
        <d v="2017-11-03T08:20:00" u="1"/>
        <d v="2017-11-08T08:00:00" u="1"/>
        <d v="2017-12-04T06:00:00" u="1"/>
        <d v="2017-03-01T09:30:00" u="1"/>
        <d v="2017-03-06T09:10:00" u="1"/>
        <d v="2017-04-02T07:10:00" u="1"/>
        <d v="2017-11-03T09:20:00" u="1"/>
        <d v="2017-11-08T09:00:00" u="1"/>
        <d v="2017-12-04T07:00:00" u="1"/>
        <d v="2017-03-01T10:30:00" u="1"/>
        <d v="2017-03-06T10:10:00" u="1"/>
        <d v="2017-04-02T08:10:00" u="1"/>
        <d v="2017-11-03T10:20:00" u="1"/>
        <d v="2017-11-08T10:00:00" u="1"/>
        <d v="2017-12-04T08:00:00" u="1"/>
        <d v="2017-03-01T11:30:00" u="1"/>
        <d v="2017-03-06T11:10:00" u="1"/>
        <d v="2017-04-02T09:10:00" u="1"/>
        <d v="2017-11-03T11:20:00" u="1"/>
        <d v="2017-11-08T11:00:00" u="1"/>
        <d v="2017-12-04T09:00:00" u="1"/>
        <d v="2017-03-01T12:30:00" u="1"/>
        <d v="2017-03-06T12:10:00" u="1"/>
        <d v="2017-04-02T10:10:00" u="1"/>
        <d v="2017-11-03T12:20:00" u="1"/>
        <d v="2017-11-08T12:00:00" u="1"/>
        <d v="2017-12-04T10:00:00" u="1"/>
        <d v="2017-03-01T13:30:00" u="1"/>
        <d v="2017-03-06T13:10:00" u="1"/>
        <d v="2017-04-02T11:10:00" u="1"/>
        <d v="2017-12-04T11:00:00" u="1"/>
        <d v="2017-04-02T12:10:00" u="1"/>
        <d v="2017-12-04T12:00:00" u="1"/>
        <d v="2017-04-02T13:10:00" u="1"/>
        <d v="2017-12-04T13:00:00" u="1"/>
        <d v="2017-04-02T14:10:00" u="1"/>
        <d v="2017-12-04T14:00:00" u="1"/>
        <d v="2017-04-02T15:10:00" u="1"/>
        <d v="2017-12-04T15:00:00" u="1"/>
        <d v="2017-04-02T16:10:00" u="1"/>
        <d v="2017-12-04T16:00:00" u="1"/>
        <d v="2017-04-02T17:10:00" u="1"/>
        <d v="2017-12-04T17:00:00" u="1"/>
        <d v="2017-04-02T18:10:00" u="1"/>
        <d v="2017-12-04T18:00:00" u="1"/>
        <d v="2017-04-02T19:10:00" u="1"/>
        <d v="2017-06-30T00:00:00" u="1"/>
        <d v="2017-12-04T19:00:00" u="1"/>
        <d v="2017-04-02T20:10:00" u="1"/>
        <d v="2017-12-04T20:00:00" u="1"/>
        <d v="2017-04-02T21:10:00" u="1"/>
        <d v="2017-07-26T00:00:00" u="1"/>
        <d v="2017-12-04T21:00:00" u="1"/>
        <d v="2017-04-02T22:10:00" u="1"/>
        <d v="2017-12-04T22:00:00" u="1"/>
        <d v="2020-06-30T00:00:00" u="1"/>
        <d v="2017-04-02T23:10:00" u="1"/>
        <d v="2017-08-22T00:00:00" u="1"/>
        <d v="2017-12-04T23:00:00" u="1"/>
        <d v="2017-09-18T00:00:00" u="1"/>
        <d v="2017-10-14T00:00:00" u="1"/>
        <d v="2017-03-03T00:30:00" u="1"/>
        <d v="2017-03-08T00:10:00" u="1"/>
        <d v="2017-11-05T00:20:00" u="1"/>
        <d v="2017-11-10T00:00:00" u="1"/>
        <d v="2017-03-03T01:30:00" u="1"/>
        <d v="2017-03-08T01:10:00" u="1"/>
        <d v="2017-11-05T01:20:00" u="1"/>
        <d v="2017-11-10T01:00:00" u="1"/>
        <d v="2017-03-03T02:30:00" u="1"/>
        <d v="2017-03-08T02:10:00" u="1"/>
        <d v="2017-04-04T00:10:00" u="1"/>
        <d v="2017-11-05T02:20:00" u="1"/>
        <d v="2017-11-10T02:00:00" u="1"/>
        <d v="2017-12-01T00:20:00" u="1"/>
        <d v="2017-12-06T00:00:00" u="1"/>
        <d v="2017-03-03T03:30:00" u="1"/>
        <d v="2017-03-08T03:10:00" u="1"/>
        <d v="2017-04-04T01:10:00" u="1"/>
        <d v="2017-11-05T03:20:00" u="1"/>
        <d v="2017-11-10T03:00:00" u="1"/>
        <d v="2017-12-01T01:20:00" u="1"/>
        <d v="2017-12-06T01:00:00" u="1"/>
        <d v="2017-03-03T04:30:00" u="1"/>
        <d v="2017-03-08T04:10:00" u="1"/>
        <d v="2017-04-04T02:10:00" u="1"/>
        <d v="2017-11-05T04:20:00" u="1"/>
        <d v="2017-11-10T04:00:00" u="1"/>
        <d v="2017-12-01T02:20:00" u="1"/>
        <d v="2017-12-06T02:00:00" u="1"/>
        <d v="2017-03-03T05:30:00" u="1"/>
        <d v="2017-03-08T05:10:00" u="1"/>
        <d v="2017-04-04T03:10:00" u="1"/>
        <d v="2017-11-05T05:20:00" u="1"/>
        <d v="2017-11-10T05:00:00" u="1"/>
        <d v="2017-12-01T03:20:00" u="1"/>
        <d v="2017-12-06T03:00:00" u="1"/>
        <d v="2017-03-03T06:30:00" u="1"/>
        <d v="2017-03-08T06:10:00" u="1"/>
        <d v="2017-04-04T04:10:00" u="1"/>
        <d v="2017-11-05T06:20:00" u="1"/>
        <d v="2017-11-10T06:00:00" u="1"/>
        <d v="2017-12-01T04:20:00" u="1"/>
        <d v="2017-12-06T04:00:00" u="1"/>
        <d v="2017-03-03T07:30:00" u="1"/>
        <d v="2017-03-08T07:10:00" u="1"/>
        <d v="2017-04-04T05:10:00" u="1"/>
        <d v="2017-11-05T07:20:00" u="1"/>
        <d v="2017-11-10T07:00:00" u="1"/>
        <d v="2017-12-01T05:20:00" u="1"/>
        <d v="2017-12-06T05:00:00" u="1"/>
        <d v="2017-03-03T08:30:00" u="1"/>
        <d v="2017-03-08T08:10:00" u="1"/>
        <d v="2017-04-04T06:10:00" u="1"/>
        <d v="2017-11-05T08:20:00" u="1"/>
        <d v="2017-11-10T08:00:00" u="1"/>
        <d v="2017-12-01T06:20:00" u="1"/>
        <d v="2017-12-06T06:00:00" u="1"/>
        <d v="2017-03-03T09:30:00" u="1"/>
        <d v="2017-03-08T09:10:00" u="1"/>
        <d v="2017-04-04T07:10:00" u="1"/>
        <d v="2017-11-05T09:20:00" u="1"/>
        <d v="2017-11-10T09:00:00" u="1"/>
        <d v="2017-12-01T07:20:00" u="1"/>
        <d v="2017-12-06T07:00:00" u="1"/>
        <d v="2017-03-03T10:30:00" u="1"/>
        <d v="2017-03-08T10:10:00" u="1"/>
        <d v="2017-04-04T08:10:00" u="1"/>
        <d v="2017-11-05T10:20:00" u="1"/>
        <d v="2017-11-10T10:00:00" u="1"/>
        <d v="2017-12-01T08:20:00" u="1"/>
        <d v="2017-12-06T08:00:00" u="1"/>
        <d v="2017-03-03T11:30:00" u="1"/>
        <d v="2017-03-08T11:10:00" u="1"/>
        <d v="2017-04-04T09:10:00" u="1"/>
        <d v="2017-11-05T11:20:00" u="1"/>
        <d v="2017-11-10T11:00:00" u="1"/>
        <d v="2017-12-01T09:20:00" u="1"/>
        <d v="2017-12-06T09:00:00" u="1"/>
        <d v="2017-03-03T12:30:00" u="1"/>
        <d v="2017-03-08T12:10:00" u="1"/>
        <d v="2017-04-04T10:10:00" u="1"/>
        <d v="2017-11-05T12:20:00" u="1"/>
        <d v="2017-11-10T12:00:00" u="1"/>
        <d v="2017-12-01T10:20:00" u="1"/>
        <d v="2017-12-06T10:00:00" u="1"/>
        <d v="2017-03-03T13:30:00" u="1"/>
        <d v="2017-03-08T13:10:00" u="1"/>
        <d v="2017-04-04T11:10:00" u="1"/>
        <d v="2017-11-05T13:20:00" u="1"/>
        <d v="2017-11-10T13:00:00" u="1"/>
        <d v="2017-12-01T11:20:00" u="1"/>
        <d v="2017-12-06T11:00:00" u="1"/>
        <d v="2017-03-03T14:30:00" u="1"/>
        <d v="2017-03-08T14:10:00" u="1"/>
        <d v="2017-04-04T12:10:00" u="1"/>
        <d v="2017-11-05T14:20:00" u="1"/>
        <d v="2017-11-10T14:00:00" u="1"/>
        <d v="2017-12-01T12:20:00" u="1"/>
        <d v="2017-12-06T12:00:00" u="1"/>
        <d v="2017-03-03T15:30:00" u="1"/>
        <d v="2017-03-08T15:10:00" u="1"/>
        <d v="2017-04-04T13:10:00" u="1"/>
        <d v="2017-11-05T15:20:00" u="1"/>
        <d v="2017-11-10T15:00:00" u="1"/>
        <d v="2017-12-01T13:20:00" u="1"/>
        <d v="2017-12-06T13:00:00" u="1"/>
        <d v="2017-03-03T16:30:00" u="1"/>
        <d v="2017-03-08T16:10:00" u="1"/>
        <d v="2017-04-04T14:10:00" u="1"/>
        <d v="2017-11-05T16:20:00" u="1"/>
        <d v="2017-11-10T16:00:00" u="1"/>
        <d v="2017-12-01T14:20:00" u="1"/>
        <d v="2017-12-06T14:00:00" u="1"/>
        <d v="2017-03-03T17:30:00" u="1"/>
        <d v="2017-03-08T17:10:00" u="1"/>
        <d v="2017-04-04T15:10:00" u="1"/>
        <d v="2017-11-05T17:20:00" u="1"/>
        <d v="2017-11-10T17:00:00" u="1"/>
        <d v="2017-12-01T15:20:00" u="1"/>
        <d v="2017-12-06T15:00:00" u="1"/>
        <d v="2017-03-03T18:30:00" u="1"/>
        <d v="2017-03-08T18:10:00" u="1"/>
        <d v="2017-04-04T16:10:00" u="1"/>
        <d v="2017-11-05T18:20:00" u="1"/>
        <d v="2017-11-10T18:00:00" u="1"/>
        <d v="2017-12-01T16:20:00" u="1"/>
        <d v="2017-12-06T16:00:00" u="1"/>
        <d v="2017-03-03T19:30:00" u="1"/>
        <d v="2017-03-08T19:10:00" u="1"/>
        <d v="2017-04-04T17:10:00" u="1"/>
        <d v="2017-11-05T19:20:00" u="1"/>
        <d v="2017-11-10T19:00:00" u="1"/>
        <d v="2017-12-01T17:20:00" u="1"/>
        <d v="2017-12-06T17:00:00" u="1"/>
        <d v="2017-03-03T20:30:00" u="1"/>
        <d v="2017-03-08T20:10:00" u="1"/>
        <d v="2017-04-04T18:10:00" u="1"/>
        <d v="2017-11-05T20:20:00" u="1"/>
        <d v="2017-11-10T20:00:00" u="1"/>
        <d v="2017-12-01T18:20:00" u="1"/>
        <d v="2017-12-06T18:00:00" u="1"/>
        <d v="2017-03-03T21:30:00" u="1"/>
        <d v="2017-03-08T21:10:00" u="1"/>
        <d v="2017-04-04T19:10:00" u="1"/>
        <d v="2017-11-05T21:20:00" u="1"/>
        <d v="2017-11-10T21:00:00" u="1"/>
        <d v="2017-12-01T19:20:00" u="1"/>
        <d v="2017-12-06T19:00:00" u="1"/>
        <d v="2017-03-03T22:30:00" u="1"/>
        <d v="2017-03-08T22:10:00" u="1"/>
        <d v="2017-04-04T20:10:00" u="1"/>
        <d v="2017-11-05T22:20:00" u="1"/>
        <d v="2017-11-10T22:00:00" u="1"/>
        <d v="2017-12-01T20:20:00" u="1"/>
        <d v="2017-12-06T20:00:00" u="1"/>
        <d v="2017-03-03T23:30:00" u="1"/>
        <d v="2017-03-08T23:10:00" u="1"/>
        <d v="2017-04-04T21:10:00" u="1"/>
        <d v="2017-07-28T00:00:00" u="1"/>
        <d v="2017-11-05T23:20:00" u="1"/>
        <d v="2017-11-10T23:00:00" u="1"/>
        <d v="2017-12-01T21:20:00" u="1"/>
        <d v="2017-12-06T21:00:00" u="1"/>
        <d v="2017-04-04T22:10:00" u="1"/>
        <d v="2017-12-01T22:20:00" u="1"/>
        <d v="2017-12-06T22:00:00" u="1"/>
        <d v="2017-04-04T23:10:00" u="1"/>
        <d v="2017-08-24T00:00:00" u="1"/>
        <d v="2017-12-01T23:20:00" u="1"/>
        <d v="2017-12-06T23:00:00" u="1"/>
        <d v="2017-09-20T00:00:00" u="1"/>
        <d v="2017-10-16T00:00:00" u="1"/>
        <d v="2017-11-12T00:00:00" u="1"/>
        <d v="2017-05-02T00:10:00" u="1"/>
        <d v="2017-05-02T01:10:00" u="1"/>
        <d v="2017-05-02T02:10:00" u="1"/>
        <d v="2017-05-02T03:10:00" u="1"/>
        <d v="2017-05-02T04:10:00" u="1"/>
        <d v="2017-05-02T05:10:00" u="1"/>
        <d v="2017-05-02T06:10:00" u="1"/>
        <d v="2017-05-02T07:10:00" u="1"/>
        <d v="2017-05-02T08:10:00" u="1"/>
        <d v="2017-05-02T09:10:00" u="1"/>
        <d v="2017-05-02T10:10:00" u="1"/>
        <d v="2017-05-02T11:10:00" u="1"/>
        <d v="2017-05-02T12:10:00" u="1"/>
        <d v="2017-05-02T13:10:00" u="1"/>
        <d v="2017-05-02T14:10:00" u="1"/>
        <d v="2017-05-02T15:10:00" u="1"/>
        <d v="2017-05-02T16:10:00" u="1"/>
        <d v="2017-05-02T17:10:00" u="1"/>
        <d v="2017-05-02T18:10:00" u="1"/>
        <d v="2017-05-02T19:10:00" u="1"/>
        <d v="2017-07-30T00:00:00" u="1"/>
        <d v="2017-05-02T20:10:00" u="1"/>
        <d v="2017-05-02T21:10:00" u="1"/>
        <d v="2017-08-26T00:00:00" u="1"/>
        <d v="2017-05-02T22:10:00" u="1"/>
        <d v="2017-05-02T23:10:00" u="1"/>
        <d v="2017-09-22T00:00:00" u="1"/>
        <d v="2017-10-18T00:00:00" u="1"/>
        <d v="2017-11-14T00:00:00" u="1"/>
        <d v="2017-04-03T00:30:00" u="1"/>
        <d v="2017-04-08T00:10:00" u="1"/>
        <d v="2017-12-05T00:20:00" u="1"/>
        <d v="2017-12-10T00:00:00" u="1"/>
        <d v="2017-04-03T01:30:00" u="1"/>
        <d v="2017-04-08T01:10:00" u="1"/>
        <d v="2017-12-05T01:20:00" u="1"/>
        <d v="2017-12-10T01:00:00" u="1"/>
        <d v="2017-04-03T02:30:00" u="1"/>
        <d v="2017-04-08T02:10:00" u="1"/>
        <d v="2017-05-04T00:10:00" u="1"/>
        <d v="2017-12-05T02:20:00" u="1"/>
        <d v="2017-12-10T02:00:00" u="1"/>
        <d v="2017-04-03T03:30:00" u="1"/>
        <d v="2017-04-08T03:10:00" u="1"/>
        <d v="2017-05-04T01:10:00" u="1"/>
        <d v="2017-12-05T03:20:00" u="1"/>
        <d v="2017-12-10T03:00:00" u="1"/>
        <d v="2017-04-03T04:30:00" u="1"/>
        <d v="2017-04-08T04:10:00" u="1"/>
        <d v="2017-05-04T02:10:00" u="1"/>
        <d v="2017-12-05T04:20:00" u="1"/>
        <d v="2017-12-10T04:00:00" u="1"/>
        <d v="2017-04-03T05:30:00" u="1"/>
        <d v="2017-04-08T05:10:00" u="1"/>
        <d v="2017-05-04T03:10:00" u="1"/>
        <d v="2017-12-05T05:20:00" u="1"/>
        <d v="2017-12-10T05:00:00" u="1"/>
        <d v="2017-04-03T06:30:00" u="1"/>
        <d v="2017-04-08T06:10:00" u="1"/>
        <d v="2017-05-04T04:10:00" u="1"/>
        <d v="2017-12-05T06:20:00" u="1"/>
        <d v="2017-12-10T06:00:00" u="1"/>
        <d v="2017-04-03T07:30:00" u="1"/>
        <d v="2017-04-08T07:10:00" u="1"/>
        <d v="2017-05-04T05:10:00" u="1"/>
        <d v="2017-12-05T07:20:00" u="1"/>
        <d v="2017-12-10T07:00:00" u="1"/>
        <d v="2017-04-03T08:30:00" u="1"/>
        <d v="2017-04-08T08:10:00" u="1"/>
        <d v="2017-05-04T06:10:00" u="1"/>
        <d v="2017-12-05T08:20:00" u="1"/>
        <d v="2017-12-10T08:00:00" u="1"/>
        <d v="2017-04-03T09:30:00" u="1"/>
        <d v="2017-04-08T09:10:00" u="1"/>
        <d v="2017-05-04T07:10:00" u="1"/>
        <d v="2017-12-05T09:20:00" u="1"/>
        <d v="2017-12-10T09:00:00" u="1"/>
        <d v="2017-04-03T10:30:00" u="1"/>
        <d v="2017-04-08T10:10:00" u="1"/>
        <d v="2017-05-04T08:10:00" u="1"/>
        <d v="2017-12-05T10:20:00" u="1"/>
        <d v="2017-12-10T10:00:00" u="1"/>
        <d v="2017-04-03T11:30:00" u="1"/>
        <d v="2017-04-08T11:10:00" u="1"/>
        <d v="2017-05-04T09:10:00" u="1"/>
        <d v="2017-12-05T11:20:00" u="1"/>
        <d v="2017-12-10T11:00:00" u="1"/>
        <d v="2017-04-03T12:30:00" u="1"/>
        <d v="2017-04-08T12:10:00" u="1"/>
        <d v="2017-05-04T10:10:00" u="1"/>
        <d v="2017-12-05T12:20:00" u="1"/>
        <d v="2017-12-10T12:00:00" u="1"/>
        <d v="2017-04-03T13:30:00" u="1"/>
        <d v="2017-04-08T13:10:00" u="1"/>
        <d v="2017-05-04T11:10:00" u="1"/>
        <d v="2017-12-05T13:20:00" u="1"/>
        <d v="2017-12-10T13:00:00" u="1"/>
        <d v="2017-04-03T14:30:00" u="1"/>
        <d v="2017-04-08T14:10:00" u="1"/>
        <d v="2017-05-04T12:10:00" u="1"/>
        <d v="2017-12-05T14:20:00" u="1"/>
        <d v="2017-12-10T14:00:00" u="1"/>
        <d v="2017-04-03T15:30:00" u="1"/>
        <d v="2017-04-08T15:10:00" u="1"/>
        <d v="2017-05-04T13:10:00" u="1"/>
        <d v="2017-12-05T15:20:00" u="1"/>
        <d v="2017-12-10T15:00:00" u="1"/>
        <d v="2017-04-03T16:30:00" u="1"/>
        <d v="2017-04-08T16:10:00" u="1"/>
        <d v="2017-05-04T14:10:00" u="1"/>
        <d v="2017-12-05T16:20:00" u="1"/>
        <d v="2017-12-10T16:00:00" u="1"/>
        <d v="2017-04-03T17:30:00" u="1"/>
        <d v="2017-04-08T17:10:00" u="1"/>
        <d v="2017-05-04T15:10:00" u="1"/>
        <d v="2017-12-05T17:20:00" u="1"/>
        <d v="2017-12-10T17:00:00" u="1"/>
        <d v="2017-04-03T18:30:00" u="1"/>
        <d v="2017-04-08T18:10:00" u="1"/>
        <d v="2017-05-04T16:10:00" u="1"/>
        <d v="2017-12-05T18:20:00" u="1"/>
        <d v="2017-12-10T18:00:00" u="1"/>
        <d v="2017-04-03T19:30:00" u="1"/>
        <d v="2017-04-08T19:10:00" u="1"/>
        <d v="2017-05-04T17:10:00" u="1"/>
        <d v="2017-12-05T19:20:00" u="1"/>
        <d v="2017-12-10T19:00:00" u="1"/>
        <d v="2017-04-03T20:30:00" u="1"/>
        <d v="2017-04-08T20:10:00" u="1"/>
        <d v="2017-05-04T18:10:00" u="1"/>
        <d v="2017-12-05T20:20:00" u="1"/>
        <d v="2017-12-10T20:00:00" u="1"/>
        <d v="2017-04-03T21:30:00" u="1"/>
        <d v="2017-04-08T21:10:00" u="1"/>
        <d v="2017-05-04T19:10:00" u="1"/>
        <d v="2017-12-05T21:20:00" u="1"/>
        <d v="2017-12-10T21:00:00" u="1"/>
        <d v="2017-04-03T22:30:00" u="1"/>
        <d v="2017-04-08T22:10:00" u="1"/>
        <d v="2017-05-04T20:10:00" u="1"/>
        <d v="2017-12-05T22:20:00" u="1"/>
        <d v="2017-12-10T22:00:00" u="1"/>
        <d v="2017-04-03T23:30:00" u="1"/>
        <d v="2017-04-08T23:10:00" u="1"/>
        <d v="2017-05-04T21:10:00" u="1"/>
        <d v="2017-08-28T00:00:00" u="1"/>
        <d v="2017-12-05T23:20:00" u="1"/>
        <d v="2017-12-10T23:00:00" u="1"/>
        <d v="2017-05-04T22:10:00" u="1"/>
        <d v="2017-05-04T23:10:00" u="1"/>
        <d v="2017-09-24T00:00:00" u="1"/>
        <d v="2017-10-20T00:00:00" u="1"/>
        <d v="2017-11-16T00:00:00" u="1"/>
        <d v="2017-12-12T00:00:00" u="1"/>
        <d v="2017-05-01T00:30:00" u="1"/>
        <d v="2017-05-06T00:10:00" u="1"/>
        <d v="2017-05-01T01:30:00" u="1"/>
        <d v="2017-05-06T01:10:00" u="1"/>
        <d v="2017-05-01T02:30:00" u="1"/>
        <d v="2017-05-06T02:10:00" u="1"/>
        <d v="2017-06-02T00:10:00" u="1"/>
        <d v="2017-05-01T03:30:00" u="1"/>
        <d v="2017-05-06T03:10:00" u="1"/>
        <d v="2017-06-02T01:10:00" u="1"/>
        <d v="2017-05-01T04:30:00" u="1"/>
        <d v="2017-05-06T04:10:00" u="1"/>
        <d v="2017-06-02T02:10:00" u="1"/>
        <d v="2017-05-01T05:30:00" u="1"/>
        <d v="2017-05-06T05:10:00" u="1"/>
        <d v="2017-06-02T03:10:00" u="1"/>
        <d v="2017-05-01T06:30:00" u="1"/>
        <d v="2017-05-06T06:10:00" u="1"/>
        <d v="2017-06-02T04:10:00" u="1"/>
        <d v="2017-05-01T07:30:00" u="1"/>
        <d v="2017-05-06T07:10:00" u="1"/>
        <d v="2017-06-02T05:10:00" u="1"/>
        <d v="2017-05-01T08:30:00" u="1"/>
        <d v="2017-05-06T08:10:00" u="1"/>
        <d v="2017-06-02T06:10:00" u="1"/>
        <d v="2017-05-01T09:30:00" u="1"/>
        <d v="2017-05-06T09:10:00" u="1"/>
        <d v="2017-06-02T07:10:00" u="1"/>
        <d v="2017-05-01T10:30:00" u="1"/>
        <d v="2017-05-06T10:10:00" u="1"/>
        <d v="2017-06-02T08:10:00" u="1"/>
        <d v="2017-05-01T11:30:00" u="1"/>
        <d v="2017-05-06T11:10:00" u="1"/>
        <d v="2017-06-02T09:10:00" u="1"/>
        <d v="2017-05-01T12:30:00" u="1"/>
        <d v="2017-05-06T12:10:00" u="1"/>
        <d v="2017-06-02T10:10:00" u="1"/>
        <d v="2017-05-01T13:30:00" u="1"/>
        <d v="2017-05-06T13:10:00" u="1"/>
        <d v="2017-06-02T11:10:00" u="1"/>
        <d v="2017-05-01T14:30:00" u="1"/>
        <d v="2017-05-06T14:10:00" u="1"/>
        <d v="2017-06-02T12:10:00" u="1"/>
        <d v="2017-05-01T15:30:00" u="1"/>
        <d v="2017-05-06T15:10:00" u="1"/>
        <d v="2017-06-02T13:10:00" u="1"/>
        <d v="2017-05-01T16:30:00" u="1"/>
        <d v="2017-05-06T16:10:00" u="1"/>
        <d v="2017-06-02T14:10:00" u="1"/>
        <d v="2017-05-01T17:30:00" u="1"/>
        <d v="2017-05-06T17:10:00" u="1"/>
        <d v="2017-06-02T15:10:00" u="1"/>
        <d v="2017-05-01T18:30:00" u="1"/>
        <d v="2017-05-06T18:10:00" u="1"/>
        <d v="2017-06-02T16:10:00" u="1"/>
        <d v="2017-05-01T19:30:00" u="1"/>
        <d v="2017-05-06T19:10:00" u="1"/>
        <d v="2017-06-02T17:10:00" u="1"/>
        <d v="2017-05-01T20:30:00" u="1"/>
        <d v="2017-05-06T20:10:00" u="1"/>
        <d v="2017-06-02T18:10:00" u="1"/>
        <d v="2017-05-01T21:30:00" u="1"/>
        <d v="2017-05-06T21:10:00" u="1"/>
        <d v="2017-06-02T19:10:00" u="1"/>
        <d v="2017-08-30T00:00:00" u="1"/>
        <d v="2017-05-01T22:30:00" u="1"/>
        <d v="2017-05-06T22:10:00" u="1"/>
        <d v="2017-06-02T20:10:00" u="1"/>
        <d v="2017-05-01T23:30:00" u="1"/>
        <d v="2017-05-06T23:10:00" u="1"/>
        <d v="2017-06-02T21:10:00" u="1"/>
        <d v="2017-09-26T00:00:00" u="1"/>
        <d v="2017-06-02T22:10:00" u="1"/>
        <d v="2017-06-02T23:10:00" u="1"/>
        <d v="2017-10-22T00:00:00" u="1"/>
        <d v="2017-11-18T00:00:00" u="1"/>
        <d v="2017-12-14T00:00:00" u="1"/>
        <d v="2017-05-03T00:30:00" u="1"/>
        <d v="2017-05-08T00:10:00" u="1"/>
        <d v="2017-05-03T01:30:00" u="1"/>
        <d v="2017-05-08T01:10:00" u="1"/>
        <d v="2017-05-03T02:30:00" u="1"/>
        <d v="2017-05-08T02:10:00" u="1"/>
        <d v="2017-06-04T00:10:00" u="1"/>
        <d v="2017-05-03T03:30:00" u="1"/>
        <d v="2017-05-08T03:10:00" u="1"/>
        <d v="2017-06-04T01:10:00" u="1"/>
        <d v="2017-05-03T04:30:00" u="1"/>
        <d v="2017-05-08T04:10:00" u="1"/>
        <d v="2017-06-04T02:10:00" u="1"/>
        <d v="2017-05-03T05:30:00" u="1"/>
        <d v="2017-05-08T05:10:00" u="1"/>
        <d v="2017-06-04T03:10:00" u="1"/>
        <d v="2017-05-03T06:30:00" u="1"/>
        <d v="2017-05-08T06:10:00" u="1"/>
        <d v="2017-06-04T04:10:00" u="1"/>
        <d v="2017-05-03T07:30:00" u="1"/>
        <d v="2017-05-08T07:10:00" u="1"/>
        <d v="2017-06-04T05:10:00" u="1"/>
        <d v="2017-05-03T08:30:00" u="1"/>
        <d v="2017-05-08T08:10:00" u="1"/>
        <d v="2017-06-04T06:10:00" u="1"/>
        <d v="2017-05-03T09:30:00" u="1"/>
        <d v="2017-05-08T09:10:00" u="1"/>
        <d v="2017-06-04T07:10:00" u="1"/>
        <d v="2017-05-03T10:30:00" u="1"/>
        <d v="2017-05-08T10:10:00" u="1"/>
        <d v="2017-06-04T08:10:00" u="1"/>
        <d v="2017-05-03T11:30:00" u="1"/>
        <d v="2017-05-08T11:10:00" u="1"/>
        <d v="2017-06-04T09:10:00" u="1"/>
        <d v="2017-05-03T12:30:00" u="1"/>
        <d v="2017-05-08T12:10:00" u="1"/>
        <d v="2017-06-04T10:10:00" u="1"/>
        <d v="2017-05-03T13:30:00" u="1"/>
        <d v="2017-05-08T13:10:00" u="1"/>
        <d v="2017-06-04T11:10:00" u="1"/>
        <d v="2017-05-03T14:30:00" u="1"/>
        <d v="2017-05-08T14:10:00" u="1"/>
        <d v="2017-06-04T12:10:00" u="1"/>
        <d v="2017-05-03T15:30:00" u="1"/>
        <d v="2017-05-08T15:10:00" u="1"/>
        <d v="2017-06-04T13:10:00" u="1"/>
        <d v="2017-05-03T16:30:00" u="1"/>
        <d v="2017-05-08T16:10:00" u="1"/>
        <d v="2017-06-04T14:10:00" u="1"/>
        <d v="2017-05-03T17:30:00" u="1"/>
        <d v="2017-05-08T17:10:00" u="1"/>
        <d v="2017-06-04T15:10:00" u="1"/>
        <d v="2017-05-03T18:30:00" u="1"/>
        <d v="2017-05-08T18:10:00" u="1"/>
        <d v="2017-06-04T16:10:00" u="1"/>
        <d v="2017-05-03T19:30:00" u="1"/>
        <d v="2017-05-08T19:10:00" u="1"/>
        <d v="2017-06-04T17:10:00" u="1"/>
        <d v="2017-05-03T20:30:00" u="1"/>
        <d v="2017-05-08T20:10:00" u="1"/>
        <d v="2017-06-04T18:10:00" u="1"/>
        <d v="2017-05-03T21:30:00" u="1"/>
        <d v="2017-05-08T21:10:00" u="1"/>
        <d v="2017-06-04T19:10:00" u="1"/>
        <d v="2017-05-03T22:30:00" u="1"/>
        <d v="2017-05-08T22:10:00" u="1"/>
        <d v="2017-06-04T20:10:00" u="1"/>
        <d v="2017-05-03T23:30:00" u="1"/>
        <d v="2017-05-08T23:10:00" u="1"/>
        <d v="2017-06-04T21:10:00" u="1"/>
        <d v="2017-09-28T00:00:00" u="1"/>
        <d v="2017-06-04T22:10:00" u="1"/>
        <d v="2017-06-04T23:10:00" u="1"/>
        <d v="2017-10-24T00:00:00" u="1"/>
        <d v="2017-11-20T00:00:00" u="1"/>
        <d v="2017-12-16T00:00:00" u="1"/>
        <d v="2017-06-01T00:30:00" u="1"/>
        <d v="2017-06-06T00:10:00" u="1"/>
        <d v="2017-06-01T01:30:00" u="1"/>
        <d v="2017-06-06T01:10:00" u="1"/>
        <d v="2017-06-01T02:30:00" u="1"/>
        <d v="2017-06-06T02:10:00" u="1"/>
        <d v="2017-07-02T00:10:00" u="1"/>
        <d v="2017-06-01T03:30:00" u="1"/>
        <d v="2017-06-06T03:10:00" u="1"/>
        <d v="2017-07-02T01:10:00" u="1"/>
        <d v="2017-06-01T04:30:00" u="1"/>
        <d v="2017-06-06T04:10:00" u="1"/>
        <d v="2017-07-02T02:10:00" u="1"/>
        <d v="2017-06-01T05:30:00" u="1"/>
        <d v="2017-06-06T05:10:00" u="1"/>
        <d v="2017-07-02T03:10:00" u="1"/>
        <d v="2017-06-01T06:30:00" u="1"/>
        <d v="2017-06-06T06:10:00" u="1"/>
        <d v="2017-07-02T04:10:00" u="1"/>
        <d v="2017-06-01T07:30:00" u="1"/>
        <d v="2017-06-06T07:10:00" u="1"/>
        <d v="2017-07-02T05:10:00" u="1"/>
        <d v="2017-06-01T08:30:00" u="1"/>
        <d v="2017-06-06T08:10:00" u="1"/>
        <d v="2017-07-02T06:10:00" u="1"/>
        <d v="2017-06-01T09:30:00" u="1"/>
        <d v="2017-06-06T09:10:00" u="1"/>
        <d v="2017-07-02T07:10:00" u="1"/>
        <d v="2017-06-01T10:30:00" u="1"/>
        <d v="2017-06-06T10:10:00" u="1"/>
        <d v="2017-07-02T08:10:00" u="1"/>
        <d v="2017-06-01T11:30:00" u="1"/>
        <d v="2017-06-06T11:10:00" u="1"/>
        <d v="2017-07-02T09:10:00" u="1"/>
        <d v="2017-06-01T12:30:00" u="1"/>
        <d v="2017-06-06T12:10:00" u="1"/>
        <d v="2017-07-02T10:10:00" u="1"/>
        <d v="2017-06-01T13:30:00" u="1"/>
        <d v="2017-06-06T13:10:00" u="1"/>
        <d v="2017-07-02T11:10:00" u="1"/>
        <d v="2017-06-01T14:30:00" u="1"/>
        <d v="2017-06-06T14:10:00" u="1"/>
        <d v="2017-07-02T12:10:00" u="1"/>
        <d v="2017-06-01T15:30:00" u="1"/>
        <d v="2017-06-06T15:10:00" u="1"/>
        <d v="2017-07-02T13:10:00" u="1"/>
        <d v="2017-06-01T16:30:00" u="1"/>
        <d v="2017-06-06T16:10:00" u="1"/>
        <d v="2017-07-02T14:10:00" u="1"/>
        <d v="2017-06-01T17:30:00" u="1"/>
        <d v="2017-06-06T17:10:00" u="1"/>
        <d v="2017-07-02T15:10:00" u="1"/>
        <d v="2017-06-01T18:30:00" u="1"/>
        <d v="2017-06-06T18:10:00" u="1"/>
        <d v="2017-07-02T16:10:00" u="1"/>
        <d v="2017-06-01T19:30:00" u="1"/>
        <d v="2017-06-06T19:10:00" u="1"/>
        <d v="2017-07-02T17:10:00" u="1"/>
        <d v="2017-06-01T20:30:00" u="1"/>
        <d v="2017-06-06T20:10:00" u="1"/>
        <d v="2017-07-02T18:10:00" u="1"/>
        <d v="2017-06-01T21:30:00" u="1"/>
        <d v="2017-06-06T21:10:00" u="1"/>
        <d v="2017-07-02T19:10:00" u="1"/>
        <d v="2017-09-30T00:00:00" u="1"/>
        <d v="2017-06-01T22:30:00" u="1"/>
        <d v="2017-06-06T22:10:00" u="1"/>
        <d v="2017-07-02T20:10:00" u="1"/>
        <d v="2017-06-01T23:30:00" u="1"/>
        <d v="2017-06-06T23:10:00" u="1"/>
        <d v="2017-07-02T21:10:00" u="1"/>
        <d v="2017-10-26T00:00:00" u="1"/>
        <d v="2017-07-02T22:10:00" u="1"/>
        <d v="2020-09-30T00:00:00" u="1"/>
        <d v="2017-07-02T23:10:00" u="1"/>
        <d v="2017-11-22T00:00:00" u="1"/>
        <d v="2017-12-18T00:00:00" u="1"/>
        <d v="2017-06-03T00:30:00" u="1"/>
        <d v="2017-06-08T00:10:00" u="1"/>
        <d v="2017-06-03T01:30:00" u="1"/>
        <d v="2017-06-08T01:10:00" u="1"/>
        <d v="2017-06-03T02:30:00" u="1"/>
        <d v="2017-06-08T02:10:00" u="1"/>
        <d v="2017-07-04T00:10:00" u="1"/>
        <d v="2017-06-03T03:30:00" u="1"/>
        <d v="2017-06-08T03:10:00" u="1"/>
        <d v="2017-07-04T01:10:00" u="1"/>
        <d v="2017-06-03T04:30:00" u="1"/>
        <d v="2017-06-08T04:10:00" u="1"/>
        <d v="2017-07-04T02:10:00" u="1"/>
        <d v="2017-06-03T05:30:00" u="1"/>
        <d v="2017-06-08T05:10:00" u="1"/>
        <d v="2017-07-04T03:10:00" u="1"/>
        <d v="2017-06-03T06:30:00" u="1"/>
        <d v="2017-06-08T06:10:00" u="1"/>
        <d v="2017-07-04T04:10:00" u="1"/>
        <d v="2017-06-03T07:30:00" u="1"/>
        <d v="2017-06-08T07:10:00" u="1"/>
        <d v="2017-07-04T05:10:00" u="1"/>
        <d v="2017-06-03T08:30:00" u="1"/>
        <d v="2017-06-08T08:10:00" u="1"/>
        <d v="2017-07-04T06:10:00" u="1"/>
        <d v="2017-06-03T09:30:00" u="1"/>
        <d v="2017-06-08T09:10:00" u="1"/>
        <d v="2017-07-04T07:10:00" u="1"/>
        <d v="2017-06-03T10:30:00" u="1"/>
        <d v="2017-06-08T10:10:00" u="1"/>
        <d v="2017-07-04T08:10:00" u="1"/>
        <d v="2017-06-03T11:30:00" u="1"/>
        <d v="2017-06-08T11:10:00" u="1"/>
        <d v="2017-07-04T09:10:00" u="1"/>
        <d v="2017-06-03T12:30:00" u="1"/>
        <d v="2017-06-08T12:10:00" u="1"/>
        <d v="2017-07-04T10:10:00" u="1"/>
        <d v="2017-06-03T13:30:00" u="1"/>
        <d v="2017-06-08T13:10:00" u="1"/>
        <d v="2017-07-04T11:10:00" u="1"/>
        <d v="2017-06-03T14:30:00" u="1"/>
        <d v="2017-06-08T14:10:00" u="1"/>
        <d v="2017-07-04T12:10:00" u="1"/>
        <d v="2017-06-03T15:30:00" u="1"/>
        <d v="2017-06-08T15:10:00" u="1"/>
        <d v="2017-07-04T13:10:00" u="1"/>
        <d v="2017-06-03T16:30:00" u="1"/>
        <d v="2017-06-08T16:10:00" u="1"/>
        <d v="2017-07-04T14:10:00" u="1"/>
        <d v="2017-06-03T17:30:00" u="1"/>
        <d v="2017-06-08T17:10:00" u="1"/>
        <d v="2017-07-04T15:10:00" u="1"/>
        <d v="2017-06-03T18:30:00" u="1"/>
        <d v="2017-06-08T18:10:00" u="1"/>
        <d v="2017-07-04T16:10:00" u="1"/>
        <d v="2017-06-03T19:30:00" u="1"/>
        <d v="2017-06-08T19:10:00" u="1"/>
        <d v="2017-07-04T17:10:00" u="1"/>
        <d v="2017-06-03T20:30:00" u="1"/>
        <d v="2017-06-08T20:10:00" u="1"/>
        <d v="2017-07-04T18:10:00" u="1"/>
        <d v="2017-06-03T21:30:00" u="1"/>
        <d v="2017-06-08T21:10:00" u="1"/>
        <d v="2017-07-04T19:10:00" u="1"/>
        <d v="2017-06-03T22:30:00" u="1"/>
        <d v="2017-06-08T22:10:00" u="1"/>
        <d v="2017-07-04T20:10:00" u="1"/>
        <d v="2017-06-03T23:30:00" u="1"/>
        <d v="2017-06-08T23:10:00" u="1"/>
        <d v="2017-07-04T21:10:00" u="1"/>
        <d v="2017-10-28T00:00:00" u="1"/>
        <d v="2017-07-04T22:10:00" u="1"/>
        <d v="2017-07-04T23:10:00" u="1"/>
        <d v="2017-11-24T00:00:00" u="1"/>
        <d v="2017-12-20T00:00:00" u="1"/>
        <d v="2017-07-01T00:30:00" u="1"/>
        <d v="2017-07-06T00:10:00" u="1"/>
        <d v="2017-07-01T01:30:00" u="1"/>
        <d v="2017-07-06T01:10:00" u="1"/>
        <d v="2017-07-01T02:30:00" u="1"/>
        <d v="2017-07-06T02:10:00" u="1"/>
        <d v="2017-08-02T00:10:00" u="1"/>
        <d v="2017-07-01T03:30:00" u="1"/>
        <d v="2017-07-06T03:10:00" u="1"/>
        <d v="2017-08-02T01:10:00" u="1"/>
        <d v="2017-01-01T00:00:00" u="1"/>
        <d v="2017-07-01T04:30:00" u="1"/>
        <d v="2017-07-06T04:10:00" u="1"/>
        <d v="2017-08-02T02:10:00" u="1"/>
        <d v="2017-01-01T01:00:00" u="1"/>
        <d v="2017-07-01T05:30:00" u="1"/>
        <d v="2017-07-06T05:10:00" u="1"/>
        <d v="2017-08-02T03:10:00" u="1"/>
        <d v="2017-01-01T02:00:00" u="1"/>
        <d v="2017-07-01T06:30:00" u="1"/>
        <d v="2017-07-06T06:10:00" u="1"/>
        <d v="2017-08-02T04:10:00" u="1"/>
        <d v="2017-01-01T03:00:00" u="1"/>
        <d v="2017-07-01T07:30:00" u="1"/>
        <d v="2017-07-06T07:10:00" u="1"/>
        <d v="2017-08-02T05:10:00" u="1"/>
        <d v="2020-01-01T00:00:00" u="1"/>
        <d v="2017-01-01T04:00:00" u="1"/>
        <d v="2017-07-01T08:30:00" u="1"/>
        <d v="2017-07-06T08:10:00" u="1"/>
        <d v="2017-08-02T06:10:00" u="1"/>
        <d v="2017-01-01T05:00:00" u="1"/>
        <d v="2017-07-01T09:30:00" u="1"/>
        <d v="2017-07-06T09:10:00" u="1"/>
        <d v="2017-08-02T07:10:00" u="1"/>
        <d v="2017-01-01T06:00:00" u="1"/>
        <d v="2017-07-01T10:30:00" u="1"/>
        <d v="2017-07-06T10:10:00" u="1"/>
        <d v="2017-08-02T08:10:00" u="1"/>
        <d v="2017-01-01T07:00:00" u="1"/>
        <d v="2017-07-01T11:30:00" u="1"/>
        <d v="2017-07-06T11:10:00" u="1"/>
        <d v="2017-08-02T09:10:00" u="1"/>
        <d v="2017-01-01T08:00:00" u="1"/>
        <d v="2017-07-01T12:30:00" u="1"/>
        <d v="2017-07-06T12:10:00" u="1"/>
        <d v="2017-08-02T10:10:00" u="1"/>
        <d v="2017-01-01T09:00:00" u="1"/>
        <d v="2017-07-01T13:30:00" u="1"/>
        <d v="2017-07-06T13:10:00" u="1"/>
        <d v="2017-08-02T11:10:00" u="1"/>
        <d v="2017-01-01T10:00:00" u="1"/>
        <d v="2017-07-01T14:30:00" u="1"/>
        <d v="2017-07-06T14:10:00" u="1"/>
        <d v="2017-08-02T12:10:00" u="1"/>
        <d v="2017-01-01T11:00:00" u="1"/>
        <d v="2017-07-01T15:30:00" u="1"/>
        <d v="2017-07-06T15:10:00" u="1"/>
        <d v="2017-08-02T13:10:00" u="1"/>
        <d v="2017-01-01T12:00:00" u="1"/>
        <d v="2017-07-01T16:30:00" u="1"/>
        <d v="2017-07-06T16:10:00" u="1"/>
        <d v="2017-08-02T14:10:00" u="1"/>
        <d v="2017-01-01T13:00:00" u="1"/>
        <d v="2017-07-01T17:30:00" u="1"/>
        <d v="2017-07-06T17:10:00" u="1"/>
        <d v="2017-08-02T15:10:00" u="1"/>
        <d v="2017-01-01T14:00:00" u="1"/>
        <d v="2017-07-01T18:30:00" u="1"/>
        <d v="2017-07-06T18:10:00" u="1"/>
        <d v="2017-08-02T16:10:00" u="1"/>
        <d v="2017-01-01T15:00:00" u="1"/>
        <d v="2017-07-01T19:30:00" u="1"/>
        <d v="2017-07-06T19:10:00" u="1"/>
        <d v="2017-08-02T17:10:00" u="1"/>
        <d v="2017-01-01T16:00:00" u="1"/>
        <d v="2017-07-01T20:30:00" u="1"/>
        <d v="2017-07-06T20:10:00" u="1"/>
        <d v="2017-08-02T18:10:00" u="1"/>
        <d v="2017-01-01T17:00:00" u="1"/>
        <d v="2017-07-01T21:30:00" u="1"/>
        <d v="2017-07-06T21:10:00" u="1"/>
        <d v="2017-08-02T19:10:00" u="1"/>
        <d v="2017-10-30T00:00:00" u="1"/>
        <d v="2017-01-01T18:00:00" u="1"/>
        <d v="2017-07-01T22:30:00" u="1"/>
        <d v="2017-07-06T22:10:00" u="1"/>
        <d v="2017-08-02T20:10:00" u="1"/>
        <d v="2017-01-01T19:00:00" u="1"/>
        <d v="2017-07-01T23:30:00" u="1"/>
        <d v="2017-07-06T23:10:00" u="1"/>
        <d v="2017-08-02T21:10:00" u="1"/>
        <d v="2017-11-26T00:00:00" u="1"/>
        <d v="2017-01-01T20:00:00" u="1"/>
        <d v="2017-08-02T22:10:00" u="1"/>
        <d v="2017-01-01T21:00:00" u="1"/>
        <d v="2017-08-02T23:10:00" u="1"/>
        <d v="2017-12-22T00:00:00" u="1"/>
        <d v="2017-01-01T22:00:00" u="1"/>
        <d v="2017-01-01T23:00:00" u="1"/>
        <d v="2017-07-03T00:30:00" u="1"/>
        <d v="2017-07-08T00:10:00" u="1"/>
        <d v="2017-07-03T01:30:00" u="1"/>
        <d v="2017-07-08T01:10:00" u="1"/>
        <d v="2017-07-03T02:30:00" u="1"/>
        <d v="2017-07-08T02:10:00" u="1"/>
        <d v="2017-08-04T00:10:00" u="1"/>
        <d v="2017-07-03T03:30:00" u="1"/>
        <d v="2017-07-08T03:10:00" u="1"/>
        <d v="2017-08-04T01:10:00" u="1"/>
        <d v="2017-01-03T00:00:00" u="1"/>
        <d v="2017-07-03T04:30:00" u="1"/>
        <d v="2017-07-08T04:10:00" u="1"/>
        <d v="2017-08-04T02:10:00" u="1"/>
        <d v="2017-01-03T01:00:00" u="1"/>
        <d v="2017-07-03T05:30:00" u="1"/>
        <d v="2017-07-08T05:10:00" u="1"/>
        <d v="2017-08-04T03:10:00" u="1"/>
        <d v="2017-01-03T02:00:00" u="1"/>
        <d v="2017-07-03T06:30:00" u="1"/>
        <d v="2017-07-08T06:10:00" u="1"/>
        <d v="2017-08-04T04:10:00" u="1"/>
        <d v="2017-01-03T03:00:00" u="1"/>
        <d v="2017-07-03T07:30:00" u="1"/>
        <d v="2017-07-08T07:10:00" u="1"/>
        <d v="2017-08-04T05:10:00" u="1"/>
        <d v="2020-01-03T00:00:00" u="1"/>
        <d v="2017-01-03T04:00:00" u="1"/>
        <d v="2017-07-03T08:30:00" u="1"/>
        <d v="2017-07-08T08:10:00" u="1"/>
        <d v="2017-08-04T06:10:00" u="1"/>
        <d v="2017-01-03T05:00:00" u="1"/>
        <d v="2017-07-03T09:30:00" u="1"/>
        <d v="2017-07-08T09:10:00" u="1"/>
        <d v="2017-08-04T07:10:00" u="1"/>
        <d v="2017-01-03T06:00:00" u="1"/>
        <d v="2017-07-03T10:30:00" u="1"/>
        <d v="2017-07-08T10:10:00" u="1"/>
        <d v="2017-08-04T08:10:00" u="1"/>
        <d v="2017-01-03T07:00:00" u="1"/>
        <d v="2017-07-03T11:30:00" u="1"/>
        <d v="2017-07-08T11:10:00" u="1"/>
        <d v="2017-08-04T09:10:00" u="1"/>
        <d v="2017-01-03T08:00:00" u="1"/>
        <d v="2017-07-03T12:30:00" u="1"/>
        <d v="2017-07-08T12:10:00" u="1"/>
        <d v="2017-08-04T10:10:00" u="1"/>
        <d v="2017-01-03T09:00:00" u="1"/>
        <d v="2017-07-03T13:30:00" u="1"/>
        <d v="2017-07-08T13:10:00" u="1"/>
        <d v="2017-08-04T11:10:00" u="1"/>
        <d v="2017-01-03T10:00:00" u="1"/>
        <d v="2017-07-03T14:30:00" u="1"/>
        <d v="2017-07-08T14:10:00" u="1"/>
        <d v="2017-08-04T12:10:00" u="1"/>
        <d v="2017-01-03T11:00:00" u="1"/>
        <d v="2017-07-03T15:30:00" u="1"/>
        <d v="2017-07-08T15:10:00" u="1"/>
        <d v="2017-08-04T13:10:00" u="1"/>
        <d v="2017-01-03T12:00:00" u="1"/>
        <d v="2017-07-03T16:30:00" u="1"/>
        <d v="2017-07-08T16:10:00" u="1"/>
        <d v="2017-08-04T14:10:00" u="1"/>
        <d v="2017-01-03T13:00:00" u="1"/>
        <d v="2017-07-03T17:30:00" u="1"/>
        <d v="2017-07-08T17:10:00" u="1"/>
        <d v="2017-08-04T15:10:00" u="1"/>
        <d v="2017-01-03T14:00:00" u="1"/>
        <d v="2017-07-03T18:30:00" u="1"/>
        <d v="2017-07-08T18:10:00" u="1"/>
        <d v="2017-08-04T16:10:00" u="1"/>
        <d v="2017-01-03T15:00:00" u="1"/>
        <d v="2017-07-03T19:30:00" u="1"/>
        <d v="2017-07-08T19:10:00" u="1"/>
        <d v="2017-08-04T17:10:00" u="1"/>
        <d v="2017-01-03T16:00:00" u="1"/>
        <d v="2017-07-03T20:30:00" u="1"/>
        <d v="2017-07-08T20:10:00" u="1"/>
        <d v="2017-08-04T18:10:00" u="1"/>
        <d v="2017-01-03T17:00:00" u="1"/>
        <d v="2017-07-03T21:30:00" u="1"/>
        <d v="2017-07-08T21:10:00" u="1"/>
        <d v="2017-08-04T19:10:00" u="1"/>
        <d v="2017-01-03T18:00:00" u="1"/>
        <d v="2017-07-03T22:30:00" u="1"/>
        <d v="2017-07-08T22:10:00" u="1"/>
        <d v="2017-08-04T20:10:00" u="1"/>
        <d v="2017-01-03T19:00:00" u="1"/>
        <d v="2017-07-03T23:30:00" u="1"/>
        <d v="2017-07-08T23:10:00" u="1"/>
        <d v="2017-08-04T21:10:00" u="1"/>
        <d v="2017-11-28T00:00:00" u="1"/>
        <d v="2017-01-03T20:00:00" u="1"/>
        <d v="2017-08-04T22:10:00" u="1"/>
        <d v="2017-01-03T21:00:00" u="1"/>
        <d v="2017-08-04T23:10:00" u="1"/>
        <d v="2017-12-24T00:00:00" u="1"/>
        <d v="2017-01-03T22:00:00" u="1"/>
        <d v="2017-01-03T23:00:00" u="1"/>
        <d v="2017-08-01T00:30:00" u="1"/>
        <d v="2017-08-06T00:10:00" u="1"/>
        <d v="2017-08-01T01:30:00" u="1"/>
        <d v="2017-08-06T01:10:00" u="1"/>
        <d v="2017-01-05T00:00:00" u="1"/>
        <d v="2017-08-01T02:30:00" u="1"/>
        <d v="2017-08-06T02:10:00" u="1"/>
        <d v="2017-09-02T00:10:00" u="1"/>
        <d v="2017-01-05T01:00:00" u="1"/>
        <d v="2017-08-01T03:30:00" u="1"/>
        <d v="2017-08-06T03:10:00" u="1"/>
        <d v="2017-09-02T01:10:00" u="1"/>
        <d v="2017-01-05T02:00:00" u="1"/>
        <d v="2017-02-01T00:00:00" u="1"/>
        <d v="2017-08-01T04:30:00" u="1"/>
        <d v="2017-08-06T04:10:00" u="1"/>
        <d v="2017-09-02T02:10:00" u="1"/>
        <d v="2017-01-05T03:00:00" u="1"/>
        <d v="2017-02-01T01:00:00" u="1"/>
        <d v="2017-08-01T05:30:00" u="1"/>
        <d v="2017-08-06T05:10:00" u="1"/>
        <d v="2017-09-02T03:10:00" u="1"/>
        <d v="2020-01-05T00:00:00" u="1"/>
        <d v="2017-01-05T04:00:00" u="1"/>
        <d v="2017-02-01T02:00:00" u="1"/>
        <d v="2017-08-01T06:30:00" u="1"/>
        <d v="2017-08-06T06:10:00" u="1"/>
        <d v="2017-09-02T04:10:00" u="1"/>
        <d v="2017-01-05T05:00:00" u="1"/>
        <d v="2017-02-01T03:00:00" u="1"/>
        <d v="2017-08-01T07:30:00" u="1"/>
        <d v="2017-08-06T07:10:00" u="1"/>
        <d v="2017-09-02T05:10:00" u="1"/>
        <d v="2020-02-01T00:00:00" u="1"/>
        <d v="2017-01-05T06:00:00" u="1"/>
        <d v="2017-02-01T04:00:00" u="1"/>
        <d v="2017-08-01T08:30:00" u="1"/>
        <d v="2017-08-06T08:10:00" u="1"/>
        <d v="2017-09-02T06:10:00" u="1"/>
        <d v="2017-01-05T07:00:00" u="1"/>
        <d v="2017-02-01T05:00:00" u="1"/>
        <d v="2017-08-01T09:30:00" u="1"/>
        <d v="2017-08-06T09:10:00" u="1"/>
        <d v="2017-09-02T07:10:00" u="1"/>
        <d v="2017-01-05T08:00:00" u="1"/>
        <d v="2017-02-01T06:00:00" u="1"/>
        <d v="2017-08-01T10:30:00" u="1"/>
        <d v="2017-08-06T10:10:00" u="1"/>
        <d v="2017-09-02T08:10:00" u="1"/>
        <d v="2017-01-05T09:00:00" u="1"/>
        <d v="2017-02-01T07:00:00" u="1"/>
        <d v="2017-08-01T11:30:00" u="1"/>
        <d v="2017-08-06T11:10:00" u="1"/>
        <d v="2017-09-02T09:10:00" u="1"/>
        <d v="2017-01-05T10:00:00" u="1"/>
        <d v="2017-02-01T08:00:00" u="1"/>
        <d v="2017-08-01T12:30:00" u="1"/>
        <d v="2017-08-06T12:10:00" u="1"/>
        <d v="2017-09-02T10:10:00" u="1"/>
        <d v="2017-01-05T11:00:00" u="1"/>
        <d v="2017-02-01T09:00:00" u="1"/>
        <d v="2017-08-01T13:30:00" u="1"/>
        <d v="2017-08-06T13:10:00" u="1"/>
        <d v="2017-09-02T11:10:00" u="1"/>
        <d v="2017-01-05T12:00:00" u="1"/>
        <d v="2017-02-01T10:00:00" u="1"/>
        <d v="2017-08-01T14:30:00" u="1"/>
        <d v="2017-08-06T14:10:00" u="1"/>
        <d v="2017-09-02T12:10:00" u="1"/>
        <d v="2017-01-05T13:00:00" u="1"/>
        <d v="2017-02-01T11:00:00" u="1"/>
        <d v="2017-08-01T15:30:00" u="1"/>
        <d v="2017-08-06T15:10:00" u="1"/>
        <d v="2017-09-02T13:10:00" u="1"/>
        <d v="2017-01-05T14:00:00" u="1"/>
        <d v="2017-02-01T12:00:00" u="1"/>
        <d v="2017-08-01T16:30:00" u="1"/>
        <d v="2017-08-06T16:10:00" u="1"/>
        <d v="2017-09-02T14:10:00" u="1"/>
        <d v="2017-01-05T15:00:00" u="1"/>
        <d v="2017-02-01T13:00:00" u="1"/>
        <d v="2017-08-01T17:30:00" u="1"/>
        <d v="2017-08-06T17:10:00" u="1"/>
        <d v="2017-09-02T15:10:00" u="1"/>
        <d v="2017-01-05T16:00:00" u="1"/>
        <d v="2017-02-01T14:00:00" u="1"/>
        <d v="2017-08-01T18:30:00" u="1"/>
        <d v="2017-08-06T18:10:00" u="1"/>
        <d v="2017-09-02T16:10:00" u="1"/>
        <d v="2017-01-05T17:00:00" u="1"/>
        <d v="2017-02-01T15:00:00" u="1"/>
        <d v="2017-08-01T19:30:00" u="1"/>
        <d v="2017-08-06T19:10:00" u="1"/>
        <d v="2017-09-02T17:10:00" u="1"/>
        <d v="2017-01-05T18:00:00" u="1"/>
        <d v="2017-02-01T16:00:00" u="1"/>
        <d v="2017-08-01T20:30:00" u="1"/>
        <d v="2017-08-06T20:10:00" u="1"/>
        <d v="2017-09-02T18:10:00" u="1"/>
        <d v="2017-01-05T19:00:00" u="1"/>
        <d v="2017-02-01T17:00:00" u="1"/>
        <d v="2017-08-01T21:30:00" u="1"/>
        <d v="2017-08-06T21:10:00" u="1"/>
        <d v="2017-09-02T19:10:00" u="1"/>
        <d v="2017-11-30T00:00:00" u="1"/>
        <d v="2017-01-05T20:00:00" u="1"/>
        <d v="2017-02-01T18:00:00" u="1"/>
        <d v="2017-08-01T22:30:00" u="1"/>
        <d v="2017-08-06T22:10:00" u="1"/>
        <d v="2017-09-02T20:10:00" u="1"/>
        <d v="2017-01-05T21:00:00" u="1"/>
        <d v="2017-02-01T19:00:00" u="1"/>
        <d v="2017-08-01T23:30:00" u="1"/>
        <d v="2017-08-06T23:10:00" u="1"/>
        <d v="2017-09-02T21:10:00" u="1"/>
        <d v="2017-12-26T00:00:00" u="1"/>
        <d v="2017-01-05T22:00:00" u="1"/>
        <d v="2017-02-01T20:00:00" u="1"/>
        <d v="2017-09-02T22:10:00" u="1"/>
        <d v="2020-11-30T00:00:00" u="1"/>
        <d v="2017-01-05T23:00:00" u="1"/>
        <d v="2017-02-01T21:00:00" u="1"/>
        <d v="2017-09-02T23:10:00" u="1"/>
        <d v="2017-02-01T22:00:00" u="1"/>
        <d v="2017-02-01T23:00:00" u="1"/>
        <d v="2017-08-03T00:30:00" u="1"/>
        <d v="2017-08-08T00:10:00" u="1"/>
        <d v="2017-08-03T01:30:00" u="1"/>
        <d v="2017-08-08T01:10:00" u="1"/>
        <d v="2017-01-02T00:20:00" u="1"/>
        <d v="2017-01-07T00:00:00" u="1"/>
        <d v="2017-08-03T02:30:00" u="1"/>
        <d v="2017-08-08T02:10:00" u="1"/>
        <d v="2017-09-04T00:10:00" u="1"/>
        <d v="2017-01-02T01:20:00" u="1"/>
        <d v="2017-01-07T01:00:00" u="1"/>
        <d v="2017-08-03T03:30:00" u="1"/>
        <d v="2017-08-08T03:10:00" u="1"/>
        <d v="2017-09-04T01:10:00" u="1"/>
        <d v="2017-01-02T02:20:00" u="1"/>
        <d v="2017-01-07T02:00:00" u="1"/>
        <d v="2017-02-03T00:00:00" u="1"/>
        <d v="2017-08-03T04:30:00" u="1"/>
        <d v="2017-08-08T04:10:00" u="1"/>
        <d v="2017-09-04T02:10:00" u="1"/>
        <d v="2017-01-02T03:20:00" u="1"/>
        <d v="2017-01-07T03:00:00" u="1"/>
        <d v="2017-02-03T01:00:00" u="1"/>
        <d v="2017-08-03T05:30:00" u="1"/>
        <d v="2017-08-08T05:10:00" u="1"/>
        <d v="2017-09-04T03:10:00" u="1"/>
        <d v="2020-01-07T00:00:00" u="1"/>
        <d v="2017-01-02T04:20:00" u="1"/>
        <d v="2017-01-07T04:00:00" u="1"/>
        <d v="2017-02-03T02:00:00" u="1"/>
        <d v="2017-08-03T06:30:00" u="1"/>
        <d v="2017-08-08T06:10:00" u="1"/>
        <d v="2017-09-04T04:10:00" u="1"/>
        <d v="2017-01-02T05:20:00" u="1"/>
        <d v="2017-01-07T05:00:00" u="1"/>
        <d v="2017-02-03T03:00:00" u="1"/>
        <d v="2017-08-03T07:30:00" u="1"/>
        <d v="2017-08-08T07:10:00" u="1"/>
        <d v="2017-09-04T05:10:00" u="1"/>
        <d v="2020-02-03T00:00:00" u="1"/>
        <d v="2017-01-02T06:20:00" u="1"/>
        <d v="2017-01-07T06:00:00" u="1"/>
        <d v="2017-02-03T04:00:00" u="1"/>
        <d v="2017-08-03T08:30:00" u="1"/>
        <d v="2017-08-08T08:10:00" u="1"/>
        <d v="2017-09-04T06:10:00" u="1"/>
        <d v="2017-01-02T07:20:00" u="1"/>
        <d v="2017-01-07T07:00:00" u="1"/>
        <d v="2017-02-03T05:00:00" u="1"/>
        <d v="2017-08-03T09:30:00" u="1"/>
        <d v="2017-08-08T09:10:00" u="1"/>
        <d v="2017-09-04T07:10:00" u="1"/>
        <d v="2017-01-02T08:20:00" u="1"/>
        <d v="2017-01-07T08:00:00" u="1"/>
        <d v="2017-02-03T06:00:00" u="1"/>
        <d v="2017-08-03T10:30:00" u="1"/>
        <d v="2017-08-08T10:10:00" u="1"/>
        <d v="2017-09-04T08:10:00" u="1"/>
        <d v="2017-01-02T09:20:00" u="1"/>
        <d v="2017-01-07T09:00:00" u="1"/>
        <d v="2017-02-03T07:00:00" u="1"/>
        <d v="2017-08-03T11:30:00" u="1"/>
        <d v="2017-08-08T11:10:00" u="1"/>
        <d v="2017-09-04T09:10:00" u="1"/>
        <d v="2017-01-02T10:20:00" u="1"/>
        <d v="2017-01-07T10:00:00" u="1"/>
        <d v="2017-02-03T08:00:00" u="1"/>
        <d v="2017-08-03T12:30:00" u="1"/>
        <d v="2017-08-08T12:10:00" u="1"/>
        <d v="2017-09-04T10:10:00" u="1"/>
        <d v="2017-01-02T11:20:00" u="1"/>
        <d v="2017-01-07T11:00:00" u="1"/>
        <d v="2017-02-03T09:00:00" u="1"/>
        <d v="2017-08-03T13:30:00" u="1"/>
        <d v="2017-08-08T13:10:00" u="1"/>
        <d v="2017-09-04T11:10:00" u="1"/>
        <d v="2017-01-02T12:20:00" u="1"/>
        <d v="2017-01-07T12:00:00" u="1"/>
        <d v="2017-02-03T10:00:00" u="1"/>
        <d v="2017-08-03T14:30:00" u="1"/>
        <d v="2017-08-08T14:10:00" u="1"/>
        <d v="2017-09-04T12:10:00" u="1"/>
        <d v="2017-01-02T13:20:00" u="1"/>
        <d v="2017-01-07T13:00:00" u="1"/>
        <d v="2017-02-03T11:00:00" u="1"/>
        <d v="2017-08-03T15:30:00" u="1"/>
        <d v="2017-08-08T15:10:00" u="1"/>
        <d v="2017-09-04T13:10:00" u="1"/>
        <d v="2017-01-02T14:20:00" u="1"/>
        <d v="2017-01-07T14:00:00" u="1"/>
        <d v="2017-02-03T12:00:00" u="1"/>
        <d v="2017-08-03T16:30:00" u="1"/>
        <d v="2017-08-08T16:10:00" u="1"/>
        <d v="2017-09-04T14:10:00" u="1"/>
        <d v="2017-01-02T15:20:00" u="1"/>
        <d v="2017-01-07T15:00:00" u="1"/>
        <d v="2017-02-03T13:00:00" u="1"/>
        <d v="2017-08-03T17:30:00" u="1"/>
        <d v="2017-08-08T17:10:00" u="1"/>
        <d v="2017-09-04T15:10:00" u="1"/>
        <d v="2017-01-02T16:20:00" u="1"/>
        <d v="2017-01-07T16:00:00" u="1"/>
        <d v="2017-02-03T14:00:00" u="1"/>
        <d v="2017-08-03T18:30:00" u="1"/>
        <d v="2017-08-08T18:10:00" u="1"/>
        <d v="2017-09-04T16:10:00" u="1"/>
        <d v="2017-01-02T17:20:00" u="1"/>
        <d v="2017-01-07T17:00:00" u="1"/>
        <d v="2017-02-03T15:00:00" u="1"/>
        <d v="2017-08-03T19:30:00" u="1"/>
        <d v="2017-08-08T19:10:00" u="1"/>
        <d v="2017-09-04T17:10:00" u="1"/>
        <d v="2017-01-02T18:20:00" u="1"/>
        <d v="2017-01-07T18:00:00" u="1"/>
        <d v="2017-02-03T16:00:00" u="1"/>
        <d v="2017-08-03T20:30:00" u="1"/>
        <d v="2017-08-08T20:10:00" u="1"/>
        <d v="2017-09-04T18:10:00" u="1"/>
        <d v="2017-01-02T19:20:00" u="1"/>
        <d v="2017-01-07T19:00:00" u="1"/>
        <d v="2017-02-03T17:00:00" u="1"/>
        <d v="2017-08-03T21:30:00" u="1"/>
        <d v="2017-08-08T21:10:00" u="1"/>
        <d v="2017-09-04T19:10:00" u="1"/>
        <d v="2017-01-02T20:20:00" u="1"/>
        <d v="2017-01-07T20:00:00" u="1"/>
        <d v="2017-02-03T18:00:00" u="1"/>
        <d v="2017-08-03T22:30:00" u="1"/>
        <d v="2017-08-08T22:10:00" u="1"/>
        <d v="2017-09-04T20:10:00" u="1"/>
        <d v="2017-01-02T21:20:00" u="1"/>
        <d v="2017-01-07T21:00:00" u="1"/>
        <d v="2017-02-03T19:00:00" u="1"/>
        <d v="2017-08-03T23:30:00" u="1"/>
        <d v="2017-08-08T23:10:00" u="1"/>
        <d v="2017-09-04T21:10:00" u="1"/>
        <d v="2017-12-28T00:00:00" u="1"/>
        <d v="2017-01-02T22:20:00" u="1"/>
        <d v="2017-01-07T22:00:00" u="1"/>
        <d v="2017-02-03T20:00:00" u="1"/>
        <d v="2017-09-04T22:10:00" u="1"/>
        <d v="2017-01-02T23:20:00" u="1"/>
        <d v="2017-01-07T23:00:00" u="1"/>
        <d v="2017-02-03T21:00:00" u="1"/>
        <d v="2017-09-04T23:10:00" u="1"/>
        <d v="2017-02-03T22:00:00" u="1"/>
        <d v="2017-02-03T23:00:00" u="1"/>
        <d v="2017-01-04T00:20:00" u="1"/>
        <d v="2017-01-09T00:00:00" u="1"/>
        <d v="2017-09-01T00:30:00" u="1"/>
        <d v="2017-09-06T00:10:00" u="1"/>
        <d v="2017-01-04T01:20:00" u="1"/>
        <d v="2017-01-09T01:00:00" u="1"/>
        <d v="2017-09-01T01:30:00" u="1"/>
        <d v="2017-09-06T01:10:00" u="1"/>
        <d v="2017-01-04T02:20:00" u="1"/>
        <d v="2017-01-09T02:00:00" u="1"/>
        <d v="2017-02-05T00:00:00" u="1"/>
        <d v="2017-09-01T02:30:00" u="1"/>
        <d v="2017-09-06T02:10:00" u="1"/>
        <d v="2017-10-02T00:10:00" u="1"/>
        <d v="2017-01-04T03:20:00" u="1"/>
        <d v="2017-01-09T03:00:00" u="1"/>
        <d v="2017-02-05T01:00:00" u="1"/>
        <d v="2017-09-01T03:30:00" u="1"/>
        <d v="2017-09-06T03:10:00" u="1"/>
        <d v="2017-10-02T01:10:00" u="1"/>
        <d v="2020-01-09T00:00:00" u="1"/>
        <d v="2017-01-04T04:20:00" u="1"/>
        <d v="2017-01-09T04:00:00" u="1"/>
        <d v="2017-02-05T02:00:00" u="1"/>
        <d v="2017-03-01T00:00:00" u="1"/>
        <d v="2017-09-01T04:30:00" u="1"/>
        <d v="2017-09-06T04:10:00" u="1"/>
        <d v="2017-10-02T02:10:00" u="1"/>
        <d v="2017-01-04T05:20:00" u="1"/>
        <d v="2017-01-09T05:00:00" u="1"/>
        <d v="2017-02-05T03:00:00" u="1"/>
        <d v="2017-03-01T01:00:00" u="1"/>
        <d v="2017-09-01T05:30:00" u="1"/>
        <d v="2017-09-06T05:10:00" u="1"/>
        <d v="2017-10-02T03:10:00" u="1"/>
        <d v="2020-02-05T00:00:00" u="1"/>
        <d v="2017-01-04T06:20:00" u="1"/>
        <d v="2017-01-09T06:00:00" u="1"/>
        <d v="2017-02-05T04:00:00" u="1"/>
        <d v="2017-03-01T02:00:00" u="1"/>
        <d v="2017-09-01T06:30:00" u="1"/>
        <d v="2017-09-06T06:10:00" u="1"/>
        <d v="2017-10-02T04:10:00" u="1"/>
        <d v="2017-01-04T07:20:00" u="1"/>
        <d v="2017-01-09T07:00:00" u="1"/>
        <d v="2017-02-05T05:00:00" u="1"/>
        <d v="2017-03-01T03:00:00" u="1"/>
        <d v="2017-09-01T07:30:00" u="1"/>
        <d v="2017-09-06T07:10:00" u="1"/>
        <d v="2017-10-02T05:10:00" u="1"/>
        <d v="2020-03-01T00:00:00" u="1"/>
        <d v="2017-01-04T08:20:00" u="1"/>
        <d v="2017-01-09T08:00:00" u="1"/>
        <d v="2017-02-05T06:00:00" u="1"/>
        <d v="2017-03-01T04:00:00" u="1"/>
        <d v="2017-09-01T08:30:00" u="1"/>
        <d v="2017-09-06T08:10:00" u="1"/>
        <d v="2017-10-02T06:10:00" u="1"/>
        <d v="2017-01-04T09:20:00" u="1"/>
        <d v="2017-01-09T09:00:00" u="1"/>
        <d v="2017-02-05T07:00:00" u="1"/>
        <d v="2017-03-01T05:00:00" u="1"/>
        <d v="2017-09-01T09:30:00" u="1"/>
        <d v="2017-09-06T09:10:00" u="1"/>
        <d v="2017-10-02T07:10:00" u="1"/>
        <d v="2017-01-04T10:20:00" u="1"/>
        <d v="2017-01-09T10:00:00" u="1"/>
        <d v="2017-02-05T08:00:00" u="1"/>
        <d v="2017-03-01T06:00:00" u="1"/>
        <d v="2017-09-01T10:30:00" u="1"/>
        <d v="2017-09-06T10:10:00" u="1"/>
        <d v="2017-10-02T08:10:00" u="1"/>
        <d v="2017-01-04T11:20:00" u="1"/>
        <d v="2017-01-09T11:00:00" u="1"/>
        <d v="2017-02-05T09:00:00" u="1"/>
        <d v="2017-03-01T07:00:00" u="1"/>
        <d v="2017-09-01T11:30:00" u="1"/>
        <d v="2017-09-06T11:10:00" u="1"/>
        <d v="2017-10-02T09:10:00" u="1"/>
        <d v="2017-01-04T12:20:00" u="1"/>
        <d v="2017-01-09T12:00:00" u="1"/>
        <d v="2017-02-05T10:00:00" u="1"/>
        <d v="2017-03-01T08:00:00" u="1"/>
        <d v="2017-09-01T12:30:00" u="1"/>
        <d v="2017-09-06T12:10:00" u="1"/>
        <d v="2017-10-02T10:10:00" u="1"/>
        <d v="2017-01-04T13:20:00" u="1"/>
        <d v="2017-01-09T13:00:00" u="1"/>
        <d v="2017-02-05T11:00:00" u="1"/>
        <d v="2017-03-01T09:00:00" u="1"/>
        <d v="2017-09-01T13:30:00" u="1"/>
        <d v="2017-09-06T13:10:00" u="1"/>
        <d v="2017-10-02T11:10:00" u="1"/>
        <d v="2017-01-04T14:20:00" u="1"/>
        <d v="2017-01-09T14:00:00" u="1"/>
        <d v="2017-02-05T12:00:00" u="1"/>
        <d v="2017-03-01T10:00:00" u="1"/>
        <d v="2017-09-01T14:30:00" u="1"/>
        <d v="2017-09-06T14:10:00" u="1"/>
        <d v="2017-10-02T12:10:00" u="1"/>
        <d v="2017-01-04T15:20:00" u="1"/>
        <d v="2017-01-09T15:00:00" u="1"/>
        <d v="2017-02-05T13:00:00" u="1"/>
        <d v="2017-03-01T11:00:00" u="1"/>
        <d v="2017-09-01T15:30:00" u="1"/>
        <d v="2017-09-06T15:10:00" u="1"/>
        <d v="2017-10-02T13:10:00" u="1"/>
        <d v="2017-01-04T16:20:00" u="1"/>
        <d v="2017-01-09T16:00:00" u="1"/>
        <d v="2017-02-05T14:00:00" u="1"/>
        <d v="2017-03-01T12:00:00" u="1"/>
        <d v="2017-09-01T16:30:00" u="1"/>
        <d v="2017-09-06T16:10:00" u="1"/>
        <d v="2017-10-02T14:10:00" u="1"/>
        <d v="2017-01-04T17:20:00" u="1"/>
        <d v="2017-01-09T17:00:00" u="1"/>
        <d v="2017-02-05T15:00:00" u="1"/>
        <d v="2017-03-01T13:00:00" u="1"/>
        <d v="2017-09-01T17:30:00" u="1"/>
        <d v="2017-09-06T17:10:00" u="1"/>
        <d v="2017-10-02T15:10:00" u="1"/>
        <d v="2017-01-04T18:20:00" u="1"/>
        <d v="2017-01-09T18:00:00" u="1"/>
        <d v="2017-02-05T16:00:00" u="1"/>
        <d v="2017-03-01T14:00:00" u="1"/>
        <d v="2017-09-01T18:30:00" u="1"/>
        <d v="2017-09-06T18:10:00" u="1"/>
        <d v="2017-10-02T16:10:00" u="1"/>
        <d v="2017-01-04T19:20:00" u="1"/>
        <d v="2017-01-09T19:00:00" u="1"/>
        <d v="2017-02-05T17:00:00" u="1"/>
        <d v="2017-03-01T15:00:00" u="1"/>
        <d v="2017-09-01T19:30:00" u="1"/>
        <d v="2017-09-06T19:10:00" u="1"/>
        <d v="2017-10-02T17:10:00" u="1"/>
        <d v="2017-01-04T20:20:00" u="1"/>
        <d v="2017-01-09T20:00:00" u="1"/>
        <d v="2017-02-05T18:00:00" u="1"/>
        <d v="2017-03-01T16:00:00" u="1"/>
        <d v="2017-09-01T20:30:00" u="1"/>
        <d v="2017-09-06T20:10:00" u="1"/>
        <d v="2017-10-02T18:10:00" u="1"/>
        <d v="2017-01-04T21:20:00" u="1"/>
        <d v="2017-01-09T21:00:00" u="1"/>
        <d v="2017-02-05T19:00:00" u="1"/>
        <d v="2017-03-01T17:00:00" u="1"/>
        <d v="2017-09-01T21:30:00" u="1"/>
        <d v="2017-09-06T21:10:00" u="1"/>
        <d v="2017-10-02T19:10:00" u="1"/>
        <d v="2017-12-30T00:00:00" u="1"/>
        <d v="2017-01-04T22:20:00" u="1"/>
        <d v="2017-01-09T22:00:00" u="1"/>
        <d v="2017-02-05T20:00:00" u="1"/>
        <d v="2017-03-01T18:00:00" u="1"/>
        <d v="2017-09-01T22:30:00" u="1"/>
        <d v="2017-09-06T22:10:00" u="1"/>
        <d v="2017-10-02T20:10:00" u="1"/>
        <d v="2017-01-04T23:20:00" u="1"/>
        <d v="2017-01-09T23:00:00" u="1"/>
        <d v="2017-02-05T21:00:00" u="1"/>
        <d v="2017-03-01T19:00:00" u="1"/>
        <d v="2017-09-01T23:30:00" u="1"/>
        <d v="2017-09-06T23:10:00" u="1"/>
        <d v="2017-10-02T21:10:00" u="1"/>
        <d v="2017-02-05T22:00:00" u="1"/>
        <d v="2017-03-01T20:00:00" u="1"/>
        <d v="2017-10-02T22:10:00" u="1"/>
        <d v="2017-02-05T23:00:00" u="1"/>
        <d v="2017-03-01T21:00:00" u="1"/>
        <d v="2017-10-02T23:10:00" u="1"/>
        <d v="2017-03-01T22:00:00" u="1"/>
        <d v="2017-03-01T23:00:00" u="1"/>
        <d v="2017-01-01T00:40:00" u="1"/>
        <d v="2017-01-06T00:20:00" u="1"/>
        <d v="2017-01-11T00:00:00" u="1"/>
        <d v="2017-09-03T00:30:00" u="1"/>
        <d v="2017-09-08T00:10:00" u="1"/>
        <d v="2017-01-01T01:40:00" u="1"/>
        <d v="2017-01-06T01:20:00" u="1"/>
        <d v="2017-01-11T01:00:00" u="1"/>
        <d v="2017-09-03T01:30:00" u="1"/>
        <d v="2017-09-08T01:10:00" u="1"/>
        <d v="2017-01-01T02:40:00" u="1"/>
        <d v="2017-01-06T02:20:00" u="1"/>
        <d v="2017-01-11T02:00:00" u="1"/>
        <d v="2017-02-02T00:20:00" u="1"/>
        <d v="2017-02-07T00:00:00" u="1"/>
        <d v="2017-09-03T02:30:00" u="1"/>
        <d v="2017-09-08T02:10:00" u="1"/>
        <d v="2017-10-04T00:10:00" u="1"/>
        <d v="2017-01-01T03:40:00" u="1"/>
        <d v="2017-01-06T03:20:00" u="1"/>
        <d v="2017-01-11T03:00:00" u="1"/>
        <d v="2017-02-02T01:20:00" u="1"/>
        <d v="2017-02-07T01:00:00" u="1"/>
        <d v="2017-09-03T03:30:00" u="1"/>
        <d v="2017-09-08T03:10:00" u="1"/>
        <d v="2017-10-04T01:10:00" u="1"/>
        <d v="2020-01-11T00:00:00" u="1"/>
        <d v="2017-01-01T04:40:00" u="1"/>
        <d v="2017-01-06T04:20:00" u="1"/>
        <d v="2017-01-11T04:00:00" u="1"/>
        <d v="2017-02-02T02:20:00" u="1"/>
        <d v="2017-02-07T02:00:00" u="1"/>
        <d v="2017-03-03T00:00:00" u="1"/>
        <d v="2017-09-03T04:30:00" u="1"/>
        <d v="2017-09-08T04:10:00" u="1"/>
        <d v="2017-10-04T02:10:00" u="1"/>
        <d v="2017-01-01T05:40:00" u="1"/>
        <d v="2017-01-06T05:20:00" u="1"/>
        <d v="2017-01-11T05:00:00" u="1"/>
        <d v="2017-02-02T03:20:00" u="1"/>
        <d v="2017-02-07T03:00:00" u="1"/>
        <d v="2017-03-03T01:00:00" u="1"/>
        <d v="2017-09-03T05:30:00" u="1"/>
        <d v="2017-09-08T05:10:00" u="1"/>
        <d v="2017-10-04T03:10:00" u="1"/>
        <d v="2020-02-07T00:00:00" u="1"/>
        <d v="2017-01-01T06:40:00" u="1"/>
        <d v="2017-01-06T06:20:00" u="1"/>
        <d v="2017-01-11T06:00:00" u="1"/>
        <d v="2017-02-02T04:20:00" u="1"/>
        <d v="2017-02-07T04:00:00" u="1"/>
        <d v="2017-03-03T02:00:00" u="1"/>
        <d v="2017-09-03T06:30:00" u="1"/>
        <d v="2017-09-08T06:10:00" u="1"/>
        <d v="2017-10-04T04:10:00" u="1"/>
        <d v="2017-01-01T07:40:00" u="1"/>
        <d v="2017-01-06T07:20:00" u="1"/>
        <d v="2017-01-11T07:00:00" u="1"/>
        <d v="2017-02-02T05:20:00" u="1"/>
        <d v="2017-02-07T05:00:00" u="1"/>
        <d v="2017-03-03T03:00:00" u="1"/>
        <d v="2017-09-03T07:30:00" u="1"/>
        <d v="2017-09-08T07:10:00" u="1"/>
        <d v="2017-10-04T05:10:00" u="1"/>
        <d v="2020-03-03T00:00:00" u="1"/>
        <d v="2017-01-01T08:40:00" u="1"/>
        <d v="2017-01-06T08:20:00" u="1"/>
        <d v="2017-01-11T08:00:00" u="1"/>
        <d v="2017-02-02T06:20:00" u="1"/>
        <d v="2017-02-07T06:00:00" u="1"/>
        <d v="2017-03-03T04:00:00" u="1"/>
        <d v="2017-09-03T08:30:00" u="1"/>
        <d v="2017-09-08T08:10:00" u="1"/>
        <d v="2017-10-04T06:10:00" u="1"/>
        <d v="2017-01-01T09:40:00" u="1"/>
        <d v="2017-01-06T09:20:00" u="1"/>
        <d v="2017-01-11T09:00:00" u="1"/>
        <d v="2017-02-02T07:20:00" u="1"/>
        <d v="2017-02-07T07:00:00" u="1"/>
        <d v="2017-03-03T05:00:00" u="1"/>
        <d v="2017-09-03T09:30:00" u="1"/>
        <d v="2017-09-08T09:10:00" u="1"/>
        <d v="2017-10-04T07:10:00" u="1"/>
        <d v="2017-01-01T10:40:00" u="1"/>
        <d v="2017-01-06T10:20:00" u="1"/>
        <d v="2017-01-11T10:00:00" u="1"/>
        <d v="2017-02-02T08:20:00" u="1"/>
        <d v="2017-02-07T08:00:00" u="1"/>
        <d v="2017-03-03T06:00:00" u="1"/>
        <d v="2017-09-03T10:30:00" u="1"/>
        <d v="2017-09-08T10:10:00" u="1"/>
        <d v="2017-10-04T08:10:00" u="1"/>
        <d v="2017-01-01T11:40:00" u="1"/>
        <d v="2017-01-06T11:20:00" u="1"/>
        <d v="2017-01-11T11:00:00" u="1"/>
        <d v="2017-02-02T09:20:00" u="1"/>
        <d v="2017-02-07T09:00:00" u="1"/>
        <d v="2017-03-03T07:00:00" u="1"/>
        <d v="2017-09-03T11:30:00" u="1"/>
        <d v="2017-09-08T11:10:00" u="1"/>
        <d v="2017-10-04T09:10:00" u="1"/>
        <d v="2017-01-01T12:40:00" u="1"/>
        <d v="2017-01-06T12:20:00" u="1"/>
        <d v="2017-01-11T12:00:00" u="1"/>
        <d v="2017-02-02T10:20:00" u="1"/>
        <d v="2017-02-07T10:00:00" u="1"/>
        <d v="2017-03-03T08:00:00" u="1"/>
        <d v="2017-09-03T12:30:00" u="1"/>
        <d v="2017-09-08T12:10:00" u="1"/>
        <d v="2017-10-04T10:10:00" u="1"/>
        <d v="2017-01-01T13:40:00" u="1"/>
        <d v="2017-01-06T13:20:00" u="1"/>
        <d v="2017-01-11T13:00:00" u="1"/>
        <d v="2017-02-02T11:20:00" u="1"/>
        <d v="2017-02-07T11:00:00" u="1"/>
        <d v="2017-03-03T09:00:00" u="1"/>
        <d v="2017-09-03T13:30:00" u="1"/>
        <d v="2017-09-08T13:10:00" u="1"/>
        <d v="2017-10-04T11:10:00" u="1"/>
        <d v="2017-01-01T14:40:00" u="1"/>
        <d v="2017-01-06T14:20:00" u="1"/>
        <d v="2017-01-11T14:00:00" u="1"/>
        <d v="2017-02-02T12:20:00" u="1"/>
        <d v="2017-02-07T12:00:00" u="1"/>
        <d v="2017-03-03T10:00:00" u="1"/>
        <d v="2017-09-03T14:30:00" u="1"/>
        <d v="2017-09-08T14:10:00" u="1"/>
        <d v="2017-10-04T12:10:00" u="1"/>
        <d v="2017-01-01T15:40:00" u="1"/>
        <d v="2017-01-06T15:20:00" u="1"/>
        <d v="2017-01-11T15:00:00" u="1"/>
        <d v="2017-02-02T13:20:00" u="1"/>
        <d v="2017-02-07T13:00:00" u="1"/>
        <d v="2017-03-03T11:00:00" u="1"/>
        <d v="2017-09-03T15:30:00" u="1"/>
        <d v="2017-09-08T15:10:00" u="1"/>
        <d v="2017-10-04T13:10:00" u="1"/>
        <d v="2017-01-01T16:40:00" u="1"/>
        <d v="2017-01-06T16:20:00" u="1"/>
        <d v="2017-01-11T16:00:00" u="1"/>
        <d v="2017-02-02T14:20:00" u="1"/>
        <d v="2017-02-07T14:00:00" u="1"/>
        <d v="2017-03-03T12:00:00" u="1"/>
        <d v="2017-09-03T16:30:00" u="1"/>
        <d v="2017-09-08T16:10:00" u="1"/>
        <d v="2017-10-04T14:10:00" u="1"/>
        <d v="2017-01-01T17:40:00" u="1"/>
        <d v="2017-01-06T17:20:00" u="1"/>
        <d v="2017-01-11T17:00:00" u="1"/>
        <d v="2017-02-02T15:20:00" u="1"/>
        <d v="2017-02-07T15:00:00" u="1"/>
        <d v="2017-03-03T13:00:00" u="1"/>
        <d v="2017-09-03T17:30:00" u="1"/>
        <d v="2017-09-08T17:10:00" u="1"/>
        <d v="2017-10-04T15:10:00" u="1"/>
        <d v="2017-01-01T18:40:00" u="1"/>
        <d v="2017-01-06T18:20:00" u="1"/>
        <d v="2017-01-11T18:00:00" u="1"/>
        <d v="2017-02-02T16:20:00" u="1"/>
        <d v="2017-02-07T16:00:00" u="1"/>
        <d v="2017-03-03T14:00:00" u="1"/>
        <d v="2017-09-03T18:30:00" u="1"/>
        <d v="2017-09-08T18:10:00" u="1"/>
        <d v="2017-10-04T16:10:00" u="1"/>
        <d v="2017-01-01T19:40:00" u="1"/>
        <d v="2017-01-06T19:20:00" u="1"/>
        <d v="2017-01-11T19:00:00" u="1"/>
        <d v="2017-02-02T17:20:00" u="1"/>
        <d v="2017-02-07T17:00:00" u="1"/>
        <d v="2017-03-03T15:00:00" u="1"/>
        <d v="2017-09-03T19:30:00" u="1"/>
        <d v="2017-09-08T19:10:00" u="1"/>
        <d v="2017-10-04T17:10:00" u="1"/>
        <d v="2017-01-01T20:40:00" u="1"/>
        <d v="2017-01-06T20:20:00" u="1"/>
        <d v="2017-01-11T20:00:00" u="1"/>
        <d v="2017-02-02T18:20:00" u="1"/>
        <d v="2017-02-07T18:00:00" u="1"/>
        <d v="2017-03-03T16:00:00" u="1"/>
        <d v="2017-09-03T20:30:00" u="1"/>
        <d v="2017-09-08T20:10:00" u="1"/>
        <d v="2017-10-04T18:10:00" u="1"/>
        <d v="2017-01-01T21:40:00" u="1"/>
        <d v="2017-01-06T21:20:00" u="1"/>
        <d v="2017-01-11T21:00:00" u="1"/>
        <d v="2017-02-02T19:20:00" u="1"/>
        <d v="2017-02-07T19:00:00" u="1"/>
        <d v="2017-03-03T17:00:00" u="1"/>
        <d v="2017-09-03T21:30:00" u="1"/>
        <d v="2017-09-08T21:10:00" u="1"/>
        <d v="2017-10-04T19:10:00" u="1"/>
        <d v="2017-01-01T22:40:00" u="1"/>
        <d v="2017-01-06T22:20:00" u="1"/>
        <d v="2017-01-11T22:00:00" u="1"/>
        <d v="2017-02-02T20:20:00" u="1"/>
        <d v="2017-02-07T20:00:00" u="1"/>
        <d v="2017-03-03T18:00:00" u="1"/>
        <d v="2017-09-03T22:30:00" u="1"/>
        <d v="2017-09-08T22:10:00" u="1"/>
        <d v="2017-10-04T20:10:00" u="1"/>
        <d v="2017-01-01T23:40:00" u="1"/>
        <d v="2017-01-06T23:20:00" u="1"/>
        <d v="2017-01-11T23:00:00" u="1"/>
        <d v="2017-02-02T21:20:00" u="1"/>
        <d v="2017-02-07T21:00:00" u="1"/>
        <d v="2017-03-03T19:00:00" u="1"/>
        <d v="2017-09-03T23:30:00" u="1"/>
        <d v="2017-09-08T23:10:00" u="1"/>
        <d v="2017-10-04T21:10:00" u="1"/>
        <d v="2017-02-02T22:20:00" u="1"/>
        <d v="2017-02-07T22:00:00" u="1"/>
        <d v="2017-03-03T20:00:00" u="1"/>
        <d v="2017-10-04T22:10:00" u="1"/>
        <d v="2017-02-02T23:20:00" u="1"/>
        <d v="2017-02-07T23:00:00" u="1"/>
        <d v="2017-03-03T21:00:00" u="1"/>
        <d v="2017-10-04T23:10:00" u="1"/>
        <d v="2017-03-03T22:00:00" u="1"/>
        <d v="2017-03-03T23:00:00" u="1"/>
        <d v="2017-01-13T00:00:00" u="1"/>
        <d v="2017-02-04T00:20:00" u="1"/>
        <d v="2017-02-09T00:00:00" u="1"/>
        <d v="2017-10-01T00:30:00" u="1"/>
        <d v="2017-10-06T00:10:00" u="1"/>
        <d v="2017-02-04T01:20:00" u="1"/>
        <d v="2017-02-09T01:00:00" u="1"/>
        <d v="2017-10-01T01:30:00" u="1"/>
        <d v="2017-10-06T01:10:00" u="1"/>
        <d v="2020-01-13T00:00:00" u="1"/>
        <d v="2017-02-04T02:20:00" u="1"/>
        <d v="2017-02-09T02:00:00" u="1"/>
        <d v="2017-03-05T00:00:00" u="1"/>
        <d v="2017-10-01T02:30:00" u="1"/>
        <d v="2017-10-06T02:10:00" u="1"/>
        <d v="2017-11-02T00:10:00" u="1"/>
        <d v="2017-02-04T03:20:00" u="1"/>
        <d v="2017-02-09T03:00:00" u="1"/>
        <d v="2017-03-05T01:00:00" u="1"/>
        <d v="2017-10-01T03:30:00" u="1"/>
        <d v="2017-10-06T03:10:00" u="1"/>
        <d v="2017-11-02T01:10:00" u="1"/>
        <d v="2020-02-09T00:00:00" u="1"/>
        <d v="2017-02-04T04:20:00" u="1"/>
        <d v="2017-02-09T04:00:00" u="1"/>
        <d v="2017-03-05T02:00:00" u="1"/>
        <d v="2017-04-01T00:00:00" u="1"/>
        <d v="2017-10-01T04:30:00" u="1"/>
        <d v="2017-10-06T04:10:00" u="1"/>
        <d v="2017-11-02T02:10:00" u="1"/>
        <d v="2017-02-04T05:20:00" u="1"/>
        <d v="2017-02-09T05:00:00" u="1"/>
        <d v="2017-03-05T03:00:00" u="1"/>
        <d v="2017-04-01T01:00:00" u="1"/>
        <d v="2017-10-01T05:30:00" u="1"/>
        <d v="2017-10-06T05:10:00" u="1"/>
        <d v="2017-11-02T03:10:00" u="1"/>
        <d v="2020-03-05T00:00:00" u="1"/>
        <d v="2017-02-04T06:20:00" u="1"/>
        <d v="2017-02-09T06:00:00" u="1"/>
        <d v="2017-03-05T04:00:00" u="1"/>
        <d v="2017-04-01T02:00:00" u="1"/>
        <d v="2017-10-01T06:30:00" u="1"/>
        <d v="2017-10-06T06:10:00" u="1"/>
        <d v="2017-11-02T04:10:00" u="1"/>
        <d v="2017-02-04T07:20:00" u="1"/>
        <d v="2017-02-09T07:00:00" u="1"/>
        <d v="2017-03-05T05:00:00" u="1"/>
        <d v="2017-04-01T03:00:00" u="1"/>
        <d v="2017-10-01T07:30:00" u="1"/>
        <d v="2017-10-06T07:10:00" u="1"/>
        <d v="2017-11-02T05:10:00" u="1"/>
        <d v="2020-04-01T00:00:00" u="1"/>
        <d v="2017-02-04T08:20:00" u="1"/>
        <d v="2017-02-09T08:00:00" u="1"/>
        <d v="2017-03-05T06:00:00" u="1"/>
        <d v="2017-04-01T04:00:00" u="1"/>
        <d v="2017-10-01T08:30:00" u="1"/>
        <d v="2017-10-06T08:10:00" u="1"/>
        <d v="2017-11-02T06:10:00" u="1"/>
        <d v="2017-02-04T09:20:00" u="1"/>
        <d v="2017-02-09T09:00:00" u="1"/>
        <d v="2017-03-05T07:00:00" u="1"/>
        <d v="2017-04-01T05:00:00" u="1"/>
        <d v="2017-10-01T09:30:00" u="1"/>
        <d v="2017-10-06T09:10:00" u="1"/>
        <d v="2017-11-02T07:10:00" u="1"/>
        <d v="2017-02-04T10:20:00" u="1"/>
        <d v="2017-02-09T10:00:00" u="1"/>
        <d v="2017-03-05T08:00:00" u="1"/>
        <d v="2017-04-01T06:00:00" u="1"/>
        <d v="2017-10-01T10:30:00" u="1"/>
        <d v="2017-10-06T10:10:00" u="1"/>
        <d v="2017-11-02T08:10:00" u="1"/>
        <d v="2017-02-04T11:20:00" u="1"/>
        <d v="2017-02-09T11:00:00" u="1"/>
        <d v="2017-03-05T09:00:00" u="1"/>
        <d v="2017-04-01T07:00:00" u="1"/>
        <d v="2017-10-01T11:30:00" u="1"/>
        <d v="2017-10-06T11:10:00" u="1"/>
        <d v="2017-11-02T09:10:00" u="1"/>
        <d v="2017-02-04T12:20:00" u="1"/>
        <d v="2017-02-09T12:00:00" u="1"/>
        <d v="2017-03-05T10:00:00" u="1"/>
        <d v="2017-04-01T08:00:00" u="1"/>
        <d v="2017-10-01T12:30:00" u="1"/>
        <d v="2017-10-06T12:10:00" u="1"/>
        <d v="2017-11-02T10:10:00" u="1"/>
        <d v="2017-02-04T13:20:00" u="1"/>
        <d v="2017-02-09T13:00:00" u="1"/>
        <d v="2017-03-05T11:00:00" u="1"/>
        <d v="2017-04-01T09:00:00" u="1"/>
        <d v="2017-10-01T13:30:00" u="1"/>
        <d v="2017-10-06T13:10:00" u="1"/>
        <d v="2017-11-02T11:10:00" u="1"/>
        <d v="2017-02-04T14:20:00" u="1"/>
        <d v="2017-02-09T14:00:00" u="1"/>
        <d v="2017-03-05T12:00:00" u="1"/>
        <d v="2017-04-01T10:00:00" u="1"/>
        <d v="2017-10-01T14:30:00" u="1"/>
        <d v="2017-10-06T14:10:00" u="1"/>
        <d v="2017-11-02T12:10:00" u="1"/>
        <d v="2017-02-04T15:20:00" u="1"/>
        <d v="2017-02-09T15:00:00" u="1"/>
        <d v="2017-03-05T13:00:00" u="1"/>
        <d v="2017-04-01T11:00:00" u="1"/>
        <d v="2017-10-01T15:30:00" u="1"/>
        <d v="2017-10-06T15:10:00" u="1"/>
        <d v="2017-11-02T13:10:00" u="1"/>
        <d v="2017-02-04T16:20:00" u="1"/>
        <d v="2017-02-09T16:00:00" u="1"/>
        <d v="2017-03-05T14:00:00" u="1"/>
        <d v="2017-04-01T12:00:00" u="1"/>
        <d v="2017-10-01T16:30:00" u="1"/>
        <d v="2017-10-06T16:10:00" u="1"/>
        <d v="2017-11-02T14:10:00" u="1"/>
        <d v="2017-02-04T17:20:00" u="1"/>
        <d v="2017-02-09T17:00:00" u="1"/>
        <d v="2017-03-05T15:00:00" u="1"/>
        <d v="2017-04-01T13:00:00" u="1"/>
        <d v="2017-10-01T17:30:00" u="1"/>
        <d v="2017-10-06T17:10:00" u="1"/>
        <d v="2017-11-02T15:10:00" u="1"/>
        <d v="2017-02-04T18:20:00" u="1"/>
        <d v="2017-02-09T18:00:00" u="1"/>
        <d v="2017-03-05T16:00:00" u="1"/>
        <d v="2017-04-01T14:00:00" u="1"/>
        <d v="2017-10-01T18:30:00" u="1"/>
        <d v="2017-10-06T18:10:00" u="1"/>
        <d v="2017-11-02T16:10:00" u="1"/>
        <d v="2017-02-04T19:20:00" u="1"/>
        <d v="2017-02-09T19:00:00" u="1"/>
        <d v="2017-03-05T17:00:00" u="1"/>
        <d v="2017-04-01T15:00:00" u="1"/>
        <d v="2017-10-01T19:30:00" u="1"/>
        <d v="2017-10-06T19:10:00" u="1"/>
        <d v="2017-11-02T17:10:00" u="1"/>
        <d v="2017-02-04T20:20:00" u="1"/>
        <d v="2017-02-09T20:00:00" u="1"/>
        <d v="2017-03-05T18:00:00" u="1"/>
        <d v="2017-04-01T16:00:00" u="1"/>
        <d v="2017-10-01T20:30:00" u="1"/>
        <d v="2017-10-06T20:10:00" u="1"/>
        <d v="2017-11-02T18:10:00" u="1"/>
        <d v="2017-02-04T21:20:00" u="1"/>
        <d v="2017-02-09T21:00:00" u="1"/>
        <d v="2017-03-05T19:00:00" u="1"/>
        <d v="2017-04-01T17:00:00" u="1"/>
        <d v="2017-10-01T21:30:00" u="1"/>
        <d v="2017-10-06T21:10:00" u="1"/>
        <d v="2017-11-02T19:10:00" u="1"/>
        <d v="2017-02-04T22:20:00" u="1"/>
        <d v="2017-02-09T22:00:00" u="1"/>
        <d v="2017-03-05T20:00:00" u="1"/>
        <d v="2017-04-01T18:00:00" u="1"/>
        <d v="2017-10-01T22:30:00" u="1"/>
        <d v="2017-10-06T22:10:00" u="1"/>
        <d v="2017-11-02T20:10:00" u="1"/>
        <d v="2017-02-04T23:20:00" u="1"/>
        <d v="2017-02-09T23:00:00" u="1"/>
        <d v="2017-03-05T21:00:00" u="1"/>
        <d v="2017-04-01T19:00:00" u="1"/>
        <d v="2017-10-01T23:30:00" u="1"/>
        <d v="2017-10-06T23:10:00" u="1"/>
        <d v="2017-11-02T21:10:00" u="1"/>
        <d v="2017-03-05T22:00:00" u="1"/>
        <d v="2017-04-01T20:00:00" u="1"/>
        <d v="2017-11-02T22:10:00" u="1"/>
        <d v="2017-03-05T23:00:00" u="1"/>
        <d v="2017-04-01T21:00:00" u="1"/>
        <d v="2017-11-02T23:10:00" u="1"/>
        <d v="2017-04-01T22:00:00" u="1"/>
        <d v="2017-04-01T23:00:00" u="1"/>
        <d v="2017-01-15T00:00:00" u="1"/>
        <d v="2017-02-01T00:40:00" u="1"/>
        <d v="2017-02-06T00:20:00" u="1"/>
        <d v="2017-02-11T00:00:00" u="1"/>
        <d v="2017-10-03T00:30:00" u="1"/>
        <d v="2017-10-08T00:10:00" u="1"/>
        <d v="2017-02-01T01:40:00" u="1"/>
        <d v="2017-02-06T01:20:00" u="1"/>
        <d v="2017-02-11T01:00:00" u="1"/>
        <d v="2017-10-03T01:30:00" u="1"/>
        <d v="2017-10-08T01:10:00" u="1"/>
        <d v="2020-01-15T00:00:00" u="1"/>
        <d v="2017-02-01T02:40:00" u="1"/>
        <d v="2017-02-06T02:20:00" u="1"/>
        <d v="2017-02-11T02:00:00" u="1"/>
        <d v="2017-03-02T00:20:00" u="1"/>
        <d v="2017-03-07T00:00:00" u="1"/>
        <d v="2017-10-03T02:30:00" u="1"/>
        <d v="2017-10-08T02:10:00" u="1"/>
        <d v="2017-11-04T00:10:00" u="1"/>
        <d v="2017-02-01T03:40:00" u="1"/>
        <d v="2017-02-06T03:20:00" u="1"/>
        <d v="2017-02-11T03:00:00" u="1"/>
        <d v="2017-03-02T01:20:00" u="1"/>
        <d v="2017-03-07T01:00:00" u="1"/>
        <d v="2017-10-03T03:30:00" u="1"/>
        <d v="2017-10-08T03:10:00" u="1"/>
        <d v="2017-11-04T01:10:00" u="1"/>
        <d v="2020-02-11T00:00:00" u="1"/>
        <d v="2017-02-01T04:40:00" u="1"/>
        <d v="2017-02-06T04:20:00" u="1"/>
        <d v="2017-02-11T04:00:00" u="1"/>
        <d v="2017-03-02T02:20:00" u="1"/>
        <d v="2017-03-07T02:00:00" u="1"/>
        <d v="2017-04-03T00:00:00" u="1"/>
        <d v="2017-10-03T04:30:00" u="1"/>
        <d v="2017-10-08T04:10:00" u="1"/>
        <d v="2017-11-04T02:10:00" u="1"/>
        <d v="2017-02-01T05:40:00" u="1"/>
        <d v="2017-02-06T05:20:00" u="1"/>
        <d v="2017-02-11T05:00:00" u="1"/>
        <d v="2017-03-02T03:20:00" u="1"/>
        <d v="2017-03-07T03:00:00" u="1"/>
        <d v="2017-04-03T01:00:00" u="1"/>
        <d v="2017-10-03T05:30:00" u="1"/>
        <d v="2017-10-08T05:10:00" u="1"/>
        <d v="2017-11-04T03:10:00" u="1"/>
        <d v="2020-03-07T00:00:00" u="1"/>
        <d v="2017-02-01T06:40:00" u="1"/>
        <d v="2017-02-06T06:20:00" u="1"/>
        <d v="2017-02-11T06:00:00" u="1"/>
        <d v="2017-03-02T04:20:00" u="1"/>
        <d v="2017-03-07T04:00:00" u="1"/>
        <d v="2017-04-03T02:00:00" u="1"/>
        <d v="2017-10-03T06:30:00" u="1"/>
        <d v="2017-10-08T06:10:00" u="1"/>
        <d v="2017-11-04T04:10:00" u="1"/>
        <d v="2017-02-01T07:40:00" u="1"/>
        <d v="2017-02-06T07:20:00" u="1"/>
        <d v="2017-02-11T07:00:00" u="1"/>
        <d v="2017-03-02T05:20:00" u="1"/>
        <d v="2017-03-07T05:00:00" u="1"/>
        <d v="2017-04-03T03:00:00" u="1"/>
        <d v="2017-10-03T07:30:00" u="1"/>
        <d v="2017-10-08T07:10:00" u="1"/>
        <d v="2017-11-04T05:10:00" u="1"/>
        <d v="2020-04-03T00:00:00" u="1"/>
        <d v="2017-02-01T08:40:00" u="1"/>
        <d v="2017-02-06T08:20:00" u="1"/>
        <d v="2017-02-11T08:00:00" u="1"/>
        <d v="2017-03-02T06:20:00" u="1"/>
        <d v="2017-03-07T06:00:00" u="1"/>
        <d v="2017-04-03T04:00:00" u="1"/>
        <d v="2017-10-03T08:30:00" u="1"/>
        <d v="2017-10-08T08:10:00" u="1"/>
        <d v="2017-11-04T06:10:00" u="1"/>
        <d v="2017-02-01T09:40:00" u="1"/>
        <d v="2017-02-06T09:20:00" u="1"/>
        <d v="2017-02-11T09:00:00" u="1"/>
        <d v="2017-03-02T07:20:00" u="1"/>
        <d v="2017-03-07T07:00:00" u="1"/>
        <d v="2017-04-03T05:00:00" u="1"/>
        <d v="2017-10-03T09:30:00" u="1"/>
        <d v="2017-10-08T09:10:00" u="1"/>
        <d v="2017-11-04T07:10:00" u="1"/>
        <d v="2017-02-01T10:40:00" u="1"/>
        <d v="2017-02-06T10:20:00" u="1"/>
        <d v="2017-02-11T10:00:00" u="1"/>
        <d v="2017-03-02T08:20:00" u="1"/>
        <d v="2017-03-07T08:00:00" u="1"/>
        <d v="2017-04-03T06:00:00" u="1"/>
        <d v="2017-10-03T10:30:00" u="1"/>
        <d v="2017-10-08T10:10:00" u="1"/>
        <d v="2017-11-04T08:10:00" u="1"/>
        <d v="2017-02-01T11:40:00" u="1"/>
        <d v="2017-02-06T11:20:00" u="1"/>
        <d v="2017-02-11T11:00:00" u="1"/>
        <d v="2017-03-02T09:20:00" u="1"/>
        <d v="2017-03-07T09:00:00" u="1"/>
        <d v="2017-04-03T07:00:00" u="1"/>
        <d v="2017-10-03T11:30:00" u="1"/>
        <d v="2017-10-08T11:10:00" u="1"/>
        <d v="2017-11-04T09:10:00" u="1"/>
        <d v="2017-02-01T12:40:00" u="1"/>
        <d v="2017-02-06T12:20:00" u="1"/>
        <d v="2017-02-11T12:00:00" u="1"/>
        <d v="2017-03-02T10:20:00" u="1"/>
        <d v="2017-03-07T10:00:00" u="1"/>
        <d v="2017-04-03T08:00:00" u="1"/>
        <d v="2017-10-03T12:30:00" u="1"/>
        <d v="2017-10-08T12:10:00" u="1"/>
        <d v="2017-11-04T10:10:00" u="1"/>
        <d v="2017-02-01T13:40:00" u="1"/>
        <d v="2017-02-06T13:20:00" u="1"/>
        <d v="2017-02-11T13:00:00" u="1"/>
        <d v="2017-03-02T11:20:00" u="1"/>
        <d v="2017-03-07T11:00:00" u="1"/>
        <d v="2017-04-03T09:00:00" u="1"/>
        <d v="2017-10-03T13:30:00" u="1"/>
        <d v="2017-10-08T13:10:00" u="1"/>
        <d v="2017-11-04T11:10:00" u="1"/>
        <d v="2017-02-01T14:40:00" u="1"/>
        <d v="2017-02-06T14:20:00" u="1"/>
        <d v="2017-02-11T14:00:00" u="1"/>
        <d v="2017-03-02T12:20:00" u="1"/>
        <d v="2017-03-07T12:00:00" u="1"/>
        <d v="2017-04-03T10:00:00" u="1"/>
        <d v="2017-10-03T14:30:00" u="1"/>
        <d v="2017-10-08T14:10:00" u="1"/>
        <d v="2017-11-04T12:10:00" u="1"/>
        <d v="2017-02-01T15:40:00" u="1"/>
        <d v="2017-02-06T15:20:00" u="1"/>
        <d v="2017-02-11T15:00:00" u="1"/>
        <d v="2017-03-02T13:20:00" u="1"/>
        <d v="2017-03-07T13:00:00" u="1"/>
        <d v="2017-04-03T11:00:00" u="1"/>
        <d v="2017-10-03T15:30:00" u="1"/>
        <d v="2017-10-08T15:10:00" u="1"/>
        <d v="2017-11-04T13:10:00" u="1"/>
        <d v="2017-02-01T16:40:00" u="1"/>
        <d v="2017-02-06T16:20:00" u="1"/>
        <d v="2017-02-11T16:00:00" u="1"/>
        <d v="2017-03-02T14:20:00" u="1"/>
        <d v="2017-03-07T14:00:00" u="1"/>
        <d v="2017-04-03T12:00:00" u="1"/>
        <d v="2017-10-03T16:30:00" u="1"/>
        <d v="2017-10-08T16:10:00" u="1"/>
        <d v="2017-11-04T14:10:00" u="1"/>
        <d v="2017-02-01T17:40:00" u="1"/>
        <d v="2017-02-06T17:20:00" u="1"/>
        <d v="2017-02-11T17:00:00" u="1"/>
        <d v="2017-03-02T15:20:00" u="1"/>
        <d v="2017-03-07T15:00:00" u="1"/>
        <d v="2017-04-03T13:00:00" u="1"/>
        <d v="2017-10-03T17:30:00" u="1"/>
        <d v="2017-10-08T17:10:00" u="1"/>
        <d v="2017-11-04T15:10:00" u="1"/>
        <d v="2017-02-01T18:40:00" u="1"/>
        <d v="2017-02-06T18:20:00" u="1"/>
        <d v="2017-02-11T18:00:00" u="1"/>
        <d v="2017-03-02T16:20:00" u="1"/>
        <d v="2017-03-07T16:00:00" u="1"/>
        <d v="2017-04-03T14:00:00" u="1"/>
        <d v="2017-10-03T18:30:00" u="1"/>
        <d v="2017-10-08T18:10:00" u="1"/>
        <d v="2017-11-04T16:10:00" u="1"/>
        <d v="2017-02-01T19:40:00" u="1"/>
        <d v="2017-02-06T19:20:00" u="1"/>
        <d v="2017-02-11T19:00:00" u="1"/>
        <d v="2017-03-02T17:20:00" u="1"/>
        <d v="2017-03-07T17:00:00" u="1"/>
        <d v="2017-04-03T15:00:00" u="1"/>
        <d v="2017-10-03T19:30:00" u="1"/>
        <d v="2017-10-08T19:10:00" u="1"/>
        <d v="2017-11-04T17:10:00" u="1"/>
        <d v="2017-02-01T20:40:00" u="1"/>
        <d v="2017-02-06T20:20:00" u="1"/>
        <d v="2017-02-11T20:00:00" u="1"/>
        <d v="2017-03-02T18:20:00" u="1"/>
        <d v="2017-03-07T18:00:00" u="1"/>
        <d v="2017-04-03T16:00:00" u="1"/>
        <d v="2017-10-03T20:30:00" u="1"/>
        <d v="2017-10-08T20:10:00" u="1"/>
        <d v="2017-11-04T18:10:00" u="1"/>
        <d v="2017-02-01T21:40:00" u="1"/>
        <d v="2017-02-06T21:20:00" u="1"/>
        <d v="2017-02-11T21:00:00" u="1"/>
        <d v="2017-03-02T19:20:00" u="1"/>
        <d v="2017-03-07T19:00:00" u="1"/>
        <d v="2017-04-03T17:00:00" u="1"/>
        <d v="2017-10-03T21:30:00" u="1"/>
        <d v="2017-10-08T21:10:00" u="1"/>
        <d v="2017-11-04T19:10:00" u="1"/>
        <d v="2017-02-01T22:40:00" u="1"/>
        <d v="2017-02-06T22:20:00" u="1"/>
        <d v="2017-02-11T22:00:00" u="1"/>
        <d v="2017-03-02T20:20:00" u="1"/>
        <d v="2017-03-07T20:00:00" u="1"/>
        <d v="2017-04-03T18:00:00" u="1"/>
        <d v="2017-10-03T22:30:00" u="1"/>
        <d v="2017-10-08T22:10:00" u="1"/>
        <d v="2017-11-04T20:10:00" u="1"/>
        <d v="2017-02-01T23:40:00" u="1"/>
        <d v="2017-02-06T23:20:00" u="1"/>
        <d v="2017-02-11T23:00:00" u="1"/>
        <d v="2017-03-02T21:20:00" u="1"/>
        <d v="2017-03-07T21:00:00" u="1"/>
        <d v="2017-04-03T19:00:00" u="1"/>
        <d v="2017-10-03T23:30:00" u="1"/>
        <d v="2017-10-08T23:10:00" u="1"/>
        <d v="2017-11-04T21:10:00" u="1"/>
        <d v="2017-03-02T22:20:00" u="1"/>
        <d v="2017-03-07T22:00:00" u="1"/>
        <d v="2017-04-03T20:00:00" u="1"/>
        <d v="2017-11-04T22:10:00" u="1"/>
        <d v="2017-03-02T23:20:00" u="1"/>
        <d v="2017-03-07T23:00:00" u="1"/>
        <d v="2017-04-03T21:00:00" u="1"/>
        <d v="2017-11-04T23:10:00" u="1"/>
        <d v="2017-04-03T22:00:00" u="1"/>
        <d v="2017-04-03T23:00:00" u="1"/>
        <d v="2017-01-17T00:00:00" u="1"/>
        <d v="2017-02-13T00:00:00" u="1"/>
        <d v="2020-01-17T00:00:00" u="1"/>
        <d v="2017-03-04T00:20:00" u="1"/>
        <d v="2017-03-09T00:00:00" u="1"/>
        <d v="2017-11-01T00:30:00" u="1"/>
        <d v="2017-11-06T00:10:00" u="1"/>
        <d v="2017-03-04T01:20:00" u="1"/>
        <d v="2017-03-09T01:00:00" u="1"/>
        <d v="2017-11-01T01:30:00" u="1"/>
        <d v="2017-11-06T01:10:00" u="1"/>
        <d v="2020-02-13T00:00:00" u="1"/>
        <d v="2017-03-04T02:20:00" u="1"/>
        <d v="2017-03-09T02:00:00" u="1"/>
        <d v="2017-04-05T00:00:00" u="1"/>
        <d v="2017-11-01T02:30:00" u="1"/>
        <d v="2017-11-06T02:10:00" u="1"/>
        <d v="2017-12-02T00:10:00" u="1"/>
        <d v="2017-03-04T03:20:00" u="1"/>
        <d v="2017-03-09T03:00:00" u="1"/>
        <d v="2017-04-05T01:00:00" u="1"/>
        <d v="2017-11-01T03:30:00" u="1"/>
        <d v="2017-11-06T03:10:00" u="1"/>
        <d v="2017-12-02T01:10:00" u="1"/>
        <d v="2020-03-09T00:00:00" u="1"/>
        <d v="2017-03-04T04:20:00" u="1"/>
        <d v="2017-03-09T04:00:00" u="1"/>
        <d v="2017-04-05T02:00:00" u="1"/>
        <d v="2017-05-01T00:00:00" u="1"/>
        <d v="2017-11-01T04:30:00" u="1"/>
        <d v="2017-11-06T04:10:00" u="1"/>
        <d v="2017-12-02T02:10:00" u="1"/>
        <d v="2017-03-04T05:20:00" u="1"/>
        <d v="2017-03-09T05:00:00" u="1"/>
        <d v="2017-04-05T03:00:00" u="1"/>
        <d v="2017-05-01T01:00:00" u="1"/>
        <d v="2017-11-01T05:30:00" u="1"/>
        <d v="2017-11-06T05:10:00" u="1"/>
        <d v="2017-12-02T03:10:00" u="1"/>
        <d v="2020-04-05T00:00:00" u="1"/>
        <d v="2017-03-04T06:20:00" u="1"/>
        <d v="2017-03-09T06:00:00" u="1"/>
        <d v="2017-04-05T04:00:00" u="1"/>
        <d v="2017-05-01T02:00:00" u="1"/>
        <d v="2017-11-01T06:30:00" u="1"/>
        <d v="2017-11-06T06:10:00" u="1"/>
        <d v="2017-12-02T04:10:00" u="1"/>
        <d v="2017-03-04T07:20:00" u="1"/>
        <d v="2017-03-09T07:00:00" u="1"/>
        <d v="2017-04-05T05:00:00" u="1"/>
        <d v="2017-05-01T03:00:00" u="1"/>
        <d v="2017-11-01T07:30:00" u="1"/>
        <d v="2017-11-06T07:10:00" u="1"/>
        <d v="2017-12-02T05:10:00" u="1"/>
        <d v="2020-05-01T00:00:00" u="1"/>
        <d v="2017-03-04T08:20:00" u="1"/>
        <d v="2017-03-09T08:00:00" u="1"/>
        <d v="2017-04-05T06:00:00" u="1"/>
        <d v="2017-05-01T04:00:00" u="1"/>
        <d v="2017-11-01T08:30:00" u="1"/>
        <d v="2017-11-06T08:10:00" u="1"/>
        <d v="2017-12-02T06:10:00" u="1"/>
        <d v="2017-03-04T09:20:00" u="1"/>
        <d v="2017-03-09T09:00:00" u="1"/>
        <d v="2017-04-05T07:00:00" u="1"/>
        <d v="2017-05-01T05:00:00" u="1"/>
        <d v="2017-11-01T09:30:00" u="1"/>
        <d v="2017-11-06T09:10:00" u="1"/>
        <d v="2017-12-02T07:10:00" u="1"/>
        <d v="2017-03-04T10:20:00" u="1"/>
        <d v="2017-03-09T10:00:00" u="1"/>
        <d v="2017-04-05T08:00:00" u="1"/>
        <d v="2017-05-01T06:00:00" u="1"/>
        <d v="2017-11-01T10:30:00" u="1"/>
        <d v="2017-11-06T10:10:00" u="1"/>
        <d v="2017-12-02T08:10:00" u="1"/>
        <d v="2017-03-04T11:20:00" u="1"/>
        <d v="2017-03-09T11:00:00" u="1"/>
        <d v="2017-04-05T09:00:00" u="1"/>
        <d v="2017-05-01T07:00:00" u="1"/>
        <d v="2017-11-01T11:30:00" u="1"/>
        <d v="2017-11-06T11:10:00" u="1"/>
        <d v="2017-12-02T09:10:00" u="1"/>
        <d v="2017-03-04T12:20:00" u="1"/>
        <d v="2017-03-09T12:00:00" u="1"/>
        <d v="2017-04-05T10:00:00" u="1"/>
        <d v="2017-05-01T08:00:00" u="1"/>
        <d v="2017-11-01T12:30:00" u="1"/>
        <d v="2017-11-06T12:10:00" u="1"/>
        <d v="2017-12-02T10:10:00" u="1"/>
        <d v="2017-03-04T13:20:00" u="1"/>
        <d v="2017-03-09T13:00:00" u="1"/>
        <d v="2017-04-05T11:00:00" u="1"/>
        <d v="2017-05-01T09:00:00" u="1"/>
        <d v="2017-11-01T13:30:00" u="1"/>
        <d v="2017-11-06T13:10:00" u="1"/>
        <d v="2017-12-02T11:10:00" u="1"/>
        <d v="2017-03-04T14:20:00" u="1"/>
        <d v="2017-03-09T14:00:00" u="1"/>
        <d v="2017-04-05T12:00:00" u="1"/>
        <d v="2017-05-01T10:00:00" u="1"/>
        <d v="2017-11-01T14:30:00" u="1"/>
        <d v="2017-11-06T14:10:00" u="1"/>
        <d v="2017-12-02T12:10:00" u="1"/>
        <d v="2017-03-04T15:20:00" u="1"/>
        <d v="2017-03-09T15:00:00" u="1"/>
        <d v="2017-04-05T13:00:00" u="1"/>
        <d v="2017-05-01T11:00:00" u="1"/>
        <d v="2017-11-01T15:30:00" u="1"/>
        <d v="2017-11-06T15:10:00" u="1"/>
        <d v="2017-12-02T13:10:00" u="1"/>
        <d v="2017-03-04T16:20:00" u="1"/>
        <d v="2017-03-09T16:00:00" u="1"/>
        <d v="2017-04-05T14:00:00" u="1"/>
        <d v="2017-05-01T12:00:00" u="1"/>
        <d v="2017-11-01T16:30:00" u="1"/>
        <d v="2017-11-06T16:10:00" u="1"/>
        <d v="2017-12-02T14:10:00" u="1"/>
        <d v="2017-03-04T17:20:00" u="1"/>
        <d v="2017-03-09T17:00:00" u="1"/>
        <d v="2017-04-05T15:00:00" u="1"/>
        <d v="2017-05-01T13:00:00" u="1"/>
        <d v="2017-11-01T17:30:00" u="1"/>
        <d v="2017-11-06T17:10:00" u="1"/>
        <d v="2017-12-02T15:10:00" u="1"/>
        <d v="2017-03-04T18:20:00" u="1"/>
        <d v="2017-03-09T18:00:00" u="1"/>
        <d v="2017-04-05T16:00:00" u="1"/>
        <d v="2017-05-01T14:00:00" u="1"/>
        <d v="2017-11-01T18:30:00" u="1"/>
        <d v="2017-11-06T18:10:00" u="1"/>
        <d v="2017-12-02T16:10:00" u="1"/>
        <d v="2017-03-04T19:20:00" u="1"/>
        <d v="2017-03-09T19:00:00" u="1"/>
        <d v="2017-04-05T17:00:00" u="1"/>
        <d v="2017-05-01T15:00:00" u="1"/>
        <d v="2017-11-01T19:30:00" u="1"/>
        <d v="2017-11-06T19:10:00" u="1"/>
        <d v="2017-12-02T17:10:00" u="1"/>
        <d v="2017-03-04T20:20:00" u="1"/>
        <d v="2017-03-09T20:00:00" u="1"/>
        <d v="2017-04-05T18:00:00" u="1"/>
        <d v="2017-05-01T16:00:00" u="1"/>
        <d v="2017-11-01T20:30:00" u="1"/>
        <d v="2017-11-06T20:10:00" u="1"/>
        <d v="2017-12-02T18:10:00" u="1"/>
        <d v="2017-03-04T21:20:00" u="1"/>
        <d v="2017-03-09T21:00:00" u="1"/>
        <d v="2017-04-05T19:00:00" u="1"/>
        <d v="2017-05-01T17:00:00" u="1"/>
        <d v="2017-11-01T21:30:00" u="1"/>
        <d v="2017-11-06T21:10:00" u="1"/>
        <d v="2017-12-02T19:10:00" u="1"/>
        <d v="2017-03-04T22:20:00" u="1"/>
        <d v="2017-03-09T22:00:00" u="1"/>
        <d v="2017-04-05T20:00:00" u="1"/>
        <d v="2017-05-01T18:00:00" u="1"/>
        <d v="2017-11-01T22:30:00" u="1"/>
        <d v="2017-11-06T22:10:00" u="1"/>
        <d v="2017-12-02T20:10:00" u="1"/>
        <d v="2017-03-04T23:20:00" u="1"/>
        <d v="2017-03-09T23:00:00" u="1"/>
        <d v="2017-04-05T21:00:00" u="1"/>
        <d v="2017-05-01T19:00:00" u="1"/>
        <d v="2017-11-01T23:30:00" u="1"/>
        <d v="2017-11-06T23:10:00" u="1"/>
        <d v="2017-12-02T21:10:00" u="1"/>
        <d v="2017-04-05T22:00:00" u="1"/>
        <d v="2017-05-01T20:00:00" u="1"/>
        <d v="2017-12-02T22:10:00" u="1"/>
        <d v="2017-04-05T23:00:00" u="1"/>
        <d v="2017-05-01T21:00:00" u="1"/>
        <d v="2017-12-02T23:10:00" u="1"/>
        <d v="2017-05-01T22:00:00" u="1"/>
        <d v="2017-01-19T00:00:00" u="1"/>
        <d v="2017-05-01T23:00:00" u="1"/>
        <d v="2017-02-15T00:00:00" u="1"/>
        <d v="2020-01-19T00:00:00" u="1"/>
        <d v="2017-03-01T00:40:00" u="1"/>
        <d v="2017-03-06T00:20:00" u="1"/>
        <d v="2017-03-11T00:00:00" u="1"/>
        <d v="2017-11-03T00:30:00" u="1"/>
        <d v="2017-11-08T00:10:00" u="1"/>
        <d v="2017-03-01T01:40:00" u="1"/>
        <d v="2017-03-06T01:20:00" u="1"/>
        <d v="2017-03-11T01:00:00" u="1"/>
        <d v="2017-11-03T01:30:00" u="1"/>
        <d v="2017-11-08T01:10:00" u="1"/>
        <d v="2020-02-15T00:00:00" u="1"/>
        <d v="2017-03-01T02:40:00" u="1"/>
        <d v="2017-03-06T02:20:00" u="1"/>
        <d v="2017-03-11T02:00:00" u="1"/>
        <d v="2017-04-02T00:20:00" u="1"/>
        <d v="2017-04-07T00:00:00" u="1"/>
        <d v="2017-11-03T02:30:00" u="1"/>
        <d v="2017-11-08T02:10:00" u="1"/>
        <d v="2017-12-04T00:10:00" u="1"/>
        <d v="2017-03-01T03:40:00" u="1"/>
        <d v="2017-03-06T03:20:00" u="1"/>
        <d v="2017-03-11T03:00:00" u="1"/>
        <d v="2017-04-02T01:20:00" u="1"/>
        <d v="2017-04-07T01:00:00" u="1"/>
        <d v="2017-11-03T03:30:00" u="1"/>
        <d v="2017-11-08T03:10:00" u="1"/>
        <d v="2017-12-04T01:10:00" u="1"/>
        <d v="2020-03-11T00:00:00" u="1"/>
        <d v="2017-03-01T04:40:00" u="1"/>
        <d v="2017-03-06T04:20:00" u="1"/>
        <d v="2017-03-11T04:00:00" u="1"/>
        <d v="2017-04-02T02:20:00" u="1"/>
        <d v="2017-04-07T02:00:00" u="1"/>
        <d v="2017-05-03T00:00:00" u="1"/>
        <d v="2017-11-03T04:30:00" u="1"/>
        <d v="2017-11-08T04:10:00" u="1"/>
        <d v="2017-12-04T02:10:00" u="1"/>
        <d v="2017-03-01T05:40:00" u="1"/>
        <d v="2017-03-06T05:20:00" u="1"/>
        <d v="2017-03-11T05:00:00" u="1"/>
        <d v="2017-04-02T03:20:00" u="1"/>
        <d v="2017-04-07T03:00:00" u="1"/>
        <d v="2017-05-03T01:00:00" u="1"/>
        <d v="2017-11-03T05:30:00" u="1"/>
        <d v="2017-11-08T05:10:00" u="1"/>
        <d v="2017-12-04T03:10:00" u="1"/>
        <d v="2020-04-07T00:00:00" u="1"/>
        <d v="2017-03-01T06:40:00" u="1"/>
        <d v="2017-03-06T06:20:00" u="1"/>
        <d v="2017-03-11T06:00:00" u="1"/>
        <d v="2017-04-02T04:20:00" u="1"/>
        <d v="2017-04-07T04:00:00" u="1"/>
        <d v="2017-05-03T02:00:00" u="1"/>
        <d v="2017-11-03T06:30:00" u="1"/>
        <d v="2017-11-08T06:10:00" u="1"/>
        <d v="2017-12-04T04:10:00" u="1"/>
        <d v="2017-03-01T07:40:00" u="1"/>
        <d v="2017-03-06T07:20:00" u="1"/>
        <d v="2017-03-11T07:00:00" u="1"/>
        <d v="2017-04-02T05:20:00" u="1"/>
        <d v="2017-04-07T05:00:00" u="1"/>
        <d v="2017-05-03T03:00:00" u="1"/>
        <d v="2017-11-03T07:30:00" u="1"/>
        <d v="2017-11-08T07:10:00" u="1"/>
        <d v="2017-12-04T05:10:00" u="1"/>
        <d v="2020-05-03T00:00:00" u="1"/>
        <d v="2017-03-01T08:40:00" u="1"/>
        <d v="2017-03-06T08:20:00" u="1"/>
        <d v="2017-03-11T08:00:00" u="1"/>
        <d v="2017-04-02T06:20:00" u="1"/>
        <d v="2017-04-07T06:00:00" u="1"/>
        <d v="2017-05-03T04:00:00" u="1"/>
        <d v="2017-11-03T08:30:00" u="1"/>
        <d v="2017-11-08T08:10:00" u="1"/>
        <d v="2017-12-04T06:10:00" u="1"/>
        <d v="2017-03-01T09:40:00" u="1"/>
        <d v="2017-03-06T09:20:00" u="1"/>
        <d v="2017-03-11T09:00:00" u="1"/>
        <d v="2017-04-02T07:20:00" u="1"/>
        <d v="2017-04-07T07:00:00" u="1"/>
        <d v="2017-05-03T05:00:00" u="1"/>
        <d v="2017-11-03T09:30:00" u="1"/>
        <d v="2017-11-08T09:10:00" u="1"/>
        <d v="2017-12-04T07:10:00" u="1"/>
        <d v="2017-03-01T10:40:00" u="1"/>
        <d v="2017-03-06T10:20:00" u="1"/>
        <d v="2017-03-11T10:00:00" u="1"/>
        <d v="2017-04-02T08:20:00" u="1"/>
        <d v="2017-04-07T08:00:00" u="1"/>
        <d v="2017-05-03T06:00:00" u="1"/>
        <d v="2017-11-03T10:30:00" u="1"/>
        <d v="2017-11-08T10:10:00" u="1"/>
        <d v="2017-12-04T08:10:00" u="1"/>
        <d v="2017-03-01T11:40:00" u="1"/>
        <d v="2017-03-06T11:20:00" u="1"/>
        <d v="2017-03-11T11:00:00" u="1"/>
        <d v="2017-04-02T09:20:00" u="1"/>
        <d v="2017-04-07T09:00:00" u="1"/>
        <d v="2017-05-03T07:00:00" u="1"/>
        <d v="2017-11-03T11:30:00" u="1"/>
        <d v="2017-11-08T11:10:00" u="1"/>
        <d v="2017-12-04T09:10:00" u="1"/>
        <d v="2017-03-01T12:40:00" u="1"/>
        <d v="2017-03-06T12:20:00" u="1"/>
        <d v="2017-03-11T12:00:00" u="1"/>
        <d v="2017-04-02T10:20:00" u="1"/>
        <d v="2017-04-07T10:00:00" u="1"/>
        <d v="2017-05-03T08:00:00" u="1"/>
        <d v="2017-11-03T12:30:00" u="1"/>
        <d v="2017-11-08T12:10:00" u="1"/>
        <d v="2017-12-04T10:10:00" u="1"/>
        <d v="2017-03-01T13:40:00" u="1"/>
        <d v="2017-03-06T13:20:00" u="1"/>
        <d v="2017-03-11T13:00:00" u="1"/>
        <d v="2017-04-02T11:20:00" u="1"/>
        <d v="2017-04-07T11:00:00" u="1"/>
        <d v="2017-05-03T09:00:00" u="1"/>
        <d v="2017-11-03T13:30:00" u="1"/>
        <d v="2017-11-08T13:10:00" u="1"/>
        <d v="2017-12-04T11:10:00" u="1"/>
        <d v="2017-03-01T14:40:00" u="1"/>
        <d v="2017-03-06T14:20:00" u="1"/>
        <d v="2017-03-11T14:00:00" u="1"/>
        <d v="2017-04-02T12:20:00" u="1"/>
        <d v="2017-04-07T12:00:00" u="1"/>
        <d v="2017-05-03T10:00:00" u="1"/>
        <d v="2017-11-03T14:30:00" u="1"/>
        <d v="2017-11-08T14:10:00" u="1"/>
        <d v="2017-12-04T12:10:00" u="1"/>
        <d v="2017-03-01T15:40:00" u="1"/>
        <d v="2017-03-06T15:20:00" u="1"/>
        <d v="2017-03-11T15:00:00" u="1"/>
        <d v="2017-04-02T13:20:00" u="1"/>
        <d v="2017-04-07T13:00:00" u="1"/>
        <d v="2017-05-03T11:00:00" u="1"/>
        <d v="2017-11-03T15:30:00" u="1"/>
        <d v="2017-11-08T15:10:00" u="1"/>
        <d v="2017-12-04T13:10:00" u="1"/>
        <d v="2017-03-01T16:40:00" u="1"/>
        <d v="2017-03-06T16:20:00" u="1"/>
        <d v="2017-03-11T16:00:00" u="1"/>
        <d v="2017-04-02T14:20:00" u="1"/>
        <d v="2017-04-07T14:00:00" u="1"/>
        <d v="2017-05-03T12:00:00" u="1"/>
        <d v="2017-11-03T16:30:00" u="1"/>
        <d v="2017-11-08T16:10:00" u="1"/>
        <d v="2017-12-04T14:10:00" u="1"/>
        <d v="2017-03-01T17:40:00" u="1"/>
        <d v="2017-03-06T17:20:00" u="1"/>
        <d v="2017-03-11T17:00:00" u="1"/>
        <d v="2017-04-02T15:20:00" u="1"/>
        <d v="2017-04-07T15:00:00" u="1"/>
        <d v="2017-05-03T13:00:00" u="1"/>
        <d v="2017-11-03T17:30:00" u="1"/>
        <d v="2017-11-08T17:10:00" u="1"/>
        <d v="2017-12-04T15:10:00" u="1"/>
        <d v="2017-03-01T18:40:00" u="1"/>
        <d v="2017-03-06T18:20:00" u="1"/>
        <d v="2017-03-11T18:00:00" u="1"/>
        <d v="2017-04-02T16:20:00" u="1"/>
        <d v="2017-04-07T16:00:00" u="1"/>
        <d v="2017-05-03T14:00:00" u="1"/>
        <d v="2017-11-03T18:30:00" u="1"/>
        <d v="2017-11-08T18:10:00" u="1"/>
        <d v="2017-12-04T16:10:00" u="1"/>
        <d v="2017-03-01T19:40:00" u="1"/>
        <d v="2017-03-06T19:20:00" u="1"/>
        <d v="2017-03-11T19:00:00" u="1"/>
        <d v="2017-04-02T17:20:00" u="1"/>
        <d v="2017-04-07T17:00:00" u="1"/>
        <d v="2017-05-03T15:00:00" u="1"/>
        <d v="2017-11-03T19:30:00" u="1"/>
        <d v="2017-11-08T19:10:00" u="1"/>
        <d v="2017-12-04T17:10:00" u="1"/>
        <d v="2017-03-01T20:40:00" u="1"/>
        <d v="2017-03-06T20:20:00" u="1"/>
        <d v="2017-03-11T20:00:00" u="1"/>
        <d v="2017-04-02T18:20:00" u="1"/>
        <d v="2017-04-07T18:00:00" u="1"/>
        <d v="2017-05-03T16:00:00" u="1"/>
        <d v="2017-11-03T20:30:00" u="1"/>
        <d v="2017-11-08T20:10:00" u="1"/>
        <d v="2017-12-04T18:10:00" u="1"/>
        <d v="2017-03-01T21:40:00" u="1"/>
        <d v="2017-03-06T21:20:00" u="1"/>
        <d v="2017-03-11T21:00:00" u="1"/>
        <d v="2017-04-02T19:20:00" u="1"/>
        <d v="2017-04-07T19:00:00" u="1"/>
        <d v="2017-05-03T17:00:00" u="1"/>
        <d v="2017-11-03T21:30:00" u="1"/>
        <d v="2017-11-08T21:10:00" u="1"/>
        <d v="2017-12-04T19:10:00" u="1"/>
        <d v="2017-03-01T22:40:00" u="1"/>
        <d v="2017-03-06T22:20:00" u="1"/>
        <d v="2017-03-11T22:00:00" u="1"/>
        <d v="2017-04-02T20:20:00" u="1"/>
        <d v="2017-04-07T20:00:00" u="1"/>
        <d v="2017-05-03T18:00:00" u="1"/>
        <d v="2017-11-03T22:30:00" u="1"/>
        <d v="2017-11-08T22:10:00" u="1"/>
        <d v="2017-12-04T20:10:00" u="1"/>
        <d v="2017-03-01T23:40:00" u="1"/>
        <d v="2017-03-06T23:20:00" u="1"/>
        <d v="2017-03-11T23:00:00" u="1"/>
        <d v="2017-04-02T21:20:00" u="1"/>
        <d v="2017-04-07T21:00:00" u="1"/>
        <d v="2017-05-03T19:00:00" u="1"/>
        <d v="2017-11-03T23:30:00" u="1"/>
        <d v="2017-11-08T23:10:00" u="1"/>
        <d v="2017-12-04T21:10:00" u="1"/>
        <d v="2017-04-02T22:20:00" u="1"/>
        <d v="2017-04-07T22:00:00" u="1"/>
        <d v="2017-05-03T20:00:00" u="1"/>
        <d v="2017-12-04T22:10:00" u="1"/>
        <d v="2017-04-02T23:20:00" u="1"/>
        <d v="2017-04-07T23:00:00" u="1"/>
        <d v="2017-05-03T21:00:00" u="1"/>
        <d v="2017-12-04T23:10:00" u="1"/>
        <d v="2017-05-03T22:00:00" u="1"/>
        <d v="2017-01-21T00:00:00" u="1"/>
        <d v="2017-05-03T23:00:00" u="1"/>
        <d v="2017-02-17T00:00:00" u="1"/>
        <d v="2020-01-21T00:00:00" u="1"/>
        <d v="2017-03-13T00:00:00" u="1"/>
        <d v="2020-02-17T00:00:00" u="1"/>
        <d v="2017-04-04T00:20:00" u="1"/>
        <d v="2017-04-09T00:00:00" u="1"/>
        <d v="2017-12-01T00:30:00" u="1"/>
        <d v="2017-12-06T00:10:00" u="1"/>
        <d v="2017-04-04T01:20:00" u="1"/>
        <d v="2017-04-09T01:00:00" u="1"/>
        <d v="2017-12-01T01:30:00" u="1"/>
        <d v="2017-12-06T01:10:00" u="1"/>
        <d v="2020-03-13T00:00:00" u="1"/>
        <d v="2017-04-04T02:20:00" u="1"/>
        <d v="2017-04-09T02:00:00" u="1"/>
        <d v="2017-05-05T00:00:00" u="1"/>
        <d v="2017-12-01T02:30:00" u="1"/>
        <d v="2017-12-06T02:10:00" u="1"/>
        <d v="2017-04-04T03:20:00" u="1"/>
        <d v="2017-04-09T03:00:00" u="1"/>
        <d v="2017-05-05T01:00:00" u="1"/>
        <d v="2017-12-01T03:30:00" u="1"/>
        <d v="2017-12-06T03:10:00" u="1"/>
        <d v="2020-04-09T00:00:00" u="1"/>
        <d v="2017-04-04T04:20:00" u="1"/>
        <d v="2017-04-09T04:00:00" u="1"/>
        <d v="2017-05-05T02:00:00" u="1"/>
        <d v="2017-06-01T00:00:00" u="1"/>
        <d v="2017-12-01T04:30:00" u="1"/>
        <d v="2017-12-06T04:10:00" u="1"/>
        <d v="2017-04-04T05:20:00" u="1"/>
        <d v="2017-04-09T05:00:00" u="1"/>
        <d v="2017-05-05T03:00:00" u="1"/>
        <d v="2017-06-01T01:00:00" u="1"/>
        <d v="2017-12-01T05:30:00" u="1"/>
        <d v="2017-12-06T05:10:00" u="1"/>
        <d v="2020-05-05T00:00:00" u="1"/>
        <d v="2017-04-04T06:20:00" u="1"/>
        <d v="2017-04-09T06:00:00" u="1"/>
        <d v="2017-05-05T04:00:00" u="1"/>
        <d v="2017-06-01T02:00:00" u="1"/>
        <d v="2017-12-01T06:30:00" u="1"/>
        <d v="2017-12-06T06:10:00" u="1"/>
        <d v="2017-04-04T07:20:00" u="1"/>
        <d v="2017-04-09T07:00:00" u="1"/>
        <d v="2017-05-05T05:00:00" u="1"/>
        <d v="2017-06-01T03:00:00" u="1"/>
        <d v="2017-12-01T07:30:00" u="1"/>
        <d v="2017-12-06T07:10:00" u="1"/>
        <d v="2020-06-01T00:00:00" u="1"/>
        <d v="2017-04-04T08:20:00" u="1"/>
        <d v="2017-04-09T08:00:00" u="1"/>
        <d v="2017-05-05T06:00:00" u="1"/>
        <d v="2017-06-01T04:00:00" u="1"/>
        <d v="2017-12-01T08:30:00" u="1"/>
        <d v="2017-12-06T08:10:00" u="1"/>
        <d v="2017-04-04T09:20:00" u="1"/>
        <d v="2017-04-09T09:00:00" u="1"/>
        <d v="2017-05-05T07:00:00" u="1"/>
        <d v="2017-06-01T05:00:00" u="1"/>
        <d v="2017-12-01T09:30:00" u="1"/>
        <d v="2017-12-06T09:10:00" u="1"/>
        <d v="2017-04-04T10:20:00" u="1"/>
        <d v="2017-04-09T10:00:00" u="1"/>
        <d v="2017-05-05T08:00:00" u="1"/>
        <d v="2017-06-01T06:00:00" u="1"/>
        <d v="2017-12-01T10:30:00" u="1"/>
        <d v="2017-12-06T10:10:00" u="1"/>
        <d v="2017-04-04T11:20:00" u="1"/>
        <d v="2017-04-09T11:00:00" u="1"/>
        <d v="2017-05-05T09:00:00" u="1"/>
        <d v="2017-06-01T07:00:00" u="1"/>
        <d v="2017-12-01T11:30:00" u="1"/>
        <d v="2017-12-06T11:10:00" u="1"/>
        <d v="2017-04-04T12:20:00" u="1"/>
        <d v="2017-04-09T12:00:00" u="1"/>
        <d v="2017-05-05T10:00:00" u="1"/>
        <d v="2017-06-01T08:00:00" u="1"/>
        <d v="2017-12-01T12:30:00" u="1"/>
        <d v="2017-12-06T12:10:00" u="1"/>
        <d v="2017-04-04T13:20:00" u="1"/>
        <d v="2017-04-09T13:00:00" u="1"/>
        <d v="2017-05-05T11:00:00" u="1"/>
        <d v="2017-06-01T09:00:00" u="1"/>
        <d v="2017-12-01T13:30:00" u="1"/>
        <d v="2017-12-06T13:10:00" u="1"/>
        <d v="2017-04-04T14:20:00" u="1"/>
        <d v="2017-04-09T14:00:00" u="1"/>
        <d v="2017-05-05T12:00:00" u="1"/>
        <d v="2017-06-01T10:00:00" u="1"/>
        <d v="2017-12-01T14:30:00" u="1"/>
        <d v="2017-12-06T14:10:00" u="1"/>
        <d v="2017-04-04T15:20:00" u="1"/>
        <d v="2017-04-09T15:00:00" u="1"/>
        <d v="2017-05-05T13:00:00" u="1"/>
        <d v="2017-06-01T11:00:00" u="1"/>
        <d v="2017-12-01T15:30:00" u="1"/>
        <d v="2017-12-06T15:10:00" u="1"/>
        <d v="2017-04-04T16:20:00" u="1"/>
        <d v="2017-04-09T16:00:00" u="1"/>
        <d v="2017-05-05T14:00:00" u="1"/>
        <d v="2017-06-01T12:00:00" u="1"/>
        <d v="2017-12-01T16:30:00" u="1"/>
        <d v="2017-12-06T16:10:00" u="1"/>
        <d v="2017-04-04T17:20:00" u="1"/>
        <d v="2017-04-09T17:00:00" u="1"/>
        <d v="2017-05-05T15:00:00" u="1"/>
        <d v="2017-06-01T13:00:00" u="1"/>
        <d v="2017-12-01T17:30:00" u="1"/>
        <d v="2017-12-06T17:10:00" u="1"/>
        <d v="2017-04-04T18:20:00" u="1"/>
        <d v="2017-04-09T18:00:00" u="1"/>
        <d v="2017-05-05T16:00:00" u="1"/>
        <d v="2017-06-01T14:00:00" u="1"/>
        <d v="2017-12-01T18:30:00" u="1"/>
        <d v="2017-12-06T18:10:00" u="1"/>
        <d v="2017-04-04T19:20:00" u="1"/>
        <d v="2017-04-09T19:00:00" u="1"/>
        <d v="2017-05-05T17:00:00" u="1"/>
        <d v="2017-06-01T15:00:00" u="1"/>
        <d v="2017-12-01T19:30:00" u="1"/>
        <d v="2017-12-06T19:10:00" u="1"/>
        <d v="2017-04-04T20:20:00" u="1"/>
        <d v="2017-04-09T20:00:00" u="1"/>
        <d v="2017-05-05T18:00:00" u="1"/>
        <d v="2017-06-01T16:00:00" u="1"/>
        <d v="2017-12-01T20:30:00" u="1"/>
        <d v="2017-12-06T20:10:00" u="1"/>
        <d v="2017-04-04T21:20:00" u="1"/>
        <d v="2017-04-09T21:00:00" u="1"/>
        <d v="2017-05-05T19:00:00" u="1"/>
        <d v="2017-06-01T17:00:00" u="1"/>
        <d v="2017-12-01T21:30:00" u="1"/>
        <d v="2017-12-06T21:10:00" u="1"/>
        <d v="2017-04-04T22:20:00" u="1"/>
        <d v="2017-04-09T22:00:00" u="1"/>
        <d v="2017-05-05T20:00:00" u="1"/>
        <d v="2017-06-01T18:00:00" u="1"/>
        <d v="2017-12-01T22:30:00" u="1"/>
        <d v="2017-12-06T22:10:00" u="1"/>
        <d v="2017-04-04T23:20:00" u="1"/>
        <d v="2017-04-09T23:00:00" u="1"/>
        <d v="2017-05-05T21:00:00" u="1"/>
        <d v="2017-06-01T19:00:00" u="1"/>
        <d v="2017-12-01T23:30:00" u="1"/>
        <d v="2017-12-06T23:10:00" u="1"/>
        <d v="2017-05-05T22:00:00" u="1"/>
        <d v="2017-06-01T20:00:00" u="1"/>
        <d v="2017-01-23T00:00:00" u="1"/>
        <d v="2017-05-05T23:00:00" u="1"/>
        <d v="2017-06-01T21:00:00" u="1"/>
        <d v="2017-06-01T22:00:00" u="1"/>
        <d v="2017-02-19T00:00:00" u="1"/>
        <d v="2017-06-01T23:00:00" u="1"/>
        <d v="2020-01-23T00:00:00" u="1"/>
        <d v="2017-03-15T00:00:00" u="1"/>
        <d v="2020-02-19T00:00:00" u="1"/>
        <d v="2017-04-01T00:40:00" u="1"/>
        <d v="2017-04-06T00:20:00" u="1"/>
        <d v="2017-04-11T00:00:00" u="1"/>
        <d v="2017-12-03T00:30:00" u="1"/>
        <d v="2017-12-08T00:10:00" u="1"/>
        <d v="2017-04-01T01:40:00" u="1"/>
        <d v="2017-04-06T01:20:00" u="1"/>
        <d v="2017-04-11T01:00:00" u="1"/>
        <d v="2017-12-03T01:30:00" u="1"/>
        <d v="2017-12-08T01:10:00" u="1"/>
        <d v="2020-03-15T00:00:00" u="1"/>
        <d v="2017-04-01T02:40:00" u="1"/>
        <d v="2017-04-06T02:20:00" u="1"/>
        <d v="2017-04-11T02:00:00" u="1"/>
        <d v="2017-05-02T00:20:00" u="1"/>
        <d v="2017-05-07T00:00:00" u="1"/>
        <d v="2017-12-03T02:30:00" u="1"/>
        <d v="2017-12-08T02:10:00" u="1"/>
        <d v="2017-04-01T03:40:00" u="1"/>
        <d v="2017-04-06T03:20:00" u="1"/>
        <d v="2017-04-11T03:00:00" u="1"/>
        <d v="2017-05-02T01:20:00" u="1"/>
        <d v="2017-05-07T01:00:00" u="1"/>
        <d v="2017-12-03T03:30:00" u="1"/>
        <d v="2017-12-08T03:10:00" u="1"/>
        <d v="2020-04-11T00:00:00" u="1"/>
        <d v="2017-04-01T04:40:00" u="1"/>
        <d v="2017-04-06T04:20:00" u="1"/>
        <d v="2017-04-11T04:00:00" u="1"/>
        <d v="2017-05-02T02:20:00" u="1"/>
        <d v="2017-05-07T02:00:00" u="1"/>
        <d v="2017-06-03T00:00:00" u="1"/>
        <d v="2017-12-03T04:30:00" u="1"/>
        <d v="2017-12-08T04:10:00" u="1"/>
        <d v="2017-04-01T05:40:00" u="1"/>
        <d v="2017-04-06T05:20:00" u="1"/>
        <d v="2017-04-11T05:00:00" u="1"/>
        <d v="2017-05-02T03:20:00" u="1"/>
        <d v="2017-05-07T03:00:00" u="1"/>
        <d v="2017-06-03T01:00:00" u="1"/>
        <d v="2017-12-03T05:30:00" u="1"/>
        <d v="2017-12-08T05:10:00" u="1"/>
        <d v="2017-04-01T06:40:00" u="1"/>
        <d v="2017-04-06T06:20:00" u="1"/>
        <d v="2017-04-11T06:00:00" u="1"/>
        <d v="2017-05-02T04:20:00" u="1"/>
        <d v="2017-05-07T04:00:00" u="1"/>
        <d v="2017-06-03T02:00:00" u="1"/>
        <d v="2017-12-03T06:30:00" u="1"/>
        <d v="2017-12-08T06:10:00" u="1"/>
        <d v="2017-04-01T07:40:00" u="1"/>
        <d v="2017-04-06T07:20:00" u="1"/>
        <d v="2017-04-11T07:00:00" u="1"/>
        <d v="2017-05-02T05:20:00" u="1"/>
        <d v="2017-05-07T05:00:00" u="1"/>
        <d v="2017-06-03T03:00:00" u="1"/>
        <d v="2017-12-03T07:30:00" u="1"/>
        <d v="2017-12-08T07:10:00" u="1"/>
        <d v="2020-06-03T00:00:00" u="1"/>
        <d v="2017-04-01T08:40:00" u="1"/>
        <d v="2017-04-06T08:20:00" u="1"/>
        <d v="2017-04-11T08:00:00" u="1"/>
        <d v="2017-05-02T06:20:00" u="1"/>
        <d v="2017-05-07T06:00:00" u="1"/>
        <d v="2017-06-03T04:00:00" u="1"/>
        <d v="2017-12-03T08:30:00" u="1"/>
        <d v="2017-12-08T08:10:00" u="1"/>
        <d v="2017-04-01T09:40:00" u="1"/>
        <d v="2017-04-06T09:20:00" u="1"/>
        <d v="2017-04-11T09:00:00" u="1"/>
        <d v="2017-05-02T07:20:00" u="1"/>
        <d v="2017-05-07T07:00:00" u="1"/>
        <d v="2017-06-03T05:00:00" u="1"/>
        <d v="2017-12-03T09:30:00" u="1"/>
        <d v="2017-12-08T09:10:00" u="1"/>
        <d v="2017-04-01T10:40:00" u="1"/>
        <d v="2017-04-06T10:20:00" u="1"/>
        <d v="2017-04-11T10:00:00" u="1"/>
        <d v="2017-05-02T08:20:00" u="1"/>
        <d v="2017-05-07T08:00:00" u="1"/>
        <d v="2017-06-03T06:00:00" u="1"/>
        <d v="2017-12-03T10:30:00" u="1"/>
        <d v="2017-12-08T10:10:00" u="1"/>
        <d v="2017-04-01T11:40:00" u="1"/>
        <d v="2017-04-06T11:20:00" u="1"/>
        <d v="2017-04-11T11:00:00" u="1"/>
        <d v="2017-05-02T09:20:00" u="1"/>
        <d v="2017-05-07T09:00:00" u="1"/>
        <d v="2017-06-03T07:00:00" u="1"/>
        <d v="2017-12-03T11:30:00" u="1"/>
        <d v="2017-12-08T11:10:00" u="1"/>
        <d v="2017-04-01T12:40:00" u="1"/>
        <d v="2017-04-06T12:20:00" u="1"/>
        <d v="2017-04-11T12:00:00" u="1"/>
        <d v="2017-05-02T10:20:00" u="1"/>
        <d v="2017-05-07T10:00:00" u="1"/>
        <d v="2017-06-03T08:00:00" u="1"/>
        <d v="2017-12-03T12:30:00" u="1"/>
        <d v="2017-12-08T12:10:00" u="1"/>
        <d v="2017-04-01T13:40:00" u="1"/>
        <d v="2017-04-06T13:20:00" u="1"/>
        <d v="2017-04-11T13:00:00" u="1"/>
        <d v="2017-05-02T11:20:00" u="1"/>
        <d v="2017-05-07T11:00:00" u="1"/>
        <d v="2017-06-03T09:00:00" u="1"/>
        <d v="2017-12-03T13:30:00" u="1"/>
        <d v="2017-12-08T13:10:00" u="1"/>
        <d v="2017-04-01T14:40:00" u="1"/>
        <d v="2017-04-06T14:20:00" u="1"/>
        <d v="2017-04-11T14:00:00" u="1"/>
        <d v="2017-05-02T12:20:00" u="1"/>
        <d v="2017-05-07T12:00:00" u="1"/>
        <d v="2017-06-03T10:00:00" u="1"/>
        <d v="2017-12-03T14:30:00" u="1"/>
        <d v="2017-12-08T14:10:00" u="1"/>
        <d v="2017-04-01T15:40:00" u="1"/>
        <d v="2017-04-06T15:20:00" u="1"/>
        <d v="2017-04-11T15:00:00" u="1"/>
        <d v="2017-05-02T13:20:00" u="1"/>
        <d v="2017-05-07T13:00:00" u="1"/>
        <d v="2017-06-03T11:00:00" u="1"/>
        <d v="2017-12-03T15:30:00" u="1"/>
        <d v="2017-12-08T15:10:00" u="1"/>
        <d v="2017-04-01T16:40:00" u="1"/>
        <d v="2017-04-06T16:20:00" u="1"/>
        <d v="2017-04-11T16:00:00" u="1"/>
        <d v="2017-05-02T14:20:00" u="1"/>
        <d v="2017-05-07T14:00:00" u="1"/>
        <d v="2017-06-03T12:00:00" u="1"/>
        <d v="2017-12-03T16:30:00" u="1"/>
        <d v="2017-12-08T16:10:00" u="1"/>
        <d v="2017-04-01T17:40:00" u="1"/>
        <d v="2017-04-06T17:20:00" u="1"/>
        <d v="2017-04-11T17:00:00" u="1"/>
        <d v="2017-05-02T15:20:00" u="1"/>
        <d v="2017-05-07T15:00:00" u="1"/>
        <d v="2017-06-03T13:00:00" u="1"/>
        <d v="2017-12-03T17:30:00" u="1"/>
        <d v="2017-12-08T17:10:00" u="1"/>
        <d v="2017-04-01T18:40:00" u="1"/>
        <d v="2017-04-06T18:20:00" u="1"/>
        <d v="2017-04-11T18:00:00" u="1"/>
        <d v="2017-05-02T16:20:00" u="1"/>
        <d v="2017-05-07T16:00:00" u="1"/>
        <d v="2017-06-03T14:00:00" u="1"/>
        <d v="2017-12-03T18:30:00" u="1"/>
        <d v="2017-12-08T18:10:00" u="1"/>
        <d v="2017-04-01T19:40:00" u="1"/>
        <d v="2017-04-06T19:20:00" u="1"/>
        <d v="2017-04-11T19:00:00" u="1"/>
        <d v="2017-05-02T17:20:00" u="1"/>
        <d v="2017-05-07T17:00:00" u="1"/>
        <d v="2017-06-03T15:00:00" u="1"/>
        <d v="2017-12-03T19:30:00" u="1"/>
        <d v="2017-12-08T19:10:00" u="1"/>
        <d v="2017-04-01T20:40:00" u="1"/>
        <d v="2017-04-06T20:20:00" u="1"/>
        <d v="2017-05-02T18:20:00" u="1"/>
        <d v="2017-05-07T18:00:00" u="1"/>
        <d v="2017-06-03T16:00:00" u="1"/>
        <d v="2017-05-02T19:20:00" u="1"/>
        <d v="2017-05-07T19:00:00" u="1"/>
        <d v="2017-06-03T17:00:00" u="1"/>
        <d v="2017-05-02T20:20:00" u="1"/>
        <d v="2017-05-07T20:00:00" u="1"/>
        <d v="2017-06-03T18:00:00" u="1"/>
        <d v="2017-05-02T21:20:00" u="1"/>
        <d v="2017-05-07T21:00:00" u="1"/>
        <d v="2017-06-03T19:00:00" u="1"/>
        <d v="2017-05-02T22:20:00" u="1"/>
        <d v="2017-05-07T22:00:00" u="1"/>
        <d v="2017-06-03T20:00:00" u="1"/>
        <d v="2017-01-25T00:00:00" u="1"/>
        <d v="2017-05-02T23:20:00" u="1"/>
        <d v="2017-05-07T23:00:00" u="1"/>
        <d v="2017-06-03T21:00:00" u="1"/>
        <d v="2017-06-03T22:00:00" u="1"/>
        <d v="2017-02-21T00:00:00" u="1"/>
        <d v="2017-06-03T23:00:00" u="1"/>
        <d v="2020-01-25T00:00:00" u="1"/>
        <d v="2017-03-17T00:00:00" u="1"/>
        <d v="2020-02-21T00:00:00" u="1"/>
        <d v="2017-04-13T00:00:00" u="1"/>
        <d v="2020-03-17T00:00:00" u="1"/>
        <d v="2017-05-04T00:20:00" u="1"/>
        <d v="2017-05-09T00:00:00" u="1"/>
        <d v="2017-05-04T01:20:00" u="1"/>
        <d v="2017-05-09T01:00:00" u="1"/>
        <d v="2020-04-13T00:00:00" u="1"/>
        <d v="2017-05-04T02:20:00" u="1"/>
        <d v="2017-05-09T02:00:00" u="1"/>
        <d v="2017-06-05T00:00:00" u="1"/>
        <d v="2017-05-04T03:20:00" u="1"/>
        <d v="2017-05-09T03:00:00" u="1"/>
        <d v="2017-06-05T01:00:00" u="1"/>
        <d v="2017-05-04T04:20:00" u="1"/>
        <d v="2017-05-09T04:00:00" u="1"/>
        <d v="2017-06-05T02:00:00" u="1"/>
        <d v="2017-07-01T00:00:00" u="1"/>
        <d v="2017-05-04T05:20:00" u="1"/>
        <d v="2017-05-09T05:00:00" u="1"/>
        <d v="2017-06-05T03:00:00" u="1"/>
        <d v="2017-07-01T01:00:00" u="1"/>
        <d v="2020-06-05T00:00:00" u="1"/>
        <d v="2017-05-04T06:20:00" u="1"/>
        <d v="2017-05-09T06:00:00" u="1"/>
        <d v="2017-06-05T04:00:00" u="1"/>
        <d v="2017-07-01T02:00:00" u="1"/>
        <d v="2017-05-04T07:20:00" u="1"/>
        <d v="2017-05-09T07:00:00" u="1"/>
        <d v="2017-06-05T05:00:00" u="1"/>
        <d v="2017-07-01T03:00:00" u="1"/>
        <d v="2020-07-01T00:00:00" u="1"/>
        <d v="2017-05-04T08:20:00" u="1"/>
        <d v="2017-05-09T08:00:00" u="1"/>
        <d v="2017-06-05T06:00:00" u="1"/>
        <d v="2017-07-01T04:00:00" u="1"/>
        <d v="2017-05-04T09:20:00" u="1"/>
        <d v="2017-05-09T09:00:00" u="1"/>
        <d v="2017-06-05T07:00:00" u="1"/>
        <d v="2017-07-01T05:00:00" u="1"/>
        <d v="2017-05-04T10:20:00" u="1"/>
        <d v="2017-05-09T10:00:00" u="1"/>
        <d v="2017-06-05T08:00:00" u="1"/>
        <d v="2017-07-01T06:00:00" u="1"/>
        <d v="2017-05-04T11:20:00" u="1"/>
        <d v="2017-05-09T11:00:00" u="1"/>
        <d v="2017-06-05T09:00:00" u="1"/>
        <d v="2017-07-01T07:00:00" u="1"/>
        <d v="2017-05-04T12:20:00" u="1"/>
        <d v="2017-05-09T12:00:00" u="1"/>
        <d v="2017-06-05T10:00:00" u="1"/>
        <d v="2017-07-01T08:00:00" u="1"/>
        <d v="2017-05-04T13:20:00" u="1"/>
        <d v="2017-05-09T13:00:00" u="1"/>
        <d v="2017-06-05T11:00:00" u="1"/>
        <d v="2017-07-01T09:00:00" u="1"/>
        <d v="2017-05-04T14:20:00" u="1"/>
        <d v="2017-05-09T14:00:00" u="1"/>
        <d v="2017-06-05T12:00:00" u="1"/>
        <d v="2017-07-01T10:00:00" u="1"/>
        <d v="2017-05-04T15:20:00" u="1"/>
        <d v="2017-05-09T15:00:00" u="1"/>
        <d v="2017-06-05T13:00:00" u="1"/>
        <d v="2017-07-01T11:00:00" u="1"/>
        <d v="2017-05-04T16:20:00" u="1"/>
        <d v="2017-05-09T16:00:00" u="1"/>
        <d v="2017-06-05T14:00:00" u="1"/>
        <d v="2017-07-01T12:00:00" u="1"/>
        <d v="2017-05-04T17:20:00" u="1"/>
        <d v="2017-05-09T17:00:00" u="1"/>
        <d v="2017-06-05T15:00:00" u="1"/>
        <d v="2017-07-01T13:00:00" u="1"/>
        <d v="2017-05-04T18:20:00" u="1"/>
        <d v="2017-05-09T18:00:00" u="1"/>
        <d v="2017-06-05T16:00:00" u="1"/>
        <d v="2017-07-01T14:00:00" u="1"/>
        <d v="2017-05-04T19:20:00" u="1"/>
        <d v="2017-05-09T19:00:00" u="1"/>
        <d v="2017-06-05T17:00:00" u="1"/>
        <d v="2017-07-01T15:00:00" u="1"/>
        <d v="2017-05-04T20:20:00" u="1"/>
        <d v="2017-05-09T20:00:00" u="1"/>
        <d v="2017-06-05T18:00:00" u="1"/>
        <d v="2017-07-01T16:00:00" u="1"/>
        <d v="2017-05-04T21:20:00" u="1"/>
        <d v="2017-05-09T21:00:00" u="1"/>
        <d v="2017-06-05T19:00:00" u="1"/>
        <d v="2017-07-01T17:00:00" u="1"/>
        <d v="2017-05-04T22:20:00" u="1"/>
        <d v="2017-05-09T22:00:00" u="1"/>
        <d v="2017-06-05T20:00:00" u="1"/>
        <d v="2017-07-01T18:00:00" u="1"/>
        <d v="2017-01-27T00:00:00" u="1"/>
        <d v="2017-05-04T23:20:00" u="1"/>
        <d v="2017-05-09T23:00:00" u="1"/>
        <d v="2017-06-05T21:00:00" u="1"/>
        <d v="2017-07-01T19:00:00" u="1"/>
        <d v="2017-06-05T22:00:00" u="1"/>
        <d v="2017-07-01T20:00:00" u="1"/>
        <d v="2017-02-23T00:00:00" u="1"/>
        <d v="2017-06-05T23:00:00" u="1"/>
        <d v="2017-07-01T21:00:00" u="1"/>
        <d v="2017-07-01T22:00:00" u="1"/>
        <d v="2020-01-27T00:00:00" u="1"/>
        <d v="2017-03-19T00:00:00" u="1"/>
        <d v="2017-07-01T23:00:00" u="1"/>
        <d v="2020-02-23T00:00:00" u="1"/>
        <d v="2017-04-15T00:00:00" u="1"/>
        <d v="2020-03-19T00:00:00" u="1"/>
        <d v="2017-05-11T00:00:00" u="1"/>
        <d v="2020-04-15T00:00:00" u="1"/>
        <d v="2017-06-02T00:20:00" u="1"/>
        <d v="2017-06-07T00:00:00" u="1"/>
        <d v="2017-06-02T01:20:00" u="1"/>
        <d v="2017-06-07T01:00:00" u="1"/>
        <d v="2017-06-02T02:20:00" u="1"/>
        <d v="2017-06-07T02:00:00" u="1"/>
        <d v="2017-07-03T00:00:00" u="1"/>
        <d v="2017-06-02T03:20:00" u="1"/>
        <d v="2017-06-07T03:00:00" u="1"/>
        <d v="2017-07-03T01:00:00" u="1"/>
        <d v="2017-06-02T04:20:00" u="1"/>
        <d v="2017-06-07T04:00:00" u="1"/>
        <d v="2017-07-03T02:00:00" u="1"/>
        <d v="2017-06-02T05:20:00" u="1"/>
        <d v="2017-06-07T05:00:00" u="1"/>
        <d v="2017-07-03T03:00:00" u="1"/>
        <d v="2020-07-03T00:00:00" u="1"/>
        <d v="2017-06-02T06:20:00" u="1"/>
        <d v="2017-06-07T06:00:00" u="1"/>
        <d v="2017-07-03T04:00:00" u="1"/>
        <d v="2017-06-02T07:20:00" u="1"/>
        <d v="2017-06-07T07:00:00" u="1"/>
        <d v="2017-07-03T05:00:00" u="1"/>
        <d v="2017-06-02T08:20:00" u="1"/>
        <d v="2017-06-07T08:00:00" u="1"/>
        <d v="2017-07-03T06:00:00" u="1"/>
        <d v="2017-06-02T09:20:00" u="1"/>
        <d v="2017-06-07T09:00:00" u="1"/>
        <d v="2017-07-03T07:00:00" u="1"/>
        <d v="2017-06-02T10:20:00" u="1"/>
        <d v="2017-06-07T10:00:00" u="1"/>
        <d v="2017-07-03T08:00:00" u="1"/>
        <d v="2017-06-02T11:20:00" u="1"/>
        <d v="2017-06-07T11:00:00" u="1"/>
        <d v="2017-07-03T09:00:00" u="1"/>
        <d v="2017-06-02T12:20:00" u="1"/>
        <d v="2017-06-07T12:00:00" u="1"/>
        <d v="2017-07-03T10:00:00" u="1"/>
        <d v="2017-06-02T13:20:00" u="1"/>
        <d v="2017-06-07T13:00:00" u="1"/>
        <d v="2017-07-03T11:00:00" u="1"/>
        <d v="2017-06-02T14:20:00" u="1"/>
        <d v="2017-06-07T14:00:00" u="1"/>
        <d v="2017-07-03T12:00:00" u="1"/>
        <d v="2017-06-02T15:20:00" u="1"/>
        <d v="2017-06-07T15:00:00" u="1"/>
        <d v="2017-07-03T13:00:00" u="1"/>
        <d v="2017-06-02T16:20:00" u="1"/>
        <d v="2017-06-07T16:00:00" u="1"/>
        <d v="2017-07-03T14:00:00" u="1"/>
        <d v="2017-06-02T17:20:00" u="1"/>
        <d v="2017-06-07T17:00:00" u="1"/>
        <d v="2017-07-03T15:00:00" u="1"/>
        <d v="2017-06-02T18:20:00" u="1"/>
        <d v="2017-06-07T18:00:00" u="1"/>
        <d v="2017-07-03T16:00:00" u="1"/>
        <d v="2017-06-02T19:20:00" u="1"/>
        <d v="2017-06-07T19:00:00" u="1"/>
        <d v="2017-07-03T17:00:00" u="1"/>
        <d v="2017-06-02T20:20:00" u="1"/>
        <d v="2017-06-07T20:00:00" u="1"/>
        <d v="2017-07-03T18:00:00" u="1"/>
        <d v="2017-01-29T00:00:00" u="1"/>
        <d v="2017-06-02T21:20:00" u="1"/>
        <d v="2017-06-07T21:00:00" u="1"/>
        <d v="2017-07-03T19:00:00" u="1"/>
        <d v="2017-06-02T22:20:00" u="1"/>
        <d v="2017-06-07T22:00:00" u="1"/>
        <d v="2017-07-03T20:00:00" u="1"/>
        <d v="2017-02-25T00:00:00" u="1"/>
        <d v="2017-06-02T23:20:00" u="1"/>
        <d v="2017-06-07T23:00:00" u="1"/>
        <d v="2017-07-03T21:00:00" u="1"/>
        <d v="2017-07-03T22:00:00" u="1"/>
        <d v="2020-01-29T00:00:00" u="1"/>
        <d v="2017-03-21T00:00:00" u="1"/>
        <d v="2017-07-03T23:00:00" u="1"/>
        <d v="2020-02-25T00:00:00" u="1"/>
        <d v="2017-04-17T00:00:00" u="1"/>
        <d v="2020-03-21T00:00:00" u="1"/>
        <d v="2017-05-13T00:00:00" u="1"/>
        <d v="2020-04-17T00:00:00" u="1"/>
        <d v="2017-06-04T00:20:00" u="1"/>
        <d v="2017-06-09T00:00:00" u="1"/>
        <d v="2017-06-04T01:20:00" u="1"/>
        <d v="2017-06-09T01:00:00" u="1"/>
        <d v="2017-06-04T02:20:00" u="1"/>
        <d v="2017-06-09T02:00:00" u="1"/>
        <d v="2017-07-05T00:00:00" u="1"/>
        <d v="2017-06-04T03:20:00" u="1"/>
        <d v="2017-06-09T03:00:00" u="1"/>
        <d v="2017-07-05T01:00:00" u="1"/>
        <d v="2017-06-04T04:20:00" u="1"/>
        <d v="2017-06-09T04:00:00" u="1"/>
        <d v="2017-07-05T02:00:00" u="1"/>
        <d v="2017-08-01T00:00:00" u="1"/>
        <d v="2017-06-04T05:20:00" u="1"/>
        <d v="2017-06-09T05:00:00" u="1"/>
        <d v="2017-07-05T03:00:00" u="1"/>
        <d v="2017-08-01T01:00:00" u="1"/>
        <d v="2017-06-04T06:20:00" u="1"/>
        <d v="2017-06-09T06:00:00" u="1"/>
        <d v="2017-07-05T04:00:00" u="1"/>
        <d v="2017-08-01T02:00:00" u="1"/>
        <d v="2017-06-04T07:20:00" u="1"/>
        <d v="2017-06-09T07:00:00" u="1"/>
        <d v="2017-07-05T05:00:00" u="1"/>
        <d v="2017-08-01T03:00:00" u="1"/>
        <d v="2020-08-01T00:00:00" u="1"/>
        <d v="2017-06-04T08:20:00" u="1"/>
        <d v="2017-06-09T08:00:00" u="1"/>
        <d v="2017-07-05T06:00:00" u="1"/>
        <d v="2017-08-01T04:00:00" u="1"/>
        <d v="2017-06-04T09:20:00" u="1"/>
        <d v="2017-06-09T09:00:00" u="1"/>
        <d v="2017-07-05T07:00:00" u="1"/>
        <d v="2017-08-01T05:00:00" u="1"/>
        <d v="2017-06-04T10:20:00" u="1"/>
        <d v="2017-06-09T10:00:00" u="1"/>
        <d v="2017-07-05T08:00:00" u="1"/>
        <d v="2017-08-01T06:00:00" u="1"/>
        <d v="2017-06-04T11:20:00" u="1"/>
        <d v="2017-06-09T11:00:00" u="1"/>
        <d v="2017-07-05T09:00:00" u="1"/>
        <d v="2017-08-01T07:00:00" u="1"/>
        <d v="2017-06-04T12:20:00" u="1"/>
        <d v="2017-06-09T12:00:00" u="1"/>
        <d v="2017-07-05T10:00:00" u="1"/>
        <d v="2017-08-01T08:00:00" u="1"/>
        <d v="2017-06-04T13:20:00" u="1"/>
        <d v="2017-06-09T13:00:00" u="1"/>
        <d v="2017-07-05T11:00:00" u="1"/>
        <d v="2017-08-01T09:00:00" u="1"/>
        <d v="2017-06-04T14:20:00" u="1"/>
        <d v="2017-06-09T14:00:00" u="1"/>
        <d v="2017-07-05T12:00:00" u="1"/>
        <d v="2017-08-01T10:00:00" u="1"/>
        <d v="2017-06-04T15:20:00" u="1"/>
        <d v="2017-06-09T15:00:00" u="1"/>
        <d v="2017-07-05T13:00:00" u="1"/>
        <d v="2017-08-01T11:00:00" u="1"/>
        <d v="2017-06-04T16:20:00" u="1"/>
        <d v="2017-06-09T16:00:00" u="1"/>
        <d v="2017-07-05T14:00:00" u="1"/>
        <d v="2017-08-01T12:00:00" u="1"/>
        <d v="2017-06-04T17:20:00" u="1"/>
        <d v="2017-06-09T17:00:00" u="1"/>
        <d v="2017-07-05T15:00:00" u="1"/>
        <d v="2017-08-01T13:00:00" u="1"/>
        <d v="2017-06-04T18:20:00" u="1"/>
        <d v="2017-06-09T18:00:00" u="1"/>
        <d v="2017-07-05T16:00:00" u="1"/>
        <d v="2017-08-01T14:00:00" u="1"/>
        <d v="2017-06-04T19:20:00" u="1"/>
        <d v="2017-06-09T19:00:00" u="1"/>
        <d v="2017-07-05T17:00:00" u="1"/>
        <d v="2017-08-01T15:00:00" u="1"/>
        <d v="2017-06-04T20:20:00" u="1"/>
        <d v="2017-06-09T20:00:00" u="1"/>
        <d v="2017-07-05T18:00:00" u="1"/>
        <d v="2017-08-01T16:00:00" u="1"/>
        <d v="2017-01-31T00:00:00" u="1"/>
        <d v="2017-06-04T21:20:00" u="1"/>
        <d v="2017-06-09T21:00:00" u="1"/>
        <d v="2017-07-05T19:00:00" u="1"/>
        <d v="2017-08-01T17:00:00" u="1"/>
        <d v="2017-06-04T22:20:00" u="1"/>
        <d v="2017-06-09T22:00:00" u="1"/>
        <d v="2017-07-05T20:00:00" u="1"/>
        <d v="2017-08-01T18:00:00" u="1"/>
        <d v="2017-02-27T00:00:00" u="1"/>
        <d v="2017-06-04T23:20:00" u="1"/>
        <d v="2017-06-09T23:00:00" u="1"/>
        <d v="2017-07-05T21:00:00" u="1"/>
        <d v="2017-08-01T19:00:00" u="1"/>
        <d v="2017-07-05T22:00:00" u="1"/>
        <d v="2017-08-01T20:00:00" u="1"/>
        <d v="2020-01-31T00:00:00" u="1"/>
        <d v="2017-03-23T00:00:00" u="1"/>
        <d v="2017-07-05T23:00:00" u="1"/>
        <d v="2017-08-01T21:00:00" u="1"/>
        <d v="2017-08-01T22:00:00" u="1"/>
        <d v="2020-02-27T00:00:00" u="1"/>
        <d v="2017-04-19T00:00:00" u="1"/>
        <d v="2017-08-01T23:00:00" u="1"/>
        <d v="2020-03-23T00:00:00" u="1"/>
        <d v="2017-05-15T00:00:00" u="1"/>
        <d v="2020-04-19T00:00:00" u="1"/>
        <d v="2017-06-11T00:00:00" u="1"/>
        <d v="2017-07-02T00:20:00" u="1"/>
        <d v="2017-07-07T00:00:00" u="1"/>
        <d v="2017-07-02T01:20:00" u="1"/>
        <d v="2017-07-07T01:00:00" u="1"/>
        <d v="2017-07-02T02:20:00" u="1"/>
        <d v="2017-07-07T02:00:00" u="1"/>
        <d v="2017-08-03T00:00:00" u="1"/>
        <d v="2017-07-02T03:20:00" u="1"/>
        <d v="2017-07-07T03:00:00" u="1"/>
        <d v="2017-08-03T01:00:00" u="1"/>
        <d v="2017-07-02T04:20:00" u="1"/>
        <d v="2017-07-07T04:00:00" u="1"/>
        <d v="2017-08-03T02:00:00" u="1"/>
        <d v="2017-07-02T05:20:00" u="1"/>
        <d v="2017-07-07T05:00:00" u="1"/>
        <d v="2017-08-03T03:00:00" u="1"/>
        <d v="2020-08-03T00:00:00" u="1"/>
        <d v="2017-07-02T06:20:00" u="1"/>
        <d v="2017-07-07T06:00:00" u="1"/>
        <d v="2017-08-03T04:00:00" u="1"/>
        <d v="2017-07-02T07:20:00" u="1"/>
        <d v="2017-07-07T07:00:00" u="1"/>
        <d v="2017-08-03T05:00:00" u="1"/>
        <d v="2017-07-02T08:20:00" u="1"/>
        <d v="2017-07-07T08:00:00" u="1"/>
        <d v="2017-08-03T06:00:00" u="1"/>
        <d v="2017-07-02T09:20:00" u="1"/>
        <d v="2017-07-07T09:00:00" u="1"/>
        <d v="2017-08-03T07:00:00" u="1"/>
        <d v="2017-07-02T10:20:00" u="1"/>
        <d v="2017-07-07T10:00:00" u="1"/>
        <d v="2017-08-03T08:00:00" u="1"/>
        <d v="2017-07-02T11:20:00" u="1"/>
        <d v="2017-07-07T11:00:00" u="1"/>
        <d v="2017-08-03T09:00:00" u="1"/>
        <d v="2017-07-02T12:20:00" u="1"/>
        <d v="2017-07-07T12:00:00" u="1"/>
        <d v="2017-08-03T10:00:00" u="1"/>
        <d v="2017-07-02T13:20:00" u="1"/>
        <d v="2017-07-07T13:00:00" u="1"/>
        <d v="2017-08-03T11:00:00" u="1"/>
        <d v="2017-07-02T14:20:00" u="1"/>
        <d v="2017-07-07T14:00:00" u="1"/>
        <d v="2017-08-03T12:00:00" u="1"/>
        <d v="2017-07-02T15:20:00" u="1"/>
        <d v="2017-07-07T15:00:00" u="1"/>
        <d v="2017-08-03T13:00:00" u="1"/>
        <d v="2017-07-02T16:20:00" u="1"/>
        <d v="2017-07-07T16:00:00" u="1"/>
        <d v="2017-08-03T14:00:00" u="1"/>
        <d v="2017-07-02T17:20:00" u="1"/>
        <d v="2017-07-07T17:00:00" u="1"/>
        <d v="2017-08-03T15:00:00" u="1"/>
        <d v="2017-07-02T18:20:00" u="1"/>
        <d v="2017-07-07T18:00:00" u="1"/>
        <d v="2017-08-03T16:00:00" u="1"/>
        <d v="2017-07-02T19:20:00" u="1"/>
        <d v="2017-07-07T19:00:00" u="1"/>
        <d v="2017-08-03T17:00:00" u="1"/>
        <d v="2017-07-02T20:20:00" u="1"/>
        <d v="2017-07-07T20:00:00" u="1"/>
        <d v="2017-08-03T18:00:00" u="1"/>
        <d v="2017-07-02T21:20:00" u="1"/>
        <d v="2017-07-07T21:00:00" u="1"/>
        <d v="2017-08-03T19:00:00" u="1"/>
        <d v="2017-07-02T22:20:00" u="1"/>
        <d v="2017-07-07T22:00:00" u="1"/>
        <d v="2017-08-03T20:00:00" u="1"/>
        <d v="2017-03-25T00:00:00" u="1"/>
        <d v="2017-07-02T23:20:00" u="1"/>
        <d v="2017-07-07T23:00:00" u="1"/>
        <d v="2017-08-03T21:00:00" u="1"/>
        <d v="2017-08-03T22:00:00" u="1"/>
        <d v="2020-02-29T00:00:00" u="1"/>
        <d v="2017-04-21T00:00:00" u="1"/>
        <d v="2017-08-03T23:00:00" u="1"/>
        <d v="2020-03-25T00:00:00" u="1"/>
        <d v="2017-05-17T00:00:00" u="1"/>
        <d v="2020-04-21T00:00:00" u="1"/>
        <d v="2017-06-13T00:00:00" u="1"/>
        <d v="2017-07-04T00:20:00" u="1"/>
        <d v="2017-07-09T00:00:00" u="1"/>
        <d v="2017-07-04T01:20:00" u="1"/>
        <d v="2017-07-09T01:00:00" u="1"/>
        <d v="2017-07-04T02:20:00" u="1"/>
        <d v="2017-07-09T02:00:00" u="1"/>
        <d v="2017-08-05T00:00:00" u="1"/>
        <d v="2017-07-04T03:20:00" u="1"/>
        <d v="2017-07-09T03:00:00" u="1"/>
        <d v="2017-08-05T01:00:00" u="1"/>
        <d v="2017-07-04T04:20:00" u="1"/>
        <d v="2017-07-09T04:00:00" u="1"/>
        <d v="2017-08-05T02:00:00" u="1"/>
        <d v="2017-09-01T00:00:00" u="1"/>
        <d v="2017-07-04T05:20:00" u="1"/>
        <d v="2017-07-09T05:00:00" u="1"/>
        <d v="2017-08-05T03:00:00" u="1"/>
        <d v="2017-09-01T01:00:00" u="1"/>
        <d v="2017-07-04T06:20:00" u="1"/>
        <d v="2017-07-09T06:00:00" u="1"/>
        <d v="2017-08-05T04:00:00" u="1"/>
        <d v="2017-09-01T02:00:00" u="1"/>
        <d v="2017-07-04T07:20:00" u="1"/>
        <d v="2017-07-09T07:00:00" u="1"/>
        <d v="2017-08-05T05:00:00" u="1"/>
        <d v="2017-09-01T03:00:00" u="1"/>
        <d v="2020-09-01T00:00:00" u="1"/>
        <d v="2017-07-04T08:20:00" u="1"/>
        <d v="2017-07-09T08:00:00" u="1"/>
        <d v="2017-08-05T06:00:00" u="1"/>
        <d v="2017-09-01T04:00:00" u="1"/>
        <d v="2017-07-04T09:20:00" u="1"/>
        <d v="2017-07-09T09:00:00" u="1"/>
        <d v="2017-08-05T07:00:00" u="1"/>
        <d v="2017-09-01T05:00:00" u="1"/>
        <d v="2017-07-04T10:20:00" u="1"/>
        <d v="2017-07-09T10:00:00" u="1"/>
        <d v="2017-08-05T08:00:00" u="1"/>
        <d v="2017-09-01T06:00:00" u="1"/>
        <d v="2017-07-04T11:20:00" u="1"/>
        <d v="2017-07-09T11:00:00" u="1"/>
        <d v="2017-08-05T09:00:00" u="1"/>
        <d v="2017-09-01T07:00:00" u="1"/>
        <d v="2017-07-04T12:20:00" u="1"/>
        <d v="2017-07-09T12:00:00" u="1"/>
        <d v="2017-08-05T10:00:00" u="1"/>
        <d v="2017-09-01T08:00:00" u="1"/>
        <d v="2017-07-04T13:20:00" u="1"/>
        <d v="2017-07-09T13:00:00" u="1"/>
        <d v="2017-08-05T11:00:00" u="1"/>
        <d v="2017-09-01T09:00:00" u="1"/>
        <d v="2017-07-04T14:20:00" u="1"/>
        <d v="2017-07-09T14:00:00" u="1"/>
        <d v="2017-08-05T12:00:00" u="1"/>
        <d v="2017-09-01T10:00:00" u="1"/>
        <d v="2017-07-04T15:20:00" u="1"/>
        <d v="2017-07-09T15:00:00" u="1"/>
        <d v="2017-08-05T13:00:00" u="1"/>
        <d v="2017-09-01T11:00:00" u="1"/>
        <d v="2017-07-04T16:20:00" u="1"/>
        <d v="2017-07-09T16:00:00" u="1"/>
        <d v="2017-08-05T14:00:00" u="1"/>
        <d v="2017-09-01T12:00:00" u="1"/>
        <d v="2017-07-04T17:20:00" u="1"/>
        <d v="2017-07-09T17:00:00" u="1"/>
        <d v="2017-08-05T15:00:00" u="1"/>
        <d v="2017-09-01T13:00:00" u="1"/>
        <d v="2017-07-04T18:20:00" u="1"/>
        <d v="2017-07-09T18:00:00" u="1"/>
        <d v="2017-08-05T16:00:00" u="1"/>
        <d v="2017-09-01T14:00:00" u="1"/>
        <d v="2017-07-04T19:20:00" u="1"/>
        <d v="2017-07-09T19:00:00" u="1"/>
        <d v="2017-08-05T17:00:00" u="1"/>
        <d v="2017-09-01T15:00:00" u="1"/>
        <d v="2017-07-04T20:20:00" u="1"/>
        <d v="2017-07-09T20:00:00" u="1"/>
        <d v="2017-08-05T18:00:00" u="1"/>
        <d v="2017-09-01T16:00:00" u="1"/>
        <d v="2017-07-04T21:20:00" u="1"/>
        <d v="2017-07-09T21:00:00" u="1"/>
        <d v="2017-08-05T19:00:00" u="1"/>
        <d v="2017-09-01T17:00:00" u="1"/>
        <d v="2017-07-04T22:20:00" u="1"/>
        <d v="2017-07-09T22:00:00" u="1"/>
        <d v="2017-08-05T20:00:00" u="1"/>
        <d v="2017-09-01T18:00:00" u="1"/>
        <d v="2017-03-27T00:00:00" u="1"/>
        <d v="2017-07-04T23:20:00" u="1"/>
        <d v="2017-07-09T23:00:00" u="1"/>
        <d v="2017-08-05T21:00:00" u="1"/>
        <d v="2017-09-01T19:00:00" u="1"/>
        <d v="2017-08-05T22:00:00" u="1"/>
        <d v="2017-09-01T20:00:00" u="1"/>
        <d v="2017-04-23T00:00:00" u="1"/>
        <d v="2017-08-05T23:00:00" u="1"/>
        <d v="2017-09-01T21:00:00" u="1"/>
        <d v="2017-09-01T22:00:00" u="1"/>
        <d v="2020-03-27T00:00:00" u="1"/>
        <d v="2017-05-19T00:00:00" u="1"/>
        <d v="2017-09-01T23:00:00" u="1"/>
        <d v="2020-04-23T00:00:00" u="1"/>
        <d v="2017-06-15T00:00:00" u="1"/>
        <d v="2017-07-11T00:00:00" u="1"/>
        <d v="2017-08-02T00:20:00" u="1"/>
        <d v="2017-08-07T00:00:00" u="1"/>
        <d v="2017-08-02T01:20:00" u="1"/>
        <d v="2017-08-07T01:00:00" u="1"/>
        <d v="2017-01-01T00:10:00" u="1"/>
        <d v="2017-08-02T02:20:00" u="1"/>
        <d v="2017-08-07T02:00:00" u="1"/>
        <d v="2017-09-03T00:00:00" u="1"/>
        <d v="2017-01-01T01:10:00" u="1"/>
        <d v="2017-08-02T03:20:00" u="1"/>
        <d v="2017-08-07T03:00:00" u="1"/>
        <d v="2017-09-03T01:00:00" u="1"/>
        <d v="2017-01-01T02:10:00" u="1"/>
        <d v="2017-08-02T04:20:00" u="1"/>
        <d v="2017-08-07T04:00:00" u="1"/>
        <d v="2017-09-03T02:00:00" u="1"/>
        <d v="2017-01-01T03:10:00" u="1"/>
        <d v="2017-08-02T05:20:00" u="1"/>
        <d v="2017-08-07T05:00:00" u="1"/>
        <d v="2017-09-03T03:00:00" u="1"/>
        <d v="2020-09-03T00:00:00" u="1"/>
        <d v="2017-01-01T04:10:00" u="1"/>
        <d v="2017-08-02T06:20:00" u="1"/>
        <d v="2017-08-07T06:00:00" u="1"/>
        <d v="2017-09-03T04:00:00" u="1"/>
        <d v="2017-01-01T05:10:00" u="1"/>
        <d v="2017-08-02T07:20:00" u="1"/>
        <d v="2017-08-07T07:00:00" u="1"/>
        <d v="2017-09-03T05:00:00" u="1"/>
        <d v="2017-01-01T06:10:00" u="1"/>
        <d v="2017-08-02T08:20:00" u="1"/>
        <d v="2017-08-07T08:00:00" u="1"/>
        <d v="2017-09-03T06:00:00" u="1"/>
        <d v="2017-01-01T07:10:00" u="1"/>
        <d v="2017-08-02T09:20:00" u="1"/>
        <d v="2017-08-07T09:00:00" u="1"/>
        <d v="2017-09-03T07:00:00" u="1"/>
        <d v="2017-01-01T08:10:00" u="1"/>
        <d v="2017-08-02T10:20:00" u="1"/>
        <d v="2017-08-07T10:00:00" u="1"/>
        <d v="2017-09-03T08:00:00" u="1"/>
        <d v="2017-01-01T09:10:00" u="1"/>
        <d v="2017-08-02T11:20:00" u="1"/>
        <d v="2017-08-07T11:00:00" u="1"/>
        <d v="2017-09-03T09:00:00" u="1"/>
        <d v="2017-01-01T10:10:00" u="1"/>
        <d v="2017-08-02T12:20:00" u="1"/>
        <d v="2017-08-07T12:00:00" u="1"/>
        <d v="2017-09-03T10:00:00" u="1"/>
        <d v="2017-01-01T11:10:00" u="1"/>
        <d v="2017-08-02T13:20:00" u="1"/>
        <d v="2017-08-07T13:00:00" u="1"/>
        <d v="2017-09-03T11:00:00" u="1"/>
        <d v="2017-01-01T12:10:00" u="1"/>
        <d v="2017-08-02T14:20:00" u="1"/>
        <d v="2017-08-07T14:00:00" u="1"/>
        <d v="2017-09-03T12:00:00" u="1"/>
        <d v="2017-01-01T13:10:00" u="1"/>
        <d v="2017-08-02T15:20:00" u="1"/>
        <d v="2017-08-07T15:00:00" u="1"/>
        <d v="2017-09-03T13:00:00" u="1"/>
        <d v="2017-01-01T14:10:00" u="1"/>
        <d v="2017-08-02T16:20:00" u="1"/>
        <d v="2017-08-07T16:00:00" u="1"/>
        <d v="2017-09-03T14:00:00" u="1"/>
        <d v="2017-01-01T15:10:00" u="1"/>
        <d v="2017-08-02T17:20:00" u="1"/>
        <d v="2017-08-07T17:00:00" u="1"/>
        <d v="2017-09-03T15:00:00" u="1"/>
        <d v="2017-01-01T16:10:00" u="1"/>
        <d v="2017-08-02T18:20:00" u="1"/>
        <d v="2017-08-07T18:00:00" u="1"/>
        <d v="2017-09-03T16:00:00" u="1"/>
        <d v="2017-01-01T17:10:00" u="1"/>
        <d v="2017-08-02T19:20:00" u="1"/>
        <d v="2017-08-07T19:00:00" u="1"/>
        <d v="2017-09-03T17:00:00" u="1"/>
        <d v="2017-01-01T18:10:00" u="1"/>
        <d v="2017-08-02T20:20:00" u="1"/>
        <d v="2017-08-07T20:00:00" u="1"/>
        <d v="2017-09-03T18:00:00" u="1"/>
        <d v="2017-01-01T19:10:00" u="1"/>
        <d v="2017-03-29T00:00:00" u="1"/>
        <d v="2017-08-02T21:20:00" u="1"/>
        <d v="2017-08-07T21:00:00" u="1"/>
        <d v="2017-09-03T19:00:00" u="1"/>
        <d v="2017-01-01T20:10:00" u="1"/>
        <d v="2017-08-02T22:20:00" u="1"/>
        <d v="2017-08-07T22:00:00" u="1"/>
        <d v="2017-09-03T20:00:00" u="1"/>
        <d v="2017-01-01T21:10:00" u="1"/>
        <d v="2017-04-25T00:00:00" u="1"/>
        <d v="2017-08-02T23:20:00" u="1"/>
        <d v="2017-08-07T23:00:00" u="1"/>
        <d v="2017-09-03T21:00:00" u="1"/>
        <d v="2017-01-01T22:10:00" u="1"/>
        <d v="2017-09-03T22:00:00" u="1"/>
        <d v="2020-03-29T00:00:00" u="1"/>
        <d v="2017-01-01T23:10:00" u="1"/>
        <d v="2017-05-21T00:00:00" u="1"/>
        <d v="2017-09-03T23:00:00" u="1"/>
        <d v="2020-04-25T00:00:00" u="1"/>
        <d v="2017-06-17T00:00:00" u="1"/>
        <d v="2017-07-13T00:00:00" u="1"/>
        <d v="2017-08-04T00:20:00" u="1"/>
        <d v="2017-08-09T00:00:00" u="1"/>
        <d v="2017-08-04T01:20:00" u="1"/>
        <d v="2017-08-09T01:00:00" u="1"/>
        <d v="2017-01-03T00:10:00" u="1"/>
        <d v="2017-08-04T02:20:00" u="1"/>
        <d v="2017-08-09T02:00:00" u="1"/>
        <d v="2017-09-05T00:00:00" u="1"/>
        <d v="2017-01-03T01:10:00" u="1"/>
        <d v="2017-08-04T03:20:00" u="1"/>
        <d v="2017-08-09T03:00:00" u="1"/>
        <d v="2017-09-05T01:00:00" u="1"/>
        <d v="2017-01-03T02:10:00" u="1"/>
        <d v="2017-08-04T04:20:00" u="1"/>
        <d v="2017-08-09T04:00:00" u="1"/>
        <d v="2017-09-05T02:00:00" u="1"/>
        <d v="2017-10-01T00:00:00" u="1"/>
        <d v="2017-01-03T03:10:00" u="1"/>
        <d v="2017-08-04T05:20:00" u="1"/>
        <d v="2017-08-09T05:00:00" u="1"/>
        <d v="2017-09-05T03:00:00" u="1"/>
        <d v="2017-10-01T01:00:00" u="1"/>
        <d v="2017-01-03T04:10:00" u="1"/>
        <d v="2017-08-04T06:20:00" u="1"/>
        <d v="2017-08-09T06:00:00" u="1"/>
        <d v="2017-09-05T04:00:00" u="1"/>
        <d v="2017-10-01T02:00:00" u="1"/>
        <d v="2017-01-03T05:10:00" u="1"/>
        <d v="2017-08-04T07:20:00" u="1"/>
        <d v="2017-08-09T07:00:00" u="1"/>
        <d v="2017-09-05T05:00:00" u="1"/>
        <d v="2017-10-01T03:00:00" u="1"/>
        <d v="2020-10-01T00:00:00" u="1"/>
        <d v="2017-01-03T06:10:00" u="1"/>
        <d v="2017-08-04T08:20:00" u="1"/>
        <d v="2017-08-09T08:00:00" u="1"/>
        <d v="2017-09-05T06:00:00" u="1"/>
        <d v="2017-10-01T04:00:00" u="1"/>
        <d v="2017-01-03T07:10:00" u="1"/>
        <d v="2017-08-04T09:20:00" u="1"/>
        <d v="2017-08-09T09:00:00" u="1"/>
        <d v="2017-09-05T07:00:00" u="1"/>
        <d v="2017-10-01T05:00:00" u="1"/>
        <d v="2017-01-03T08:10:00" u="1"/>
        <d v="2017-08-04T10:20:00" u="1"/>
        <d v="2017-08-09T10:00:00" u="1"/>
        <d v="2017-09-05T08:00:00" u="1"/>
        <d v="2017-10-01T06:00:00" u="1"/>
        <d v="2017-01-03T09:10:00" u="1"/>
        <d v="2017-08-04T11:20:00" u="1"/>
        <d v="2017-08-09T11:00:00" u="1"/>
        <d v="2017-09-05T09:00:00" u="1"/>
        <d v="2017-10-01T07:00:00" u="1"/>
        <d v="2017-01-03T10:10:00" u="1"/>
        <d v="2017-08-04T12:20:00" u="1"/>
        <d v="2017-08-09T12:00:00" u="1"/>
        <d v="2017-09-05T10:00:00" u="1"/>
        <d v="2017-10-01T08:00:00" u="1"/>
        <d v="2017-01-03T11:10:00" u="1"/>
        <d v="2017-08-04T13:20:00" u="1"/>
        <d v="2017-08-09T13:00:00" u="1"/>
        <d v="2017-09-05T11:00:00" u="1"/>
        <d v="2017-10-01T09:00:00" u="1"/>
        <d v="2017-01-03T12:10:00" u="1"/>
        <d v="2017-08-04T14:20:00" u="1"/>
        <d v="2017-08-09T14:00:00" u="1"/>
        <d v="2017-09-05T12:00:00" u="1"/>
        <d v="2017-10-01T10:00:00" u="1"/>
        <d v="2017-01-03T13:10:00" u="1"/>
        <d v="2017-08-04T15:20:00" u="1"/>
        <d v="2017-08-09T15:00:00" u="1"/>
        <d v="2017-09-05T13:00:00" u="1"/>
        <d v="2017-10-01T11:00:00" u="1"/>
        <d v="2017-01-03T14:10:00" u="1"/>
        <d v="2017-08-04T16:20:00" u="1"/>
        <d v="2017-08-09T16:00:00" u="1"/>
        <d v="2017-09-05T14:00:00" u="1"/>
        <d v="2017-10-01T12:00:00" u="1"/>
        <d v="2017-01-03T15:10:00" u="1"/>
        <d v="2017-08-04T17:20:00" u="1"/>
        <d v="2017-08-09T17:00:00" u="1"/>
        <d v="2017-09-05T15:00:00" u="1"/>
        <d v="2017-10-01T13:00:00" u="1"/>
        <d v="2017-01-03T16:10:00" u="1"/>
        <d v="2017-08-04T18:20:00" u="1"/>
        <d v="2017-08-09T18:00:00" u="1"/>
        <d v="2017-09-05T16:00:00" u="1"/>
        <d v="2017-10-01T14:00:00" u="1"/>
        <d v="2017-01-03T17:10:00" u="1"/>
        <d v="2017-08-04T19:20:00" u="1"/>
        <d v="2017-08-09T19:00:00" u="1"/>
        <d v="2017-09-05T17:00:00" u="1"/>
        <d v="2017-10-01T15:00:00" u="1"/>
        <d v="2017-01-03T18:10:00" u="1"/>
        <d v="2017-08-04T20:20:00" u="1"/>
        <d v="2017-08-09T20:00:00" u="1"/>
        <d v="2017-09-05T18:00:00" u="1"/>
        <d v="2017-10-01T16:00:00" u="1"/>
        <d v="2017-01-03T19:10:00" u="1"/>
        <d v="2017-03-31T00:00:00" u="1"/>
        <d v="2017-08-04T21:20:00" u="1"/>
        <d v="2017-08-09T21:00:00" u="1"/>
        <d v="2017-09-05T19:00:00" u="1"/>
        <d v="2017-10-01T17:00:00" u="1"/>
        <d v="2017-01-03T20:10:00" u="1"/>
        <d v="2017-08-04T22:20:00" u="1"/>
        <d v="2017-08-09T22:00:00" u="1"/>
        <d v="2017-09-05T20:00:00" u="1"/>
        <d v="2017-10-01T18:00:00" u="1"/>
        <d v="2017-01-03T21:10:00" u="1"/>
        <d v="2017-04-27T00:00:00" u="1"/>
        <d v="2017-08-04T23:20:00" u="1"/>
        <d v="2017-08-09T23:00:00" u="1"/>
        <d v="2017-09-05T21:00:00" u="1"/>
        <d v="2017-10-01T19:00:00" u="1"/>
        <d v="2017-01-03T22:10:00" u="1"/>
        <d v="2017-09-05T22:00:00" u="1"/>
        <d v="2017-10-01T20:00:00" u="1"/>
        <d v="2020-03-31T00:00:00" u="1"/>
        <d v="2017-01-03T23:10:00" u="1"/>
        <d v="2017-05-23T00:00:00" u="1"/>
        <d v="2017-09-05T23:00:00" u="1"/>
        <d v="2017-10-01T21:00:00" u="1"/>
        <d v="2017-10-01T22:00:00" u="1"/>
        <d v="2020-04-27T00:00:00" u="1"/>
        <d v="2017-06-19T00:00:00" u="1"/>
        <d v="2017-10-01T23:00:00" u="1"/>
        <d v="2017-07-15T00:00:00" u="1"/>
        <d v="2017-08-11T00:00:00" u="1"/>
        <d v="2017-01-05T00:10:00" u="1"/>
        <d v="2017-09-02T00:20:00" u="1"/>
        <d v="2017-09-07T00:00:00" u="1"/>
        <d v="2017-01-05T01:10:00" u="1"/>
        <d v="2017-09-02T01:20:00" u="1"/>
        <d v="2017-09-07T01:00:00" u="1"/>
        <d v="2017-01-05T02:10:00" u="1"/>
        <d v="2017-02-01T00:10:00" u="1"/>
        <d v="2017-09-02T02:20:00" u="1"/>
        <d v="2017-09-07T02:00:00" u="1"/>
        <d v="2017-10-03T00:00:00" u="1"/>
        <d v="2017-01-05T03:10:00" u="1"/>
        <d v="2017-02-01T01:10:00" u="1"/>
        <d v="2017-09-02T03:20:00" u="1"/>
        <d v="2017-09-07T03:00:00" u="1"/>
        <d v="2017-10-03T01:00:00" u="1"/>
        <d v="2017-01-05T04:10:00" u="1"/>
        <d v="2017-02-01T02:10:00" u="1"/>
        <d v="2017-09-02T04:20:00" u="1"/>
        <d v="2017-09-07T04:00:00" u="1"/>
        <d v="2017-10-03T02:00:00" u="1"/>
        <d v="2017-01-05T05:10:00" u="1"/>
        <d v="2017-02-01T03:10:00" u="1"/>
        <d v="2017-09-02T05:20:00" u="1"/>
        <d v="2017-09-07T05:00:00" u="1"/>
        <d v="2017-10-03T03:00:00" u="1"/>
        <d v="2020-10-03T00:00:00" u="1"/>
        <d v="2017-01-05T06:10:00" u="1"/>
        <d v="2017-02-01T04:10:00" u="1"/>
        <d v="2017-09-02T06:20:00" u="1"/>
        <d v="2017-09-07T06:00:00" u="1"/>
        <d v="2017-10-03T04:00:00" u="1"/>
        <d v="2017-01-05T07:10:00" u="1"/>
        <d v="2017-02-01T05:10:00" u="1"/>
        <d v="2017-09-02T07:20:00" u="1"/>
        <d v="2017-09-07T07:00:00" u="1"/>
        <d v="2017-10-03T05:00:00" u="1"/>
        <d v="2017-01-05T08:10:00" u="1"/>
        <d v="2017-02-01T06:10:00" u="1"/>
        <d v="2017-09-02T08:20:00" u="1"/>
        <d v="2017-09-07T08:00:00" u="1"/>
        <d v="2017-10-03T06:00:00" u="1"/>
        <d v="2017-01-05T09:10:00" u="1"/>
        <d v="2017-02-01T07:10:00" u="1"/>
        <d v="2017-09-02T09:20:00" u="1"/>
        <d v="2017-09-07T09:00:00" u="1"/>
        <d v="2017-10-03T07:00:00" u="1"/>
        <d v="2017-01-05T10:10:00" u="1"/>
        <d v="2017-02-01T08:10:00" u="1"/>
        <d v="2017-09-02T10:20:00" u="1"/>
        <d v="2017-09-07T10:00:00" u="1"/>
        <d v="2017-10-03T08:00:00" u="1"/>
        <d v="2017-01-05T11:10:00" u="1"/>
        <d v="2017-02-01T09:10:00" u="1"/>
        <d v="2017-09-02T11:20:00" u="1"/>
        <d v="2017-09-07T11:00:00" u="1"/>
        <d v="2017-10-03T09:00:00" u="1"/>
        <d v="2017-01-05T12:10:00" u="1"/>
        <d v="2017-02-01T10:10:00" u="1"/>
        <d v="2017-09-02T12:20:00" u="1"/>
        <d v="2017-09-07T12:00:00" u="1"/>
        <d v="2017-10-03T10:00:00" u="1"/>
        <d v="2017-01-05T13:10:00" u="1"/>
        <d v="2017-02-01T11:10:00" u="1"/>
        <d v="2017-09-02T13:20:00" u="1"/>
        <d v="2017-09-07T13:00:00" u="1"/>
        <d v="2017-10-03T11:00:00" u="1"/>
        <d v="2017-01-05T14:10:00" u="1"/>
        <d v="2017-02-01T12:10:00" u="1"/>
        <d v="2017-09-02T14:20:00" u="1"/>
        <d v="2017-09-07T14:00:00" u="1"/>
        <d v="2017-10-03T12:00:00" u="1"/>
        <d v="2017-01-05T15:10:00" u="1"/>
        <d v="2017-02-01T13:10:00" u="1"/>
        <d v="2017-09-02T15:20:00" u="1"/>
        <d v="2017-09-07T15:00:00" u="1"/>
        <d v="2017-10-03T13:00:00" u="1"/>
        <d v="2017-01-05T16:10:00" u="1"/>
        <d v="2017-02-01T14:10:00" u="1"/>
        <d v="2017-09-02T16:20:00" u="1"/>
        <d v="2017-09-07T16:00:00" u="1"/>
        <d v="2017-10-03T14:00:00" u="1"/>
        <d v="2017-01-05T17:10:00" u="1"/>
        <d v="2017-02-01T15:10:00" u="1"/>
        <d v="2017-09-02T17:20:00" u="1"/>
        <d v="2017-09-07T17:00:00" u="1"/>
        <d v="2017-10-03T15:00:00" u="1"/>
        <d v="2017-01-05T18:10:00" u="1"/>
        <d v="2017-02-01T16:10:00" u="1"/>
        <d v="2017-09-02T18:20:00" u="1"/>
        <d v="2017-09-07T18:00:00" u="1"/>
        <d v="2017-10-03T16:00:00" u="1"/>
        <d v="2017-01-05T19:10:00" u="1"/>
        <d v="2017-02-01T17:10:00" u="1"/>
        <d v="2017-09-02T19:20:00" u="1"/>
        <d v="2017-09-07T19:00:00" u="1"/>
        <d v="2017-10-03T17:00:00" u="1"/>
        <d v="2017-01-05T20:10:00" u="1"/>
        <d v="2017-02-01T18:10:00" u="1"/>
        <d v="2017-09-02T20:20:00" u="1"/>
        <d v="2017-09-07T20:00:00" u="1"/>
        <d v="2017-10-03T18:00:00" u="1"/>
        <d v="2017-01-05T21:10:00" u="1"/>
        <d v="2017-02-01T19:10:00" u="1"/>
        <d v="2017-04-29T00:00:00" u="1"/>
        <d v="2017-09-02T21:20:00" u="1"/>
        <d v="2017-09-07T21:00:00" u="1"/>
        <d v="2017-10-03T19:00:00" u="1"/>
        <d v="2017-01-05T22:10:00" u="1"/>
        <d v="2017-02-01T20:10:00" u="1"/>
        <d v="2017-09-02T22:20:00" u="1"/>
        <d v="2017-09-07T22:00:00" u="1"/>
        <d v="2017-10-03T20:00:00" u="1"/>
        <d v="2017-01-05T23:10:00" u="1"/>
        <d v="2017-02-01T21:10:00" u="1"/>
        <d v="2017-05-25T00:00:00" u="1"/>
        <d v="2017-09-02T23:20:00" u="1"/>
        <d v="2017-09-07T23:00:00" u="1"/>
        <d v="2017-10-03T21:00:00" u="1"/>
        <d v="2017-02-01T22:10:00" u="1"/>
        <d v="2017-10-03T22:00:00" u="1"/>
        <d v="2020-04-29T00:00:00" u="1"/>
        <d v="2017-02-01T23:10:00" u="1"/>
        <d v="2017-06-21T00:00:00" u="1"/>
        <d v="2017-10-03T23:00:00" u="1"/>
        <d v="2017-07-17T00:00:00" u="1"/>
        <d v="2017-08-13T00:00:00" u="1"/>
        <d v="2017-01-02T00:30:00" u="1"/>
        <d v="2017-01-07T00:10:00" u="1"/>
        <d v="2017-09-04T00:20:00" u="1"/>
        <d v="2017-09-09T00:00:00" u="1"/>
        <d v="2017-01-02T01:30:00" u="1"/>
        <d v="2017-01-07T01:10:00" u="1"/>
        <d v="2017-09-04T01:20:00" u="1"/>
        <d v="2017-09-09T01:00:00" u="1"/>
        <d v="2017-01-02T02:30:00" u="1"/>
        <d v="2017-01-07T02:10:00" u="1"/>
        <d v="2017-02-03T00:10:00" u="1"/>
        <d v="2017-09-04T02:20:00" u="1"/>
        <d v="2017-09-09T02:00:00" u="1"/>
        <d v="2017-10-05T00:00:00" u="1"/>
        <d v="2017-01-02T03:30:00" u="1"/>
        <d v="2017-01-07T03:10:00" u="1"/>
        <d v="2017-02-03T01:10:00" u="1"/>
        <d v="2017-09-04T03:20:00" u="1"/>
        <d v="2017-09-09T03:00:00" u="1"/>
        <d v="2017-10-05T01:00:00" u="1"/>
        <d v="2017-01-02T04:30:00" u="1"/>
        <d v="2017-01-07T04:10:00" u="1"/>
        <d v="2017-02-03T02:10:00" u="1"/>
        <d v="2017-09-04T04:20:00" u="1"/>
        <d v="2017-09-09T04:00:00" u="1"/>
        <d v="2017-10-05T02:00:00" u="1"/>
        <d v="2017-11-01T00:00:00" u="1"/>
        <d v="2017-01-02T05:30:00" u="1"/>
        <d v="2017-01-07T05:10:00" u="1"/>
        <d v="2017-02-03T03:10:00" u="1"/>
        <d v="2017-09-04T05:20:00" u="1"/>
        <d v="2017-09-09T05:00:00" u="1"/>
        <d v="2017-10-05T03:00:00" u="1"/>
        <d v="2017-11-01T01:00:00" u="1"/>
        <d v="2017-01-02T06:30:00" u="1"/>
        <d v="2017-01-07T06:10:00" u="1"/>
        <d v="2017-02-03T04:10:00" u="1"/>
        <d v="2017-09-04T06:20:00" u="1"/>
        <d v="2017-09-09T06:00:00" u="1"/>
        <d v="2017-10-05T04:00:00" u="1"/>
        <d v="2017-11-01T02:00:00" u="1"/>
        <d v="2017-01-02T07:30:00" u="1"/>
        <d v="2017-01-07T07:10:00" u="1"/>
        <d v="2017-02-03T05:10:00" u="1"/>
        <d v="2017-09-04T07:20:00" u="1"/>
        <d v="2017-09-09T07:00:00" u="1"/>
        <d v="2017-10-05T05:00:00" u="1"/>
        <d v="2017-11-01T03:00:00" u="1"/>
        <d v="2020-11-01T00:00:00" u="1"/>
        <d v="2017-01-02T08:30:00" u="1"/>
        <d v="2017-01-07T08:10:00" u="1"/>
        <d v="2017-02-03T06:10:00" u="1"/>
        <d v="2017-09-04T08:20:00" u="1"/>
        <d v="2017-09-09T08:00:00" u="1"/>
        <d v="2017-10-05T06:00:00" u="1"/>
        <d v="2017-11-01T04:00:00" u="1"/>
        <d v="2017-01-02T09:30:00" u="1"/>
        <d v="2017-01-07T09:10:00" u="1"/>
        <d v="2017-02-03T07:10:00" u="1"/>
        <d v="2017-09-04T09:20:00" u="1"/>
        <d v="2017-09-09T09:00:00" u="1"/>
        <d v="2017-10-05T07:00:00" u="1"/>
        <d v="2017-11-01T05:00:00" u="1"/>
        <d v="2017-01-02T10:30:00" u="1"/>
        <d v="2017-01-07T10:10:00" u="1"/>
        <d v="2017-02-03T08:10:00" u="1"/>
        <d v="2017-09-04T10:20:00" u="1"/>
        <d v="2017-09-09T10:00:00" u="1"/>
        <d v="2017-10-05T08:00:00" u="1"/>
        <d v="2017-11-01T06:00:00" u="1"/>
        <d v="2017-01-02T11:30:00" u="1"/>
        <d v="2017-01-07T11:10:00" u="1"/>
        <d v="2017-02-03T09:10:00" u="1"/>
        <d v="2017-09-04T11:20:00" u="1"/>
        <d v="2017-09-09T11:00:00" u="1"/>
        <d v="2017-10-05T09:00:00" u="1"/>
        <d v="2017-11-01T07:00:00" u="1"/>
        <d v="2017-01-02T12:30:00" u="1"/>
        <d v="2017-01-07T12:10:00" u="1"/>
        <d v="2017-02-03T10:10:00" u="1"/>
        <d v="2017-09-04T12:20:00" u="1"/>
        <d v="2017-09-09T12:00:00" u="1"/>
        <d v="2017-10-05T10:00:00" u="1"/>
        <d v="2017-11-01T08:00:00" u="1"/>
        <d v="2017-01-02T13:30:00" u="1"/>
        <d v="2017-01-07T13:10:00" u="1"/>
        <d v="2017-02-03T11:10:00" u="1"/>
        <d v="2017-09-04T13:20:00" u="1"/>
        <d v="2017-09-09T13:00:00" u="1"/>
        <d v="2017-10-05T11:00:00" u="1"/>
        <d v="2017-11-01T09:00:00" u="1"/>
        <d v="2017-01-02T14:30:00" u="1"/>
        <d v="2017-01-07T14:10:00" u="1"/>
        <d v="2017-02-03T12:10:00" u="1"/>
        <d v="2017-09-04T14:20:00" u="1"/>
        <d v="2017-09-09T14:00:00" u="1"/>
        <d v="2017-10-05T12:00:00" u="1"/>
        <d v="2017-11-01T10:00:00" u="1"/>
        <d v="2017-01-02T15:30:00" u="1"/>
        <d v="2017-01-07T15:10:00" u="1"/>
        <d v="2017-02-03T13:10:00" u="1"/>
        <d v="2017-09-04T15:20:00" u="1"/>
        <d v="2017-09-09T15:00:00" u="1"/>
        <d v="2017-10-05T13:00:00" u="1"/>
        <d v="2017-11-01T11:00:00" u="1"/>
        <d v="2017-01-02T16:30:00" u="1"/>
        <d v="2017-01-07T16:10:00" u="1"/>
        <d v="2017-02-03T14:10:00" u="1"/>
        <d v="2017-09-04T16:20:00" u="1"/>
        <d v="2017-09-09T16:00:00" u="1"/>
        <d v="2017-10-05T14:00:00" u="1"/>
        <d v="2017-11-01T12:00:00" u="1"/>
        <d v="2017-01-02T17:30:00" u="1"/>
        <d v="2017-01-07T17:10:00" u="1"/>
        <d v="2017-02-03T15:10:00" u="1"/>
        <d v="2017-09-04T17:20:00" u="1"/>
        <d v="2017-09-09T17:00:00" u="1"/>
        <d v="2017-10-05T15:00:00" u="1"/>
        <d v="2017-11-01T13:00:00" u="1"/>
        <d v="2017-01-02T18:30:00" u="1"/>
        <d v="2017-01-07T18:10:00" u="1"/>
        <d v="2017-02-03T16:10:00" u="1"/>
        <d v="2017-09-04T18:20:00" u="1"/>
        <d v="2017-09-09T18:00:00" u="1"/>
        <d v="2017-10-05T16:00:00" u="1"/>
        <d v="2017-11-01T14:00:00" u="1"/>
        <d v="2017-01-02T19:30:00" u="1"/>
        <d v="2017-01-07T19:10:00" u="1"/>
        <d v="2017-02-03T17:10:00" u="1"/>
        <d v="2017-09-04T19:20:00" u="1"/>
        <d v="2017-09-09T19:00:00" u="1"/>
        <d v="2017-10-05T17:00:00" u="1"/>
        <d v="2017-11-01T15:00:00" u="1"/>
        <d v="2017-01-02T20:30:00" u="1"/>
        <d v="2017-01-07T20:10:00" u="1"/>
        <d v="2017-02-03T18:10:00" u="1"/>
        <d v="2017-09-04T20:20:00" u="1"/>
        <d v="2017-09-09T20:00:00" u="1"/>
        <d v="2017-10-05T18:00:00" u="1"/>
        <d v="2017-11-01T16:00:00" u="1"/>
        <d v="2017-01-02T21:30:00" u="1"/>
        <d v="2017-01-07T21:10:00" u="1"/>
        <d v="2017-02-03T19:10:00" u="1"/>
        <d v="2017-09-04T21:20:00" u="1"/>
        <d v="2017-09-09T21:00:00" u="1"/>
        <d v="2017-10-05T19:00:00" u="1"/>
        <d v="2017-11-01T17:00:00" u="1"/>
        <d v="2017-01-02T22:30:00" u="1"/>
        <d v="2017-01-07T22:10:00" u="1"/>
        <d v="2017-02-03T20:10:00" u="1"/>
        <d v="2017-09-04T22:20:00" u="1"/>
        <d v="2017-09-09T22:00:00" u="1"/>
        <d v="2017-10-05T20:00:00" u="1"/>
        <d v="2017-11-01T18:00:00" u="1"/>
        <d v="2017-01-02T23:30:00" u="1"/>
        <d v="2017-01-07T23:10:00" u="1"/>
        <d v="2017-02-03T21:10:00" u="1"/>
        <d v="2017-05-27T00:00:00" u="1"/>
        <d v="2017-09-04T23:20:00" u="1"/>
        <d v="2017-09-09T23:00:00" u="1"/>
        <d v="2017-10-05T21:00:00" u="1"/>
        <d v="2017-11-01T19:00:00" u="1"/>
        <d v="2017-02-03T22:10:00" u="1"/>
        <d v="2017-10-05T22:00:00" u="1"/>
        <d v="2017-11-01T20:00:00" u="1"/>
        <d v="2017-02-03T23:10:00" u="1"/>
        <d v="2017-06-23T00:00:00" u="1"/>
        <d v="2017-10-05T23:00:00" u="1"/>
        <d v="2017-11-01T21:00:00" u="1"/>
        <d v="2017-11-01T22:00:00" u="1"/>
        <d v="2017-07-19T00:00:00" u="1"/>
        <d v="2017-11-01T23:00:00" u="1"/>
        <d v="2017-08-15T00:00:00" u="1"/>
        <d v="2017-09-11T00:00:00" u="1"/>
        <d v="2017-02-05T00:10:00" u="1"/>
        <d v="2017-10-02T00:20:00" u="1"/>
        <d v="2017-10-07T00:00:00" u="1"/>
        <d v="2017-02-05T01:10:00" u="1"/>
        <d v="2017-10-02T01:20:00" u="1"/>
        <d v="2017-10-07T01:00:00" u="1"/>
        <d v="2017-02-05T02:10:00" u="1"/>
        <d v="2017-03-01T00:10:00" u="1"/>
        <d v="2017-10-02T02:20:00" u="1"/>
        <d v="2017-10-07T02:00:00" u="1"/>
        <d v="2017-11-03T00:00:00" u="1"/>
        <d v="2017-02-05T03:10:00" u="1"/>
        <d v="2017-03-01T01:10:00" u="1"/>
        <d v="2017-10-02T03:20:00" u="1"/>
        <d v="2017-10-07T03:00:00" u="1"/>
        <d v="2017-11-03T01:00:00" u="1"/>
        <d v="2017-02-05T04:10:00" u="1"/>
        <d v="2017-03-01T02:10:00" u="1"/>
        <d v="2017-10-02T04:20:00" u="1"/>
        <d v="2017-10-07T04:00:00" u="1"/>
        <d v="2017-11-03T02:00:00" u="1"/>
        <d v="2017-02-05T05:10:00" u="1"/>
        <d v="2017-03-01T03:10:00" u="1"/>
        <d v="2017-10-02T05:20:00" u="1"/>
        <d v="2017-10-07T05:00:00" u="1"/>
        <d v="2017-11-03T03:00:00" u="1"/>
        <d v="2020-11-03T00:00:00" u="1"/>
        <d v="2017-02-05T06:10:00" u="1"/>
        <d v="2017-03-01T04:10:00" u="1"/>
        <d v="2017-10-02T06:20:00" u="1"/>
        <d v="2017-10-07T06:00:00" u="1"/>
        <d v="2017-11-03T04:00:00" u="1"/>
        <d v="2017-02-05T07:10:00" u="1"/>
        <d v="2017-03-01T05:10:00" u="1"/>
        <d v="2017-10-02T07:20:00" u="1"/>
        <d v="2017-10-07T07:00:00" u="1"/>
        <d v="2017-11-03T05:00:00" u="1"/>
        <d v="2017-02-05T08:10:00" u="1"/>
        <d v="2017-03-01T06:10:00" u="1"/>
        <d v="2017-10-02T08:20:00" u="1"/>
        <d v="2017-10-07T08:00:00" u="1"/>
        <d v="2017-11-03T06:00:00" u="1"/>
        <d v="2017-02-05T09:10:00" u="1"/>
        <d v="2017-03-01T07:10:00" u="1"/>
        <d v="2017-10-02T09:20:00" u="1"/>
        <d v="2017-10-07T09:00:00" u="1"/>
        <d v="2017-11-03T07:00:00" u="1"/>
        <d v="2017-02-05T10:10:00" u="1"/>
        <d v="2017-03-01T08:10:00" u="1"/>
        <d v="2017-10-02T10:20:00" u="1"/>
        <d v="2017-10-07T10:00:00" u="1"/>
        <d v="2017-11-03T08:00:00" u="1"/>
        <d v="2017-02-05T11:10:00" u="1"/>
        <d v="2017-03-01T09:10:00" u="1"/>
        <d v="2017-10-02T11:20:00" u="1"/>
        <d v="2017-10-07T11:00:00" u="1"/>
        <d v="2017-11-03T09:00:00" u="1"/>
        <d v="2017-02-05T12:10:00" u="1"/>
        <d v="2017-03-01T10:10:00" u="1"/>
        <d v="2017-10-02T12:20:00" u="1"/>
        <d v="2017-10-07T12:00:00" u="1"/>
        <d v="2017-11-03T10:00:00" u="1"/>
        <d v="2017-02-05T13:10:00" u="1"/>
        <d v="2017-03-01T11:10:00" u="1"/>
        <d v="2017-10-02T13:20:00" u="1"/>
        <d v="2017-10-07T13:00:00" u="1"/>
        <d v="2017-11-03T11:00:00" u="1"/>
        <d v="2017-02-05T14:10:00" u="1"/>
        <d v="2017-03-01T12:10:00" u="1"/>
        <d v="2017-10-02T14:20:00" u="1"/>
        <d v="2017-10-07T14:00:00" u="1"/>
        <d v="2017-11-03T12:00:00" u="1"/>
        <d v="2017-02-05T15:10:00" u="1"/>
        <d v="2017-03-01T13:10:00" u="1"/>
        <d v="2017-10-02T15:20:00" u="1"/>
        <d v="2017-10-07T15:00:00" u="1"/>
        <d v="2017-11-03T13:00:00" u="1"/>
        <d v="2017-02-05T16:10:00" u="1"/>
        <d v="2017-03-01T14:10:00" u="1"/>
        <d v="2017-10-02T16:20:00" u="1"/>
        <d v="2017-10-07T16:00:00" u="1"/>
        <d v="2017-11-03T14:00:00" u="1"/>
        <d v="2017-02-05T17:10:00" u="1"/>
        <d v="2017-03-01T15:10:00" u="1"/>
        <d v="2017-10-02T17:20:00" u="1"/>
        <d v="2017-10-07T17:00:00" u="1"/>
        <d v="2017-11-03T15:00:00" u="1"/>
        <d v="2017-02-05T18:10:00" u="1"/>
        <d v="2017-03-01T16:10:00" u="1"/>
        <d v="2017-10-02T18:20:00" u="1"/>
        <d v="2017-10-07T18:00:00" u="1"/>
        <d v="2017-11-03T16:00:00" u="1"/>
        <d v="2017-02-05T19:10:00" u="1"/>
        <d v="2017-03-01T17:10:00" u="1"/>
        <d v="2017-10-02T19:20:00" u="1"/>
        <d v="2017-10-07T19:00:00" u="1"/>
        <d v="2017-11-03T17:00:00" u="1"/>
        <d v="2017-02-05T20:10:00" u="1"/>
        <d v="2017-03-01T18:10:00" u="1"/>
        <d v="2017-10-02T20:20:00" u="1"/>
        <d v="2017-10-07T20:00:00" u="1"/>
        <d v="2017-11-03T18:00:00" u="1"/>
        <d v="2017-02-05T21:10:00" u="1"/>
        <d v="2017-03-01T19:10:00" u="1"/>
        <d v="2017-05-29T00:00:00" u="1"/>
        <d v="2017-10-02T21:20:00" u="1"/>
        <d v="2017-10-07T21:00:00" u="1"/>
        <d v="2017-11-03T19:00:00" u="1"/>
        <d v="2017-02-05T22:10:00" u="1"/>
        <d v="2017-03-01T20:10:00" u="1"/>
        <d v="2017-10-02T22:20:00" u="1"/>
        <d v="2017-10-07T22:00:00" u="1"/>
        <d v="2017-11-03T20:00:00" u="1"/>
        <d v="2017-02-05T23:10:00" u="1"/>
        <d v="2017-03-01T21:10:00" u="1"/>
        <d v="2017-06-25T00:00:00" u="1"/>
        <d v="2017-10-02T23:20:00" u="1"/>
        <d v="2017-10-07T23:00:00" u="1"/>
        <d v="2017-11-03T21:00:00" u="1"/>
        <d v="2017-03-01T22:10:00" u="1"/>
        <d v="2017-11-03T22:00:00" u="1"/>
        <d v="2017-03-01T23:10:00" u="1"/>
        <d v="2017-07-21T00:00:00" u="1"/>
        <d v="2017-11-03T23:00:00" u="1"/>
        <d v="2017-08-17T00:00:00" u="1"/>
        <d v="2017-09-13T00:00:00" u="1"/>
        <d v="2017-02-02T00:30:00" u="1"/>
        <d v="2017-02-07T00:10:00" u="1"/>
        <d v="2017-10-04T00:20:00" u="1"/>
        <d v="2017-10-09T00:00:00" u="1"/>
        <d v="2017-02-02T01:30:00" u="1"/>
        <d v="2017-02-07T01:10:00" u="1"/>
        <d v="2017-10-04T01:20:00" u="1"/>
        <d v="2017-10-09T01:00:00" u="1"/>
        <d v="2017-02-02T02:30:00" u="1"/>
        <d v="2017-02-07T02:10:00" u="1"/>
        <d v="2017-03-03T00:10:00" u="1"/>
        <d v="2017-10-04T02:20:00" u="1"/>
        <d v="2017-10-09T02:00:00" u="1"/>
        <d v="2017-11-05T00:00:00" u="1"/>
        <d v="2017-02-02T03:30:00" u="1"/>
        <d v="2017-02-07T03:10:00" u="1"/>
        <d v="2017-03-03T01:10:00" u="1"/>
        <d v="2017-10-04T03:20:00" u="1"/>
        <d v="2017-10-09T03:00:00" u="1"/>
        <d v="2017-11-05T01:00:00" u="1"/>
        <d v="2017-02-02T04:30:00" u="1"/>
        <d v="2017-02-07T04:10:00" u="1"/>
        <d v="2017-03-03T02:10:00" u="1"/>
        <d v="2017-10-04T04:20:00" u="1"/>
        <d v="2017-10-09T04:00:00" u="1"/>
        <d v="2017-11-05T02:00:00" u="1"/>
        <d v="2017-12-01T00:00:00" u="1"/>
        <d v="2017-02-02T05:30:00" u="1"/>
        <d v="2017-02-07T05:10:00" u="1"/>
        <d v="2017-03-03T03:10:00" u="1"/>
        <d v="2017-10-04T05:20:00" u="1"/>
        <d v="2017-10-09T05:00:00" u="1"/>
        <d v="2017-11-05T03:00:00" u="1"/>
        <d v="2017-12-01T01:00:00" u="1"/>
        <d v="2017-02-02T06:30:00" u="1"/>
        <d v="2017-02-07T06:10:00" u="1"/>
        <d v="2017-03-03T04:10:00" u="1"/>
        <d v="2017-10-04T06:20:00" u="1"/>
        <d v="2017-10-09T06:00:00" u="1"/>
        <d v="2017-11-05T04:00:00" u="1"/>
        <d v="2017-12-01T02:00:00" u="1"/>
        <d v="2017-02-02T07:30:00" u="1"/>
        <d v="2017-02-07T07:10:00" u="1"/>
        <d v="2017-03-03T05:10:00" u="1"/>
        <d v="2017-10-04T07:20:00" u="1"/>
        <d v="2017-10-09T07:00:00" u="1"/>
        <d v="2017-11-05T05:00:00" u="1"/>
        <d v="2017-12-01T03:00:00" u="1"/>
        <d v="2020-12-01T00:00:00" u="1"/>
        <d v="2017-02-02T08:30:00" u="1"/>
        <d v="2017-02-07T08:10:00" u="1"/>
        <d v="2017-03-03T06:10:00" u="1"/>
        <d v="2017-10-04T08:20:00" u="1"/>
        <d v="2017-10-09T08:00:00" u="1"/>
        <d v="2017-11-05T06:00:00" u="1"/>
        <d v="2017-12-01T04:00:00" u="1"/>
        <d v="2017-02-02T09:30:00" u="1"/>
        <d v="2017-02-07T09:10:00" u="1"/>
        <d v="2017-03-03T07:10:00" u="1"/>
        <d v="2017-10-04T09:20:00" u="1"/>
        <d v="2017-10-09T09:00:00" u="1"/>
        <d v="2017-11-05T07:00:00" u="1"/>
        <d v="2017-12-01T05:00:00" u="1"/>
        <d v="2017-02-02T10:30:00" u="1"/>
        <d v="2017-02-07T10:10:00" u="1"/>
        <d v="2017-03-03T08:10:00" u="1"/>
        <d v="2017-10-04T10:20:00" u="1"/>
        <d v="2017-10-09T10:00:00" u="1"/>
        <d v="2017-11-05T08:00:00" u="1"/>
        <d v="2017-12-01T06:00:00" u="1"/>
        <d v="2017-02-02T11:30:00" u="1"/>
        <d v="2017-02-07T11:10:00" u="1"/>
        <d v="2017-03-03T09:10:00" u="1"/>
        <d v="2017-10-04T11:20:00" u="1"/>
        <d v="2017-10-09T11:00:00" u="1"/>
        <d v="2017-11-05T09:00:00" u="1"/>
        <d v="2017-12-01T07:00:00" u="1"/>
        <d v="2017-02-02T12:30:00" u="1"/>
        <d v="2017-02-07T12:10:00" u="1"/>
        <d v="2017-03-03T10:10:00" u="1"/>
        <d v="2017-10-04T12:20:00" u="1"/>
        <d v="2017-10-09T12:00:00" u="1"/>
        <d v="2017-11-05T10:00:00" u="1"/>
        <d v="2017-12-01T08:00:00" u="1"/>
        <d v="2017-02-02T13:30:00" u="1"/>
        <d v="2017-02-07T13:10:00" u="1"/>
        <d v="2017-03-03T11:10:00" u="1"/>
        <d v="2017-10-04T13:20:00" u="1"/>
        <d v="2017-10-09T13:00:00" u="1"/>
        <d v="2017-11-05T11:00:00" u="1"/>
        <d v="2017-12-01T09:00:00" u="1"/>
        <d v="2017-02-02T14:30:00" u="1"/>
        <d v="2017-02-07T14:10:00" u="1"/>
        <d v="2017-03-03T12:10:00" u="1"/>
        <d v="2017-10-04T14:20:00" u="1"/>
        <d v="2017-10-09T14:00:00" u="1"/>
        <d v="2017-11-05T12:00:00" u="1"/>
        <d v="2017-12-01T10:00:00" u="1"/>
        <d v="2017-02-02T15:30:00" u="1"/>
        <d v="2017-02-07T15:10:00" u="1"/>
        <d v="2017-03-03T13:10:00" u="1"/>
        <d v="2017-10-04T15:20:00" u="1"/>
        <d v="2017-10-09T15:00:00" u="1"/>
        <d v="2017-11-05T13:00:00" u="1"/>
        <d v="2017-12-01T11:00:00" u="1"/>
        <d v="2017-02-02T16:30:00" u="1"/>
        <d v="2017-02-07T16:10:00" u="1"/>
        <d v="2017-03-03T14:10:00" u="1"/>
        <d v="2017-10-04T16:20:00" u="1"/>
        <d v="2017-10-09T16:00:00" u="1"/>
        <d v="2017-11-05T14:00:00" u="1"/>
        <d v="2017-12-01T12:00:00" u="1"/>
        <d v="2017-02-02T17:30:00" u="1"/>
        <d v="2017-02-07T17:10:00" u="1"/>
        <d v="2017-03-03T15:10:00" u="1"/>
        <d v="2017-10-04T17:20:00" u="1"/>
        <d v="2017-10-09T17:00:00" u="1"/>
        <d v="2017-11-05T15:00:00" u="1"/>
        <d v="2017-12-01T13:00:00" u="1"/>
        <d v="2017-02-02T18:30:00" u="1"/>
        <d v="2017-02-07T18:10:00" u="1"/>
        <d v="2017-03-03T16:10:00" u="1"/>
        <d v="2017-10-04T18:20:00" u="1"/>
        <d v="2017-10-09T18:00:00" u="1"/>
        <d v="2017-11-05T16:00:00" u="1"/>
        <d v="2017-12-01T14:00:00" u="1"/>
        <d v="2017-02-02T19:30:00" u="1"/>
        <d v="2017-02-07T19:10:00" u="1"/>
        <d v="2017-03-03T17:10:00" u="1"/>
        <d v="2017-10-04T19:20:00" u="1"/>
        <d v="2017-10-09T19:00:00" u="1"/>
        <d v="2017-11-05T17:00:00" u="1"/>
        <d v="2017-12-01T15:00:00" u="1"/>
        <d v="2017-02-02T20:30:00" u="1"/>
        <d v="2017-02-07T20:10:00" u="1"/>
        <d v="2017-03-03T18:10:00" u="1"/>
        <d v="2017-10-04T20:20:00" u="1"/>
        <d v="2017-10-09T20:00:00" u="1"/>
        <d v="2017-11-05T18:00:00" u="1"/>
        <d v="2017-12-01T16:00:00" u="1"/>
        <d v="2017-02-02T21:30:00" u="1"/>
        <d v="2017-02-07T21:10:00" u="1"/>
        <d v="2017-03-03T19:10:00" u="1"/>
        <d v="2017-05-31T00:00:00" u="1"/>
        <d v="2017-10-04T21:20:00" u="1"/>
        <d v="2017-10-09T21:00:00" u="1"/>
        <d v="2017-11-05T19:00:00" u="1"/>
        <d v="2017-12-01T17:00:00" u="1"/>
        <d v="2017-02-02T22:30:00" u="1"/>
        <d v="2017-02-07T22:10:00" u="1"/>
        <d v="2017-03-03T20:10:00" u="1"/>
        <d v="2017-10-04T22:20:00" u="1"/>
        <d v="2017-10-09T22:00:00" u="1"/>
        <d v="2017-11-05T20:00:00" u="1"/>
        <d v="2017-12-01T18:00:00" u="1"/>
        <d v="2017-02-02T23:30:00" u="1"/>
        <d v="2017-02-07T23:10:00" u="1"/>
        <d v="2017-03-03T21:10:00" u="1"/>
        <d v="2017-06-27T00:00:00" u="1"/>
        <d v="2017-10-04T23:20:00" u="1"/>
        <d v="2017-10-09T23:00:00" u="1"/>
        <d v="2017-11-05T21:00:00" u="1"/>
        <d v="2017-12-01T19:00:00" u="1"/>
        <d v="2017-03-03T22:10:00" u="1"/>
        <d v="2017-11-05T22:00:00" u="1"/>
        <d v="2017-12-01T20:00:00" u="1"/>
        <d v="2020-05-31T00:00:00" u="1"/>
        <d v="2017-03-03T23:10:00" u="1"/>
        <d v="2017-07-23T00:00:00" u="1"/>
        <d v="2017-11-05T23:00:00" u="1"/>
        <d v="2017-12-01T21:00:00" u="1"/>
        <d v="2017-12-01T22:00:00" u="1"/>
        <d v="2017-12-01T23:00:00" u="1"/>
        <d v="2017-09-15T00:00:00" u="1"/>
        <d v="2017-10-11T00:00:00" u="1"/>
        <d v="2017-03-05T00:10:00" u="1"/>
        <d v="2017-11-02T00:20:00" u="1"/>
        <d v="2017-11-07T00:00:00" u="1"/>
        <d v="2017-03-05T01:10:00" u="1"/>
        <d v="2017-11-02T01:20:00" u="1"/>
        <d v="2017-11-07T01:00:00" u="1"/>
        <d v="2017-03-05T02:10:00" u="1"/>
        <d v="2017-04-01T00:10:00" u="1"/>
        <d v="2017-11-02T02:20:00" u="1"/>
        <d v="2017-11-07T02:00:00" u="1"/>
        <d v="2017-12-03T00:00:00" u="1"/>
        <d v="2017-03-05T03:10:00" u="1"/>
        <d v="2017-04-01T01:10:00" u="1"/>
        <d v="2017-11-02T03:20:00" u="1"/>
        <d v="2017-11-07T03:00:00" u="1"/>
        <d v="2017-12-03T01:00:00" u="1"/>
        <d v="2017-03-05T04:10:00" u="1"/>
        <d v="2017-04-01T02:10:00" u="1"/>
        <d v="2017-11-02T04:20:00" u="1"/>
        <d v="2017-11-07T04:00:00" u="1"/>
        <d v="2017-12-03T02:00:00" u="1"/>
        <d v="2017-03-05T05:10:00" u="1"/>
        <d v="2017-04-01T03:10:00" u="1"/>
        <d v="2017-11-02T05:20:00" u="1"/>
        <d v="2017-11-07T05:00:00" u="1"/>
        <d v="2017-12-03T03:00:00" u="1"/>
        <d v="2020-12-03T00:00:00" u="1"/>
        <d v="2017-03-05T06:10:00" u="1"/>
        <d v="2017-04-01T04:10:00" u="1"/>
        <d v="2017-11-02T06:20:00" u="1"/>
        <d v="2017-11-07T06:00:00" u="1"/>
        <d v="2017-12-03T04:00:00" u="1"/>
        <d v="2017-03-05T07:10:00" u="1"/>
        <d v="2017-04-01T05:10:00" u="1"/>
        <d v="2017-11-02T07:20:00" u="1"/>
        <d v="2017-11-07T07:00:00" u="1"/>
        <d v="2017-12-03T05:00:00" u="1"/>
        <d v="2017-03-05T08:10:00" u="1"/>
        <d v="2017-04-01T06:10:00" u="1"/>
        <d v="2017-11-02T08:20:00" u="1"/>
        <d v="2017-11-07T08:00:00" u="1"/>
        <d v="2017-12-03T06:00:00" u="1"/>
        <d v="2017-03-05T09:10:00" u="1"/>
        <d v="2017-04-01T07:10:00" u="1"/>
        <d v="2017-11-02T09:20:00" u="1"/>
        <d v="2017-11-07T09:00:00" u="1"/>
        <d v="2017-12-03T07:00:00" u="1"/>
        <d v="2017-03-05T10:10:00" u="1"/>
        <d v="2017-04-01T08:10:00" u="1"/>
        <d v="2017-11-02T10:20:00" u="1"/>
        <d v="2017-11-07T10:00:00" u="1"/>
        <d v="2017-12-03T08:00:00" u="1"/>
        <d v="2017-03-05T11:10:00" u="1"/>
        <d v="2017-04-01T09:10:00" u="1"/>
        <d v="2017-11-02T11:20:00" u="1"/>
        <d v="2017-11-07T11:00:00" u="1"/>
        <d v="2017-12-03T09:00:00" u="1"/>
        <d v="2017-03-05T12:10:00" u="1"/>
        <d v="2017-04-01T10:10:00" u="1"/>
        <d v="2017-11-02T12:20:00" u="1"/>
        <d v="2017-11-07T12:00:00" u="1"/>
        <d v="2017-12-03T10:00:00" u="1"/>
        <d v="2017-03-05T13:10:00" u="1"/>
        <d v="2017-04-01T11:10:00" u="1"/>
        <d v="2017-11-02T13:20:00" u="1"/>
        <d v="2017-11-07T13:00:00" u="1"/>
        <d v="2017-12-03T11:00:00" u="1"/>
        <d v="2017-03-05T14:10:00" u="1"/>
        <d v="2017-04-01T12:10:00" u="1"/>
        <d v="2017-11-02T14:20:00" u="1"/>
        <d v="2017-11-07T14:00:00" u="1"/>
        <d v="2017-12-03T12:00:00" u="1"/>
        <d v="2017-03-05T15:10:00" u="1"/>
        <d v="2017-04-01T13:10:00" u="1"/>
        <d v="2017-11-02T15:20:00" u="1"/>
        <d v="2017-11-07T15:00:00" u="1"/>
        <d v="2017-12-03T13:00:00" u="1"/>
        <d v="2017-03-05T16:10:00" u="1"/>
        <d v="2017-04-01T14:10:00" u="1"/>
        <d v="2017-11-02T16:20:00" u="1"/>
        <d v="2017-11-07T16:00:00" u="1"/>
        <d v="2017-12-03T14:00:00" u="1"/>
        <d v="2017-03-05T17:10:00" u="1"/>
        <d v="2017-04-01T15:10:00" u="1"/>
        <d v="2017-11-02T17:20:00" u="1"/>
        <d v="2017-11-07T17:00:00" u="1"/>
        <d v="2017-12-03T15:00:00" u="1"/>
        <d v="2017-03-05T18:10:00" u="1"/>
        <d v="2017-04-01T16:10:00" u="1"/>
        <d v="2017-11-02T18:20:00" u="1"/>
        <d v="2017-11-07T18:00:00" u="1"/>
        <d v="2017-12-03T16:00:00" u="1"/>
        <d v="2017-03-05T19:10:00" u="1"/>
        <d v="2017-04-01T17:10:00" u="1"/>
        <d v="2017-11-02T19:20:00" u="1"/>
        <d v="2017-11-07T19:00:00" u="1"/>
        <d v="2017-12-03T17:00:00" u="1"/>
        <d v="2017-03-05T20:10:00" u="1"/>
        <d v="2017-04-01T18:10:00" u="1"/>
        <d v="2017-11-02T20:20:00" u="1"/>
        <d v="2017-11-07T20:00:00" u="1"/>
        <d v="2017-12-03T18:00:00" u="1"/>
        <d v="2017-03-05T21:10:00" u="1"/>
        <d v="2017-04-01T19:10:00" u="1"/>
        <d v="2017-06-29T00:00:00" u="1"/>
        <d v="2017-11-02T21:20:00" u="1"/>
        <d v="2017-11-07T21:00:00" u="1"/>
        <d v="2017-12-03T19:00:00" u="1"/>
        <d v="2017-03-05T22:10:00" u="1"/>
        <d v="2017-04-01T20:10:00" u="1"/>
        <d v="2017-11-02T22:20:00" u="1"/>
        <d v="2017-11-07T22:00:00" u="1"/>
        <d v="2017-12-03T20:00:00" u="1"/>
        <d v="2017-03-05T23:10:00" u="1"/>
        <d v="2017-04-01T21:10:00" u="1"/>
        <d v="2017-07-25T00:00:00" u="1"/>
        <d v="2017-11-02T23:20:00" u="1"/>
        <d v="2017-11-07T23:00:00" u="1"/>
        <d v="2017-12-03T21:00:00" u="1"/>
        <d v="2017-04-01T22:10:00" u="1"/>
        <d v="2017-12-03T22:00:00" u="1"/>
        <d v="2017-04-01T23:10:00" u="1"/>
        <d v="2017-08-21T00:00:00" u="1"/>
        <d v="2017-12-03T23:00:00" u="1"/>
        <d v="2017-09-17T00:00:00" u="1"/>
        <d v="2017-10-13T00:00:00" u="1"/>
        <d v="2017-03-02T00:30:00" u="1"/>
        <d v="2017-03-07T00:10:00" u="1"/>
        <d v="2017-11-04T00:20:00" u="1"/>
        <d v="2017-11-09T00:00:00" u="1"/>
        <d v="2017-03-02T01:30:00" u="1"/>
        <d v="2017-03-07T01:10:00" u="1"/>
        <d v="2017-11-04T01:20:00" u="1"/>
        <d v="2017-11-09T01:00:00" u="1"/>
        <d v="2017-03-02T02:30:00" u="1"/>
        <d v="2017-03-07T02:10:00" u="1"/>
        <d v="2017-04-03T00:10:00" u="1"/>
        <d v="2017-11-04T02:20:00" u="1"/>
        <d v="2017-11-09T02:00:00" u="1"/>
        <d v="2017-12-05T00:00:00" u="1"/>
        <d v="2017-03-02T03:30:00" u="1"/>
        <d v="2017-03-07T03:10:00" u="1"/>
        <d v="2017-04-03T01:10:00" u="1"/>
        <d v="2017-11-04T03:20:00" u="1"/>
        <d v="2017-11-09T03:00:00" u="1"/>
        <d v="2017-12-05T01:00:00" u="1"/>
        <d v="2017-03-02T04:30:00" u="1"/>
        <d v="2017-03-07T04:10:00" u="1"/>
        <d v="2017-04-03T02:10:00" u="1"/>
        <d v="2017-11-04T04:20:00" u="1"/>
        <d v="2017-11-09T04:00:00" u="1"/>
        <d v="2017-12-05T02:00:00" u="1"/>
        <d v="2017-03-02T05:30:00" u="1"/>
        <d v="2017-03-07T05:10:00" u="1"/>
        <d v="2017-04-03T03:10:00" u="1"/>
        <d v="2017-11-04T05:20:00" u="1"/>
        <d v="2017-11-09T05:00:00" u="1"/>
        <d v="2017-12-05T03:00:00" u="1"/>
        <d v="2017-03-02T06:30:00" u="1"/>
        <d v="2017-03-07T06:10:00" u="1"/>
        <d v="2017-04-03T04:10:00" u="1"/>
        <d v="2017-11-04T06:20:00" u="1"/>
        <d v="2017-11-09T06:00:00" u="1"/>
        <d v="2017-12-05T04:00:00" u="1"/>
        <d v="2017-03-02T07:30:00" u="1"/>
        <d v="2017-03-07T07:10:00" u="1"/>
        <d v="2017-04-03T05:10:00" u="1"/>
        <d v="2017-11-04T07:20:00" u="1"/>
        <d v="2017-11-09T07:00:00" u="1"/>
        <d v="2017-12-05T05:00:00" u="1"/>
        <d v="2017-03-02T08:30:00" u="1"/>
        <d v="2017-03-07T08:10:00" u="1"/>
        <d v="2017-04-03T06:10:00" u="1"/>
        <d v="2017-11-04T08:20:00" u="1"/>
        <d v="2017-11-09T08:00:00" u="1"/>
        <d v="2017-12-05T06:00:00" u="1"/>
        <d v="2017-03-02T09:30:00" u="1"/>
        <d v="2017-03-07T09:10:00" u="1"/>
        <d v="2017-04-03T07:10:00" u="1"/>
        <d v="2017-11-04T09:20:00" u="1"/>
        <d v="2017-11-09T09:00:00" u="1"/>
        <d v="2017-12-05T07:00:00" u="1"/>
        <d v="2017-03-02T10:30:00" u="1"/>
        <d v="2017-03-07T10:10:00" u="1"/>
        <d v="2017-04-03T08:10:00" u="1"/>
        <d v="2017-11-04T10:20:00" u="1"/>
        <d v="2017-11-09T10:00:00" u="1"/>
        <d v="2017-12-05T08:00:00" u="1"/>
        <d v="2017-03-02T11:30:00" u="1"/>
        <d v="2017-03-07T11:10:00" u="1"/>
        <d v="2017-04-03T09:10:00" u="1"/>
        <d v="2017-11-04T11:20:00" u="1"/>
        <d v="2017-11-09T11:00:00" u="1"/>
        <d v="2017-12-05T09:00:00" u="1"/>
        <d v="2017-03-02T12:30:00" u="1"/>
        <d v="2017-03-07T12:10:00" u="1"/>
        <d v="2017-04-03T10:10:00" u="1"/>
        <d v="2017-11-04T12:20:00" u="1"/>
        <d v="2017-11-09T12:00:00" u="1"/>
        <d v="2017-12-05T10:00:00" u="1"/>
        <d v="2017-03-02T13:30:00" u="1"/>
        <d v="2017-03-07T13:10:00" u="1"/>
        <d v="2017-04-03T11:10:00" u="1"/>
        <d v="2017-11-04T13:20:00" u="1"/>
        <d v="2017-11-09T13:00:00" u="1"/>
        <d v="2017-12-05T11:00:00" u="1"/>
        <d v="2017-03-02T14:30:00" u="1"/>
        <d v="2017-03-07T14:10:00" u="1"/>
        <d v="2017-04-03T12:10:00" u="1"/>
        <d v="2017-11-04T14:20:00" u="1"/>
        <d v="2017-11-09T14:00:00" u="1"/>
        <d v="2017-12-05T12:00:00" u="1"/>
        <d v="2017-03-02T15:30:00" u="1"/>
        <d v="2017-03-07T15:10:00" u="1"/>
        <d v="2017-04-03T13:10:00" u="1"/>
        <d v="2017-11-04T15:20:00" u="1"/>
        <d v="2017-11-09T15:00:00" u="1"/>
        <d v="2017-12-05T13:00:00" u="1"/>
        <d v="2017-03-02T16:30:00" u="1"/>
        <d v="2017-03-07T16:10:00" u="1"/>
        <d v="2017-04-03T14:10:00" u="1"/>
        <d v="2017-11-04T16:20:00" u="1"/>
        <d v="2017-11-09T16:00:00" u="1"/>
        <d v="2017-12-05T14:00:00" u="1"/>
        <d v="2017-03-02T17:30:00" u="1"/>
        <d v="2017-03-07T17:10:00" u="1"/>
        <d v="2017-04-03T15:10:00" u="1"/>
        <d v="2017-11-04T17:20:00" u="1"/>
        <d v="2017-11-09T17:00:00" u="1"/>
        <d v="2017-12-05T15:00:00" u="1"/>
        <d v="2017-03-02T18:30:00" u="1"/>
        <d v="2017-03-07T18:10:00" u="1"/>
        <d v="2017-04-03T16:10:00" u="1"/>
        <d v="2017-11-04T18:20:00" u="1"/>
        <d v="2017-11-09T18:00:00" u="1"/>
        <d v="2017-12-05T16:00:00" u="1"/>
        <d v="2017-03-02T19:30:00" u="1"/>
        <d v="2017-03-07T19:10:00" u="1"/>
        <d v="2017-04-03T17:10:00" u="1"/>
        <d v="2017-11-04T19:20:00" u="1"/>
        <d v="2017-11-09T19:00:00" u="1"/>
        <d v="2017-12-05T17:00:00" u="1"/>
        <d v="2017-03-02T20:30:00" u="1"/>
        <d v="2017-03-07T20:10:00" u="1"/>
        <d v="2017-04-03T18:10:00" u="1"/>
        <d v="2017-11-04T20:20:00" u="1"/>
        <d v="2017-11-09T20:00:00" u="1"/>
        <d v="2017-12-05T18:00:00" u="1"/>
        <d v="2017-03-02T21:30:00" u="1"/>
        <d v="2017-03-07T21:10:00" u="1"/>
        <d v="2017-04-03T19:10:00" u="1"/>
        <d v="2017-11-04T21:20:00" u="1"/>
        <d v="2017-11-09T21:00:00" u="1"/>
        <d v="2017-12-05T19:00:00" u="1"/>
        <d v="2017-03-02T22:30:00" u="1"/>
        <d v="2017-03-07T22:10:00" u="1"/>
        <d v="2017-04-03T20:10:00" u="1"/>
        <d v="2017-11-04T22:20:00" u="1"/>
        <d v="2017-11-09T22:00:00" u="1"/>
        <d v="2017-12-05T20:00:00" u="1"/>
        <d v="2017-03-02T23:30:00" u="1"/>
        <d v="2017-03-07T23:10:00" u="1"/>
        <d v="2017-04-03T21:10:00" u="1"/>
        <d v="2017-07-27T00:00:00" u="1"/>
        <d v="2017-11-04T23:20:00" u="1"/>
        <d v="2017-11-09T23:00:00" u="1"/>
        <d v="2017-12-05T21:00:00" u="1"/>
        <d v="2017-04-03T22:10:00" u="1"/>
        <d v="2017-12-05T22:00:00" u="1"/>
        <d v="2017-04-03T23:10:00" u="1"/>
        <d v="2017-08-23T00:00:00" u="1"/>
        <d v="2017-12-05T23:00:00" u="1"/>
        <d v="2017-09-19T00:00:00" u="1"/>
        <d v="2017-10-15T00:00:00" u="1"/>
        <d v="2017-11-11T00:00:00" u="1"/>
        <d v="2017-04-05T00:10:00" u="1"/>
        <d v="2017-12-02T00:20:00" u="1"/>
        <d v="2017-12-07T00:00:00" u="1"/>
        <d v="2017-04-05T01:10:00" u="1"/>
        <d v="2017-12-02T01:20:00" u="1"/>
        <d v="2017-12-07T01:00:00" u="1"/>
        <d v="2017-04-05T02:10:00" u="1"/>
        <d v="2017-05-01T00:10:00" u="1"/>
        <d v="2017-12-02T02:20:00" u="1"/>
        <d v="2017-12-07T02:00:00" u="1"/>
        <d v="2017-04-05T03:10:00" u="1"/>
        <d v="2017-05-01T01:10:00" u="1"/>
        <d v="2017-12-02T03:20:00" u="1"/>
        <d v="2017-12-07T03:00:00" u="1"/>
        <d v="2017-04-05T04:10:00" u="1"/>
        <d v="2017-05-01T02:10:00" u="1"/>
        <d v="2017-12-02T04:20:00" u="1"/>
        <d v="2017-12-07T04:00:00" u="1"/>
        <d v="2017-04-05T05:10:00" u="1"/>
        <d v="2017-05-01T03:10:00" u="1"/>
        <d v="2017-12-02T05:20:00" u="1"/>
        <d v="2017-12-07T05:00:00" u="1"/>
        <d v="2017-04-05T06:10:00" u="1"/>
        <d v="2017-05-01T04:10:00" u="1"/>
        <d v="2017-12-02T06:20:00" u="1"/>
        <d v="2017-12-07T06:00:00" u="1"/>
        <d v="2017-04-05T07:10:00" u="1"/>
        <d v="2017-05-01T05:10:00" u="1"/>
        <d v="2017-12-02T07:20:00" u="1"/>
        <d v="2017-12-07T07:00:00" u="1"/>
        <d v="2017-04-05T08:10:00" u="1"/>
        <d v="2017-05-01T06:10:00" u="1"/>
        <d v="2017-12-02T08:20:00" u="1"/>
        <d v="2017-12-07T08:00:00" u="1"/>
        <d v="2017-04-05T09:10:00" u="1"/>
        <d v="2017-05-01T07:10:00" u="1"/>
        <d v="2017-12-02T09:20:00" u="1"/>
        <d v="2017-12-07T09:00:00" u="1"/>
        <d v="2017-04-05T10:10:00" u="1"/>
        <d v="2017-05-01T08:10:00" u="1"/>
        <d v="2017-12-02T10:20:00" u="1"/>
        <d v="2017-12-07T10:00:00" u="1"/>
        <d v="2017-04-05T11:10:00" u="1"/>
        <d v="2017-05-01T09:10:00" u="1"/>
        <d v="2017-12-02T11:20:00" u="1"/>
        <d v="2017-12-07T11:00:00" u="1"/>
        <d v="2017-04-05T12:10:00" u="1"/>
        <d v="2017-05-01T10:10:00" u="1"/>
        <d v="2017-12-02T12:20:00" u="1"/>
        <d v="2017-12-07T12:00:00" u="1"/>
        <d v="2017-04-05T13:10:00" u="1"/>
        <d v="2017-05-01T11:10:00" u="1"/>
        <d v="2017-12-02T13:20:00" u="1"/>
        <d v="2017-12-07T13:00:00" u="1"/>
        <d v="2017-04-05T14:10:00" u="1"/>
        <d v="2017-05-01T12:10:00" u="1"/>
        <d v="2017-12-02T14:20:00" u="1"/>
        <d v="2017-12-07T14:00:00" u="1"/>
        <d v="2017-04-05T15:10:00" u="1"/>
        <d v="2017-05-01T13:10:00" u="1"/>
        <d v="2017-12-02T15:20:00" u="1"/>
        <d v="2017-12-07T15:00:00" u="1"/>
        <d v="2017-04-05T16:10:00" u="1"/>
        <d v="2017-05-01T14:10:00" u="1"/>
        <d v="2017-12-02T16:20:00" u="1"/>
        <d v="2017-12-07T16:00:00" u="1"/>
        <d v="2017-04-05T17:10:00" u="1"/>
        <d v="2017-05-01T15:10:00" u="1"/>
        <d v="2017-12-02T17:20:00" u="1"/>
        <d v="2017-12-07T17:00:00" u="1"/>
        <d v="2017-04-05T18:10:00" u="1"/>
        <d v="2017-05-01T16:10:00" u="1"/>
        <d v="2017-12-02T18:20:00" u="1"/>
        <d v="2017-12-07T18:00:00" u="1"/>
        <d v="2017-04-05T19:10:00" u="1"/>
        <d v="2017-05-01T17:10:00" u="1"/>
        <d v="2017-12-02T19:20:00" u="1"/>
        <d v="2017-12-07T19:00:00" u="1"/>
        <d v="2017-04-05T20:10:00" u="1"/>
        <d v="2017-05-01T18:10:00" u="1"/>
        <d v="2017-12-02T20:20:00" u="1"/>
        <d v="2017-12-07T20:00:00" u="1"/>
        <d v="2017-04-05T21:10:00" u="1"/>
        <d v="2017-05-01T19:10:00" u="1"/>
        <d v="2017-07-29T00:00:00" u="1"/>
        <d v="2017-12-02T21:20:00" u="1"/>
        <d v="2017-12-07T21:00:00" u="1"/>
        <d v="2017-04-05T22:10:00" u="1"/>
        <d v="2017-05-01T20:10:00" u="1"/>
        <d v="2017-12-02T22:20:00" u="1"/>
        <d v="2017-12-07T22:00:00" u="1"/>
        <d v="2017-04-05T23:10:00" u="1"/>
        <d v="2017-05-01T21:10:00" u="1"/>
        <d v="2017-08-25T00:00:00" u="1"/>
        <d v="2017-12-02T23:20:00" u="1"/>
        <d v="2017-12-07T23:00:00" u="1"/>
        <d v="2017-05-01T22:10:00" u="1"/>
        <d v="2017-05-01T23:10:00" u="1"/>
        <d v="2017-09-21T00:00:00" u="1"/>
        <d v="2017-10-17T00:00:00" u="1"/>
        <d v="2017-11-13T00:00:00" u="1"/>
        <d v="2017-04-02T00:30:00" u="1"/>
        <d v="2017-04-07T00:10:00" u="1"/>
        <d v="2017-12-04T00:20:00" u="1"/>
        <d v="2017-12-09T00:00:00" u="1"/>
        <d v="2017-04-02T01:30:00" u="1"/>
        <d v="2017-04-07T01:10:00" u="1"/>
        <d v="2017-12-04T01:20:00" u="1"/>
        <d v="2017-12-09T01:00:00" u="1"/>
        <d v="2017-04-02T02:30:00" u="1"/>
        <d v="2017-04-07T02:10:00" u="1"/>
        <d v="2017-05-03T00:10:00" u="1"/>
        <d v="2017-12-04T02:20:00" u="1"/>
        <d v="2017-12-09T02:00:00" u="1"/>
        <d v="2017-04-02T03:30:00" u="1"/>
        <d v="2017-04-07T03:10:00" u="1"/>
        <d v="2017-05-03T01:10:00" u="1"/>
        <d v="2017-12-04T03:20:00" u="1"/>
        <d v="2017-12-09T03:00:00" u="1"/>
        <d v="2017-04-02T04:30:00" u="1"/>
        <d v="2017-04-07T04:10:00" u="1"/>
        <d v="2017-05-03T02:10:00" u="1"/>
        <d v="2017-12-04T04:20:00" u="1"/>
        <d v="2017-12-09T04:00:00" u="1"/>
        <d v="2017-04-02T05:30:00" u="1"/>
        <d v="2017-04-07T05:10:00" u="1"/>
        <d v="2017-05-03T03:10:00" u="1"/>
        <d v="2017-12-04T05:20:00" u="1"/>
        <d v="2017-12-09T05:00:00" u="1"/>
        <d v="2017-04-02T06:30:00" u="1"/>
        <d v="2017-04-07T06:10:00" u="1"/>
        <d v="2017-05-03T04:10:00" u="1"/>
        <d v="2017-12-04T06:20:00" u="1"/>
        <d v="2017-12-09T06:00:00" u="1"/>
        <d v="2017-04-02T07:30:00" u="1"/>
        <d v="2017-04-07T07:10:00" u="1"/>
        <d v="2017-05-03T05:10:00" u="1"/>
        <d v="2017-12-04T07:20:00" u="1"/>
        <d v="2017-12-09T07:00:00" u="1"/>
        <d v="2017-04-02T08:30:00" u="1"/>
        <d v="2017-04-07T08:10:00" u="1"/>
        <d v="2017-05-03T06:10:00" u="1"/>
        <d v="2017-12-04T08:20:00" u="1"/>
        <d v="2017-12-09T08:00:00" u="1"/>
        <d v="2017-04-02T09:30:00" u="1"/>
        <d v="2017-04-07T09:10:00" u="1"/>
        <d v="2017-05-03T07:10:00" u="1"/>
        <d v="2017-12-04T09:20:00" u="1"/>
        <d v="2017-12-09T09:00:00" u="1"/>
        <d v="2017-04-02T10:30:00" u="1"/>
        <d v="2017-04-07T10:10:00" u="1"/>
        <d v="2017-05-03T08:10:00" u="1"/>
        <d v="2017-12-04T10:20:00" u="1"/>
        <d v="2017-12-09T10:00:00" u="1"/>
        <d v="2017-04-02T11:30:00" u="1"/>
        <d v="2017-04-07T11:10:00" u="1"/>
        <d v="2017-05-03T09:10:00" u="1"/>
        <d v="2017-12-04T11:20:00" u="1"/>
        <d v="2017-12-09T11:00:00" u="1"/>
        <d v="2017-04-02T12:30:00" u="1"/>
        <d v="2017-04-07T12:10:00" u="1"/>
        <d v="2017-05-03T10:10:00" u="1"/>
        <d v="2017-12-04T12:20:00" u="1"/>
        <d v="2017-12-09T12:00:00" u="1"/>
        <d v="2017-04-02T13:30:00" u="1"/>
        <d v="2017-04-07T13:10:00" u="1"/>
        <d v="2017-05-03T11:10:00" u="1"/>
        <d v="2017-12-04T13:20:00" u="1"/>
        <d v="2017-12-09T13:00:00" u="1"/>
        <d v="2017-04-02T14:30:00" u="1"/>
        <d v="2017-04-07T14:10:00" u="1"/>
        <d v="2017-05-03T12:10:00" u="1"/>
        <d v="2017-12-04T14:20:00" u="1"/>
        <d v="2017-12-09T14:00:00" u="1"/>
        <d v="2017-04-02T15:30:00" u="1"/>
        <d v="2017-04-07T15:10:00" u="1"/>
        <d v="2017-05-03T13:10:00" u="1"/>
        <d v="2017-12-04T15:20:00" u="1"/>
        <d v="2017-12-09T15:00:00" u="1"/>
        <d v="2017-04-02T16:30:00" u="1"/>
        <d v="2017-04-07T16:10:00" u="1"/>
        <d v="2017-05-03T14:10:00" u="1"/>
        <d v="2017-12-04T16:20:00" u="1"/>
        <d v="2017-12-09T16:00:00" u="1"/>
        <d v="2017-04-02T17:30:00" u="1"/>
        <d v="2017-04-07T17:10:00" u="1"/>
        <d v="2017-05-03T15:10:00" u="1"/>
        <d v="2017-12-04T17:20:00" u="1"/>
        <d v="2017-12-09T17:00:00" u="1"/>
        <d v="2017-04-02T18:30:00" u="1"/>
        <d v="2017-04-07T18:10:00" u="1"/>
        <d v="2017-05-03T16:10:00" u="1"/>
        <d v="2017-12-04T18:20:00" u="1"/>
        <d v="2017-12-09T18:00:00" u="1"/>
        <d v="2017-04-02T19:30:00" u="1"/>
        <d v="2017-04-07T19:10:00" u="1"/>
        <d v="2017-05-03T17:10:00" u="1"/>
        <d v="2017-12-04T19:20:00" u="1"/>
        <d v="2017-12-09T19:00:00" u="1"/>
        <d v="2017-04-02T20:30:00" u="1"/>
        <d v="2017-04-07T20:10:00" u="1"/>
        <d v="2017-05-03T18:10:00" u="1"/>
        <d v="2017-12-04T20:20:00" u="1"/>
        <d v="2017-12-09T20:00:00" u="1"/>
        <d v="2017-04-02T21:30:00" u="1"/>
        <d v="2017-04-07T21:10:00" u="1"/>
        <d v="2017-05-03T19:10:00" u="1"/>
        <d v="2017-07-31T00:00:00" u="1"/>
        <d v="2017-12-04T21:20:00" u="1"/>
        <d v="2017-12-09T21:00:00" u="1"/>
        <d v="2017-04-02T22:30:00" u="1"/>
        <d v="2017-04-07T22:10:00" u="1"/>
        <d v="2017-05-03T20:10:00" u="1"/>
      </sharedItems>
    </cacheField>
    <cacheField name="Date6" numFmtId="14">
      <sharedItems containsNonDate="0" containsDate="1" containsString="0" containsBlank="1" minDate="2016-12-31T00:00:00" maxDate="2020-12-05T00:00:00" count="531">
        <m/>
        <d v="2017-09-29T00:00:00" u="1"/>
        <d v="2017-10-25T00:00:00" u="1"/>
        <d v="2017-11-21T00:00:00" u="1"/>
        <d v="2017-12-17T00:00:00" u="1"/>
        <d v="2017-10-27T00:00:00" u="1"/>
        <d v="2017-11-23T00:00:00" u="1"/>
        <d v="2017-12-19T00:00:00" u="1"/>
        <d v="2017-10-29T00:00:00" u="1"/>
        <d v="2017-11-25T00:00:00" u="1"/>
        <d v="2017-12-21T00:00:00" u="1"/>
        <d v="2017-01-02T00:00:00" u="1"/>
        <d v="2020-01-02T00:00:00" u="1"/>
        <d v="2017-10-31T00:00:00" u="1"/>
        <d v="2017-11-27T00:00:00" u="1"/>
        <d v="2020-10-31T00:00:00" u="1"/>
        <d v="2017-12-23T00:00:00" u="1"/>
        <d v="2017-01-04T00:00:00" u="1"/>
        <d v="2020-01-04T00:00:00" u="1"/>
        <d v="2017-11-29T00:00:00" u="1"/>
        <d v="2017-12-25T00:00:00" u="1"/>
        <d v="2017-01-06T00:00:00" u="1"/>
        <d v="2017-02-02T00:00:00" u="1"/>
        <d v="2020-01-06T00:00:00" u="1"/>
        <d v="2020-02-02T00:00:00" u="1"/>
        <d v="2017-12-27T00:00:00" u="1"/>
        <d v="2017-01-08T00:00:00" u="1"/>
        <d v="2017-02-04T00:00:00" u="1"/>
        <d v="2020-01-08T00:00:00" u="1"/>
        <d v="2020-02-04T00:00:00" u="1"/>
        <d v="2017-12-29T00:00:00" u="1"/>
        <d v="2017-01-10T00:00:00" u="1"/>
        <d v="2017-02-06T00:00:00" u="1"/>
        <d v="2020-01-10T00:00:00" u="1"/>
        <d v="2017-03-02T00:00:00" u="1"/>
        <d v="2020-02-06T00:00:00" u="1"/>
        <d v="2020-03-02T00:00:00" u="1"/>
        <d v="2016-12-31T00:00:00" u="1"/>
        <d v="2017-12-31T00:00:00" u="1"/>
        <d v="2019-12-31T00:00:00" u="1"/>
        <d v="2017-01-12T00:00:00" u="1"/>
        <d v="2017-02-08T00:00:00" u="1"/>
        <d v="2020-01-12T00:00:00" u="1"/>
        <d v="2017-03-04T00:00:00" u="1"/>
        <d v="2020-02-08T00:00:00" u="1"/>
        <d v="2020-03-04T00:00:00" u="1"/>
        <d v="2017-01-14T00:00:00" u="1"/>
        <d v="2017-02-10T00:00:00" u="1"/>
        <d v="2020-01-14T00:00:00" u="1"/>
        <d v="2017-03-06T00:00:00" u="1"/>
        <d v="2020-02-10T00:00:00" u="1"/>
        <d v="2017-04-02T00:00:00" u="1"/>
        <d v="2020-03-06T00:00:00" u="1"/>
        <d v="2020-04-02T00:00:00" u="1"/>
        <d v="2017-01-16T00:00:00" u="1"/>
        <d v="2017-02-12T00:00:00" u="1"/>
        <d v="2020-01-16T00:00:00" u="1"/>
        <d v="2017-03-08T00:00:00" u="1"/>
        <d v="2020-02-12T00:00:00" u="1"/>
        <d v="2017-04-04T00:00:00" u="1"/>
        <d v="2020-03-08T00:00:00" u="1"/>
        <d v="2020-04-04T00:00:00" u="1"/>
        <d v="2017-01-18T00:00:00" u="1"/>
        <d v="2017-02-14T00:00:00" u="1"/>
        <d v="2020-01-18T00:00:00" u="1"/>
        <d v="2017-03-10T00:00:00" u="1"/>
        <d v="2020-02-14T00:00:00" u="1"/>
        <d v="2017-04-06T00:00:00" u="1"/>
        <d v="2020-03-10T00:00:00" u="1"/>
        <d v="2017-05-02T00:00:00" u="1"/>
        <d v="2020-04-06T00:00:00" u="1"/>
        <d v="2020-05-02T00:00:00" u="1"/>
        <d v="2017-01-20T00:00:00" u="1"/>
        <d v="2017-02-16T00:00:00" u="1"/>
        <d v="2020-01-20T00:00:00" u="1"/>
        <d v="2017-03-12T00:00:00" u="1"/>
        <d v="2020-02-16T00:00:00" u="1"/>
        <d v="2017-04-08T00:00:00" u="1"/>
        <d v="2020-03-12T00:00:00" u="1"/>
        <d v="2017-05-04T00:00:00" u="1"/>
        <d v="2020-04-08T00:00:00" u="1"/>
        <d v="2020-05-04T00:00:00" u="1"/>
        <d v="2017-01-22T00:00:00" u="1"/>
        <d v="2017-02-18T00:00:00" u="1"/>
        <d v="2020-01-22T00:00:00" u="1"/>
        <d v="2017-03-14T00:00:00" u="1"/>
        <d v="2020-02-18T00:00:00" u="1"/>
        <d v="2017-04-10T00:00:00" u="1"/>
        <d v="2020-03-14T00:00:00" u="1"/>
        <d v="2017-05-06T00:00:00" u="1"/>
        <d v="2020-04-10T00:00:00" u="1"/>
        <d v="2017-06-02T00:00:00" u="1"/>
        <d v="2020-05-06T00:00:00" u="1"/>
        <d v="2020-06-02T00:00:00" u="1"/>
        <d v="2017-01-24T00:00:00" u="1"/>
        <d v="2017-02-20T00:00:00" u="1"/>
        <d v="2020-01-24T00:00:00" u="1"/>
        <d v="2017-03-16T00:00:00" u="1"/>
        <d v="2020-02-20T00:00:00" u="1"/>
        <d v="2017-04-12T00:00:00" u="1"/>
        <d v="2020-03-16T00:00:00" u="1"/>
        <d v="2017-05-08T00:00:00" u="1"/>
        <d v="2020-04-12T00:00:00" u="1"/>
        <d v="2017-06-04T00:00:00" u="1"/>
        <d v="2020-06-04T00:00:00" u="1"/>
        <d v="2017-01-26T00:00:00" u="1"/>
        <d v="2017-02-22T00:00:00" u="1"/>
        <d v="2020-01-26T00:00:00" u="1"/>
        <d v="2017-03-18T00:00:00" u="1"/>
        <d v="2020-02-22T00:00:00" u="1"/>
        <d v="2017-04-14T00:00:00" u="1"/>
        <d v="2020-03-18T00:00:00" u="1"/>
        <d v="2017-05-10T00:00:00" u="1"/>
        <d v="2020-04-14T00:00:00" u="1"/>
        <d v="2017-06-06T00:00:00" u="1"/>
        <d v="2017-07-02T00:00:00" u="1"/>
        <d v="2020-07-02T00:00:00" u="1"/>
        <d v="2017-01-28T00:00:00" u="1"/>
        <d v="2017-02-24T00:00:00" u="1"/>
        <d v="2020-01-28T00:00:00" u="1"/>
        <d v="2017-03-20T00:00:00" u="1"/>
        <d v="2020-02-24T00:00:00" u="1"/>
        <d v="2017-04-16T00:00:00" u="1"/>
        <d v="2020-03-20T00:00:00" u="1"/>
        <d v="2017-05-12T00:00:00" u="1"/>
        <d v="2020-04-16T00:00:00" u="1"/>
        <d v="2017-06-08T00:00:00" u="1"/>
        <d v="2017-07-04T00:00:00" u="1"/>
        <d v="2020-07-04T00:00:00" u="1"/>
        <d v="2017-01-30T00:00:00" u="1"/>
        <d v="2017-02-26T00:00:00" u="1"/>
        <d v="2020-01-30T00:00:00" u="1"/>
        <d v="2017-03-22T00:00:00" u="1"/>
        <d v="2020-02-26T00:00:00" u="1"/>
        <d v="2017-04-18T00:00:00" u="1"/>
        <d v="2020-03-22T00:00:00" u="1"/>
        <d v="2017-05-14T00:00:00" u="1"/>
        <d v="2020-04-18T00:00:00" u="1"/>
        <d v="2017-06-10T00:00:00" u="1"/>
        <d v="2017-07-06T00:00:00" u="1"/>
        <d v="2017-08-02T00:00:00" u="1"/>
        <d v="2020-08-02T00:00:00" u="1"/>
        <d v="2017-02-28T00:00:00" u="1"/>
        <d v="2017-03-24T00:00:00" u="1"/>
        <d v="2020-02-28T00:00:00" u="1"/>
        <d v="2017-04-20T00:00:00" u="1"/>
        <d v="2020-03-24T00:00:00" u="1"/>
        <d v="2017-05-16T00:00:00" u="1"/>
        <d v="2020-04-20T00:00:00" u="1"/>
        <d v="2017-06-12T00:00:00" u="1"/>
        <d v="2017-07-08T00:00:00" u="1"/>
        <d v="2017-08-04T00:00:00" u="1"/>
        <d v="2020-08-04T00:00:00" u="1"/>
        <d v="2017-03-26T00:00:00" u="1"/>
        <d v="2017-04-22T00:00:00" u="1"/>
        <d v="2020-03-26T00:00:00" u="1"/>
        <d v="2017-05-18T00:00:00" u="1"/>
        <d v="2020-04-22T00:00:00" u="1"/>
        <d v="2017-06-14T00:00:00" u="1"/>
        <d v="2017-07-10T00:00:00" u="1"/>
        <d v="2017-08-06T00:00:00" u="1"/>
        <d v="2017-09-02T00:00:00" u="1"/>
        <d v="2020-09-02T00:00:00" u="1"/>
        <d v="2017-03-28T00:00:00" u="1"/>
        <d v="2017-04-24T00:00:00" u="1"/>
        <d v="2020-03-28T00:00:00" u="1"/>
        <d v="2017-05-20T00:00:00" u="1"/>
        <d v="2020-04-24T00:00:00" u="1"/>
        <d v="2017-06-16T00:00:00" u="1"/>
        <d v="2017-07-12T00:00:00" u="1"/>
        <d v="2017-08-08T00:00:00" u="1"/>
        <d v="2017-09-04T00:00:00" u="1"/>
        <d v="2020-09-04T00:00:00" u="1"/>
        <d v="2017-03-30T00:00:00" u="1"/>
        <d v="2017-04-26T00:00:00" u="1"/>
        <d v="2020-03-30T00:00:00" u="1"/>
        <d v="2017-05-22T00:00:00" u="1"/>
        <d v="2020-04-26T00:00:00" u="1"/>
        <d v="2017-06-18T00:00:00" u="1"/>
        <d v="2017-07-14T00:00:00" u="1"/>
        <d v="2017-08-10T00:00:00" u="1"/>
        <d v="2017-09-06T00:00:00" u="1"/>
        <d v="2017-10-02T00:00:00" u="1"/>
        <d v="2020-10-02T00:00:00" u="1"/>
        <d v="2017-04-28T00:00:00" u="1"/>
        <d v="2017-05-24T00:00:00" u="1"/>
        <d v="2020-04-28T00:00:00" u="1"/>
        <d v="2017-06-20T00:00:00" u="1"/>
        <d v="2017-07-16T00:00:00" u="1"/>
        <d v="2017-08-12T00:00:00" u="1"/>
        <d v="2017-09-08T00:00:00" u="1"/>
        <d v="2017-10-04T00:00:00" u="1"/>
        <d v="2020-10-04T00:00:00" u="1"/>
        <d v="2017-04-30T00:00:00" u="1"/>
        <d v="2017-05-26T00:00:00" u="1"/>
        <d v="2020-04-30T00:00:00" u="1"/>
        <d v="2017-06-22T00:00:00" u="1"/>
        <d v="2017-07-18T00:00:00" u="1"/>
        <d v="2017-08-14T00:00:00" u="1"/>
        <d v="2017-09-10T00:00:00" u="1"/>
        <d v="2017-10-06T00:00:00" u="1"/>
        <d v="2017-11-02T00:00:00" u="1"/>
        <d v="2020-11-02T00:00:00" u="1"/>
        <d v="2017-05-28T00:00:00" u="1"/>
        <d v="2017-06-24T00:00:00" u="1"/>
        <d v="2017-07-20T00:00:00" u="1"/>
        <d v="2017-08-16T00:00:00" u="1"/>
        <d v="2017-09-12T00:00:00" u="1"/>
        <d v="2017-10-08T00:00:00" u="1"/>
        <d v="2017-11-04T00:00:00" u="1"/>
        <d v="2020-11-04T00:00:00" u="1"/>
        <d v="2017-05-30T00:00:00" u="1"/>
        <d v="2017-06-26T00:00:00" u="1"/>
        <d v="2017-07-22T00:00:00" u="1"/>
        <d v="2017-08-18T00:00:00" u="1"/>
        <d v="2017-09-14T00:00:00" u="1"/>
        <d v="2017-10-10T00:00:00" u="1"/>
        <d v="2017-11-06T00:00:00" u="1"/>
        <d v="2017-12-02T00:00:00" u="1"/>
        <d v="2020-12-02T00:00:00" u="1"/>
        <d v="2017-06-28T00:00:00" u="1"/>
        <d v="2017-07-24T00:00:00" u="1"/>
        <d v="2017-08-20T00:00:00" u="1"/>
        <d v="2017-09-16T00:00:00" u="1"/>
        <d v="2017-10-12T00:00:00" u="1"/>
        <d v="2017-11-08T00:00:00" u="1"/>
        <d v="2017-12-04T00:00:00" u="1"/>
        <d v="2020-12-04T00:00:00" u="1"/>
        <d v="2017-06-30T00:00:00" u="1"/>
        <d v="2017-07-26T00:00:00" u="1"/>
        <d v="2020-06-30T00:00:00" u="1"/>
        <d v="2017-08-22T00:00:00" u="1"/>
        <d v="2017-09-18T00:00:00" u="1"/>
        <d v="2017-10-14T00:00:00" u="1"/>
        <d v="2017-11-10T00:00:00" u="1"/>
        <d v="2017-12-06T00:00:00" u="1"/>
        <d v="2017-07-28T00:00:00" u="1"/>
        <d v="2017-08-24T00:00:00" u="1"/>
        <d v="2017-09-20T00:00:00" u="1"/>
        <d v="2017-10-16T00:00:00" u="1"/>
        <d v="2017-11-12T00:00:00" u="1"/>
        <d v="2017-12-08T00:00:00" u="1"/>
        <d v="2017-07-30T00:00:00" u="1"/>
        <d v="2017-08-26T00:00:00" u="1"/>
        <d v="2017-09-22T00:00:00" u="1"/>
        <d v="2017-10-18T00:00:00" u="1"/>
        <d v="2017-11-14T00:00:00" u="1"/>
        <d v="2017-12-10T00:00:00" u="1"/>
        <d v="2017-08-28T00:00:00" u="1"/>
        <d v="2017-09-24T00:00:00" u="1"/>
        <d v="2017-10-20T00:00:00" u="1"/>
        <d v="2017-11-16T00:00:00" u="1"/>
        <d v="2017-12-12T00:00:00" u="1"/>
        <d v="2017-08-30T00:00:00" u="1"/>
        <d v="2017-09-26T00:00:00" u="1"/>
        <d v="2017-10-22T00:00:00" u="1"/>
        <d v="2017-11-18T00:00:00" u="1"/>
        <d v="2017-12-14T00:00:00" u="1"/>
        <d v="2017-09-28T00:00:00" u="1"/>
        <d v="2017-10-24T00:00:00" u="1"/>
        <d v="2017-11-20T00:00:00" u="1"/>
        <d v="2017-12-16T00:00:00" u="1"/>
        <d v="2017-09-30T00:00:00" u="1"/>
        <d v="2017-10-26T00:00:00" u="1"/>
        <d v="2020-09-30T00:00:00" u="1"/>
        <d v="2017-11-22T00:00:00" u="1"/>
        <d v="2017-12-18T00:00:00" u="1"/>
        <d v="2017-10-28T00:00:00" u="1"/>
        <d v="2017-11-24T00:00:00" u="1"/>
        <d v="2017-12-20T00:00:00" u="1"/>
        <d v="2017-01-01T00:00:00" u="1"/>
        <d v="2020-01-01T00:00:00" u="1"/>
        <d v="2017-10-30T00:00:00" u="1"/>
        <d v="2017-11-26T00:00:00" u="1"/>
        <d v="2017-12-22T00:00:00" u="1"/>
        <d v="2017-01-03T00:00:00" u="1"/>
        <d v="2020-01-03T00:00:00" u="1"/>
        <d v="2017-11-28T00:00:00" u="1"/>
        <d v="2017-12-24T00:00:00" u="1"/>
        <d v="2017-01-05T00:00:00" u="1"/>
        <d v="2017-02-01T00:00:00" u="1"/>
        <d v="2020-01-05T00:00:00" u="1"/>
        <d v="2020-02-01T00:00:00" u="1"/>
        <d v="2017-11-30T00:00:00" u="1"/>
        <d v="2017-12-26T00:00:00" u="1"/>
        <d v="2020-11-30T00:00:00" u="1"/>
        <d v="2017-01-07T00:00:00" u="1"/>
        <d v="2017-02-03T00:00:00" u="1"/>
        <d v="2020-01-07T00:00:00" u="1"/>
        <d v="2020-02-03T00:00:00" u="1"/>
        <d v="2017-12-28T00:00:00" u="1"/>
        <d v="2017-01-09T00:00:00" u="1"/>
        <d v="2017-02-05T00:00:00" u="1"/>
        <d v="2020-01-09T00:00:00" u="1"/>
        <d v="2017-03-01T00:00:00" u="1"/>
        <d v="2020-02-05T00:00:00" u="1"/>
        <d v="2020-03-01T00:00:00" u="1"/>
        <d v="2017-12-30T00:00:00" u="1"/>
        <d v="2017-01-11T00:00:00" u="1"/>
        <d v="2017-02-07T00:00:00" u="1"/>
        <d v="2020-01-11T00:00:00" u="1"/>
        <d v="2017-03-03T00:00:00" u="1"/>
        <d v="2020-02-07T00:00:00" u="1"/>
        <d v="2020-03-03T00:00:00" u="1"/>
        <d v="2017-01-13T00:00:00" u="1"/>
        <d v="2017-02-09T00:00:00" u="1"/>
        <d v="2020-01-13T00:00:00" u="1"/>
        <d v="2017-03-05T00:00:00" u="1"/>
        <d v="2020-02-09T00:00:00" u="1"/>
        <d v="2017-04-01T00:00:00" u="1"/>
        <d v="2020-03-05T00:00:00" u="1"/>
        <d v="2020-04-01T00:00:00" u="1"/>
        <d v="2017-01-15T00:00:00" u="1"/>
        <d v="2017-02-11T00:00:00" u="1"/>
        <d v="2020-01-15T00:00:00" u="1"/>
        <d v="2017-03-07T00:00:00" u="1"/>
        <d v="2020-02-11T00:00:00" u="1"/>
        <d v="2017-04-03T00:00:00" u="1"/>
        <d v="2020-03-07T00:00:00" u="1"/>
        <d v="2020-04-03T00:00:00" u="1"/>
        <d v="2017-01-17T00:00:00" u="1"/>
        <d v="2017-02-13T00:00:00" u="1"/>
        <d v="2020-01-17T00:00:00" u="1"/>
        <d v="2017-03-09T00:00:00" u="1"/>
        <d v="2020-02-13T00:00:00" u="1"/>
        <d v="2017-04-05T00:00:00" u="1"/>
        <d v="2020-03-09T00:00:00" u="1"/>
        <d v="2017-05-01T00:00:00" u="1"/>
        <d v="2020-04-05T00:00:00" u="1"/>
        <d v="2020-05-01T00:00:00" u="1"/>
        <d v="2017-01-19T00:00:00" u="1"/>
        <d v="2017-02-15T00:00:00" u="1"/>
        <d v="2020-01-19T00:00:00" u="1"/>
        <d v="2017-03-11T00:00:00" u="1"/>
        <d v="2020-02-15T00:00:00" u="1"/>
        <d v="2017-04-07T00:00:00" u="1"/>
        <d v="2020-03-11T00:00:00" u="1"/>
        <d v="2017-05-03T00:00:00" u="1"/>
        <d v="2020-04-07T00:00:00" u="1"/>
        <d v="2020-05-03T00:00:00" u="1"/>
        <d v="2017-01-21T00:00:00" u="1"/>
        <d v="2017-02-17T00:00:00" u="1"/>
        <d v="2020-01-21T00:00:00" u="1"/>
        <d v="2017-03-13T00:00:00" u="1"/>
        <d v="2020-02-17T00:00:00" u="1"/>
        <d v="2017-04-09T00:00:00" u="1"/>
        <d v="2020-03-13T00:00:00" u="1"/>
        <d v="2017-05-05T00:00:00" u="1"/>
        <d v="2020-04-09T00:00:00" u="1"/>
        <d v="2017-06-01T00:00:00" u="1"/>
        <d v="2020-05-05T00:00:00" u="1"/>
        <d v="2020-06-01T00:00:00" u="1"/>
        <d v="2017-01-23T00:00:00" u="1"/>
        <d v="2017-02-19T00:00:00" u="1"/>
        <d v="2020-01-23T00:00:00" u="1"/>
        <d v="2017-03-15T00:00:00" u="1"/>
        <d v="2020-02-19T00:00:00" u="1"/>
        <d v="2017-04-11T00:00:00" u="1"/>
        <d v="2020-03-15T00:00:00" u="1"/>
        <d v="2017-05-07T00:00:00" u="1"/>
        <d v="2020-04-11T00:00:00" u="1"/>
        <d v="2017-06-03T00:00:00" u="1"/>
        <d v="2020-06-03T00:00:00" u="1"/>
        <d v="2017-01-25T00:00:00" u="1"/>
        <d v="2017-02-21T00:00:00" u="1"/>
        <d v="2020-01-25T00:00:00" u="1"/>
        <d v="2017-03-17T00:00:00" u="1"/>
        <d v="2020-02-21T00:00:00" u="1"/>
        <d v="2017-04-13T00:00:00" u="1"/>
        <d v="2020-03-17T00:00:00" u="1"/>
        <d v="2017-05-09T00:00:00" u="1"/>
        <d v="2020-04-13T00:00:00" u="1"/>
        <d v="2017-06-05T00:00:00" u="1"/>
        <d v="2017-07-01T00:00:00" u="1"/>
        <d v="2020-06-05T00:00:00" u="1"/>
        <d v="2020-07-01T00:00:00" u="1"/>
        <d v="2017-01-27T00:00:00" u="1"/>
        <d v="2017-02-23T00:00:00" u="1"/>
        <d v="2020-01-27T00:00:00" u="1"/>
        <d v="2017-03-19T00:00:00" u="1"/>
        <d v="2020-02-23T00:00:00" u="1"/>
        <d v="2017-04-15T00:00:00" u="1"/>
        <d v="2020-03-19T00:00:00" u="1"/>
        <d v="2017-05-11T00:00:00" u="1"/>
        <d v="2020-04-15T00:00:00" u="1"/>
        <d v="2017-06-07T00:00:00" u="1"/>
        <d v="2017-07-03T00:00:00" u="1"/>
        <d v="2020-07-03T00:00:00" u="1"/>
        <d v="2017-01-29T00:00:00" u="1"/>
        <d v="2017-02-25T00:00:00" u="1"/>
        <d v="2020-01-29T00:00:00" u="1"/>
        <d v="2017-03-21T00:00:00" u="1"/>
        <d v="2020-02-25T00:00:00" u="1"/>
        <d v="2017-04-17T00:00:00" u="1"/>
        <d v="2020-03-21T00:00:00" u="1"/>
        <d v="2017-05-13T00:00:00" u="1"/>
        <d v="2020-04-17T00:00:00" u="1"/>
        <d v="2017-06-09T00:00:00" u="1"/>
        <d v="2017-07-05T00:00:00" u="1"/>
        <d v="2017-08-01T00:00:00" u="1"/>
        <d v="2020-08-01T00:00:00" u="1"/>
        <d v="2017-01-31T00:00:00" u="1"/>
        <d v="2017-02-27T00:00:00" u="1"/>
        <d v="2020-01-31T00:00:00" u="1"/>
        <d v="2017-03-23T00:00:00" u="1"/>
        <d v="2020-02-27T00:00:00" u="1"/>
        <d v="2017-04-19T00:00:00" u="1"/>
        <d v="2020-03-23T00:00:00" u="1"/>
        <d v="2017-05-15T00:00:00" u="1"/>
        <d v="2020-04-19T00:00:00" u="1"/>
        <d v="2017-06-11T00:00:00" u="1"/>
        <d v="2017-07-07T00:00:00" u="1"/>
        <d v="2017-08-03T00:00:00" u="1"/>
        <d v="2020-08-03T00:00:00" u="1"/>
        <d v="2017-03-25T00:00:00" u="1"/>
        <d v="2020-02-29T00:00:00" u="1"/>
        <d v="2017-04-21T00:00:00" u="1"/>
        <d v="2020-03-25T00:00:00" u="1"/>
        <d v="2017-05-17T00:00:00" u="1"/>
        <d v="2020-04-21T00:00:00" u="1"/>
        <d v="2017-06-13T00:00:00" u="1"/>
        <d v="2017-07-09T00:00:00" u="1"/>
        <d v="2017-08-05T00:00:00" u="1"/>
        <d v="2017-09-01T00:00:00" u="1"/>
        <d v="2020-09-01T00:00:00" u="1"/>
        <d v="2017-03-27T00:00:00" u="1"/>
        <d v="2017-04-23T00:00:00" u="1"/>
        <d v="2020-03-27T00:00:00" u="1"/>
        <d v="2017-05-19T00:00:00" u="1"/>
        <d v="2020-04-23T00:00:00" u="1"/>
        <d v="2017-06-15T00:00:00" u="1"/>
        <d v="2017-07-11T00:00:00" u="1"/>
        <d v="2017-08-07T00:00:00" u="1"/>
        <d v="2017-09-03T00:00:00" u="1"/>
        <d v="2020-09-03T00:00:00" u="1"/>
        <d v="2017-03-29T00:00:00" u="1"/>
        <d v="2017-04-25T00:00:00" u="1"/>
        <d v="2020-03-29T00:00:00" u="1"/>
        <d v="2017-05-21T00:00:00" u="1"/>
        <d v="2020-04-25T00:00:00" u="1"/>
        <d v="2017-06-17T00:00:00" u="1"/>
        <d v="2017-07-13T00:00:00" u="1"/>
        <d v="2017-08-09T00:00:00" u="1"/>
        <d v="2017-09-05T00:00:00" u="1"/>
        <d v="2017-10-01T00:00:00" u="1"/>
        <d v="2020-10-01T00:00:00" u="1"/>
        <d v="2017-03-31T00:00:00" u="1"/>
        <d v="2017-04-27T00:00:00" u="1"/>
        <d v="2020-03-31T00:00:00" u="1"/>
        <d v="2017-05-23T00:00:00" u="1"/>
        <d v="2020-04-27T00:00:00" u="1"/>
        <d v="2017-06-19T00:00:00" u="1"/>
        <d v="2017-07-15T00:00:00" u="1"/>
        <d v="2017-08-11T00:00:00" u="1"/>
        <d v="2017-09-07T00:00:00" u="1"/>
        <d v="2017-10-03T00:00:00" u="1"/>
        <d v="2020-10-03T00:00:00" u="1"/>
        <d v="2017-04-29T00:00:00" u="1"/>
        <d v="2017-05-25T00:00:00" u="1"/>
        <d v="2020-04-29T00:00:00" u="1"/>
        <d v="2017-06-21T00:00:00" u="1"/>
        <d v="2017-07-17T00:00:00" u="1"/>
        <d v="2017-08-13T00:00:00" u="1"/>
        <d v="2017-09-09T00:00:00" u="1"/>
        <d v="2017-10-05T00:00:00" u="1"/>
        <d v="2017-11-01T00:00:00" u="1"/>
        <d v="2020-11-01T00:00:00" u="1"/>
        <d v="2017-05-27T00:00:00" u="1"/>
        <d v="2017-06-23T00:00:00" u="1"/>
        <d v="2017-07-19T00:00:00" u="1"/>
        <d v="2017-08-15T00:00:00" u="1"/>
        <d v="2017-09-11T00:00:00" u="1"/>
        <d v="2017-10-07T00:00:00" u="1"/>
        <d v="2017-11-03T00:00:00" u="1"/>
        <d v="2020-11-03T00:00:00" u="1"/>
        <d v="2017-05-29T00:00:00" u="1"/>
        <d v="2017-06-25T00:00:00" u="1"/>
        <d v="2017-07-21T00:00:00" u="1"/>
        <d v="2017-08-17T00:00:00" u="1"/>
        <d v="2017-09-13T00:00:00" u="1"/>
        <d v="2017-10-09T00:00:00" u="1"/>
        <d v="2017-11-05T00:00:00" u="1"/>
        <d v="2017-12-01T00:00:00" u="1"/>
        <d v="2020-12-01T00:00:00" u="1"/>
        <d v="2017-05-31T00:00:00" u="1"/>
        <d v="2017-06-27T00:00:00" u="1"/>
        <d v="2020-05-31T00:00:00" u="1"/>
        <d v="2017-07-23T00:00:00" u="1"/>
        <d v="2017-08-19T00:00:00" u="1"/>
        <d v="2017-09-15T00:00:00" u="1"/>
        <d v="2017-10-11T00:00:00" u="1"/>
        <d v="2017-11-07T00:00:00" u="1"/>
        <d v="2017-12-03T00:00:00" u="1"/>
        <d v="2020-12-03T00:00:00" u="1"/>
        <d v="2017-06-29T00:00:00" u="1"/>
        <d v="2017-07-25T00:00:00" u="1"/>
        <d v="2017-08-21T00:00:00" u="1"/>
        <d v="2017-09-17T00:00:00" u="1"/>
        <d v="2017-10-13T00:00:00" u="1"/>
        <d v="2017-11-09T00:00:00" u="1"/>
        <d v="2017-12-05T00:00:00" u="1"/>
        <d v="2017-07-27T00:00:00" u="1"/>
        <d v="2017-08-23T00:00:00" u="1"/>
        <d v="2017-09-19T00:00:00" u="1"/>
        <d v="2017-10-15T00:00:00" u="1"/>
        <d v="2017-11-11T00:00:00" u="1"/>
        <d v="2017-12-07T00:00:00" u="1"/>
        <d v="2017-07-29T00:00:00" u="1"/>
        <d v="2017-08-25T00:00:00" u="1"/>
        <d v="2017-09-21T00:00:00" u="1"/>
        <d v="2017-10-17T00:00:00" u="1"/>
        <d v="2017-11-13T00:00:00" u="1"/>
        <d v="2017-12-09T00:00:00" u="1"/>
        <d v="2017-07-31T00:00:00" u="1"/>
        <d v="2017-08-27T00:00:00" u="1"/>
        <d v="2020-07-31T00:00:00" u="1"/>
        <d v="2017-09-23T00:00:00" u="1"/>
        <d v="2017-10-19T00:00:00" u="1"/>
        <d v="2017-11-15T00:00:00" u="1"/>
        <d v="2017-12-11T00:00:00" u="1"/>
        <d v="2017-08-29T00:00:00" u="1"/>
        <d v="2017-09-25T00:00:00" u="1"/>
        <d v="2017-10-21T00:00:00" u="1"/>
        <d v="2017-11-17T00:00:00" u="1"/>
        <d v="2017-12-13T00:00:00" u="1"/>
        <d v="2017-08-31T00:00:00" u="1"/>
        <d v="2017-09-27T00:00:00" u="1"/>
        <d v="2020-08-31T00:00:00" u="1"/>
        <d v="2017-10-23T00:00:00" u="1"/>
        <d v="2017-11-19T00:00:00" u="1"/>
        <d v="2017-12-15T00:00:00" u="1"/>
      </sharedItems>
    </cacheField>
    <cacheField name="Heure6" numFmtId="175">
      <sharedItems containsNonDate="0" containsDate="1" containsString="0" containsBlank="1" minDate="1899-12-30T00:00:00" maxDate="1899-12-30T23:50:00" count="145">
        <m/>
        <d v="1899-12-30T04:50:00" u="1"/>
        <d v="1899-12-30T08:40:00" u="1"/>
        <d v="1899-12-30T12:30:00" u="1"/>
        <d v="1899-12-30T16:20:00" u="1"/>
        <d v="1899-12-30T20:10:00" u="1"/>
        <d v="1899-12-30T05:50:00" u="1"/>
        <d v="1899-12-30T09:40:00" u="1"/>
        <d v="1899-12-30T13:30:00" u="1"/>
        <d v="1899-12-30T17:20:00" u="1"/>
        <d v="1899-12-30T21:10:00" u="1"/>
        <d v="1899-12-30T06:50:00" u="1"/>
        <d v="1899-12-30T10:40:00" u="1"/>
        <d v="1899-12-30T14:30:00" u="1"/>
        <d v="1899-12-30T18:20:00" u="1"/>
        <d v="1899-12-30T22:10:00" u="1"/>
        <d v="1899-12-30T07:50:00" u="1"/>
        <d v="1899-12-30T11:40:00" u="1"/>
        <d v="1899-12-30T15:30:00" u="1"/>
        <d v="1899-12-30T19:20:00" u="1"/>
        <d v="1899-12-30T23:10:00" u="1"/>
        <d v="1899-12-30T08:50:00" u="1"/>
        <d v="1899-12-30T12:40:00" u="1"/>
        <d v="1899-12-30T16:30:00" u="1"/>
        <d v="1899-12-30T20:20:00" u="1"/>
        <d v="1899-12-30T09:50:00" u="1"/>
        <d v="1899-12-30T13:40:00" u="1"/>
        <d v="1899-12-30T17:30:00" u="1"/>
        <d v="1899-12-30T21:20:00" u="1"/>
        <d v="1899-12-30T10:50:00" u="1"/>
        <d v="1899-12-30T14:40:00" u="1"/>
        <d v="1899-12-30T18:30:00" u="1"/>
        <d v="1899-12-30T22:20:00" u="1"/>
        <d v="1899-12-30T11:50:00" u="1"/>
        <d v="1899-12-30T15:40:00" u="1"/>
        <d v="1899-12-30T19:30:00" u="1"/>
        <d v="1899-12-30T23:20:00" u="1"/>
        <d v="1899-12-30T12:50:00" u="1"/>
        <d v="1899-12-30T16:40:00" u="1"/>
        <d v="1899-12-30T20:30:00" u="1"/>
        <d v="1899-12-30T13:50:00" u="1"/>
        <d v="1899-12-30T17:40:00" u="1"/>
        <d v="1899-12-30T21:30:00" u="1"/>
        <d v="1899-12-30T14:50:00" u="1"/>
        <d v="1899-12-30T18:40:00" u="1"/>
        <d v="1899-12-30T22:30:00" u="1"/>
        <d v="1899-12-30T15:50:00" u="1"/>
        <d v="1899-12-30T19:40:00" u="1"/>
        <d v="1899-12-30T23:30:00" u="1"/>
        <d v="1899-12-30T16:50:00" u="1"/>
        <d v="1899-12-30T20:40:00" u="1"/>
        <d v="1899-12-30T17:50:00" u="1"/>
        <d v="1899-12-30T21:40:00" u="1"/>
        <d v="1899-12-30T18:50:00" u="1"/>
        <d v="1899-12-30T22:40:00" u="1"/>
        <d v="1899-12-30T19:50:00" u="1"/>
        <d v="1899-12-30T23:40:00" u="1"/>
        <d v="1899-12-30T20:50:00" u="1"/>
        <d v="1899-12-30T21:50:00" u="1"/>
        <d v="1899-12-30T22:50:00" u="1"/>
        <d v="1899-12-30T23:50:00" u="1"/>
        <d v="1899-12-30T00:00:00" u="1"/>
        <d v="1899-12-30T01:00:00" u="1"/>
        <d v="1899-12-30T02:00:00" u="1"/>
        <d v="1899-12-30T03:00:00" u="1"/>
        <d v="1899-12-30T00:10:00" u="1"/>
        <d v="1899-12-30T04:00:00" u="1"/>
        <d v="1899-12-30T01:10:00" u="1"/>
        <d v="1899-12-30T05:00:00" u="1"/>
        <d v="1899-12-30T02:10:00" u="1"/>
        <d v="1899-12-30T06:00:00" u="1"/>
        <d v="1899-12-30T03:10:00" u="1"/>
        <d v="1899-12-30T07:00:00" u="1"/>
        <d v="1899-12-30T00:20:00" u="1"/>
        <d v="1899-12-30T04:10:00" u="1"/>
        <d v="1899-12-30T08:00:00" u="1"/>
        <d v="1899-12-30T01:20:00" u="1"/>
        <d v="1899-12-30T05:10:00" u="1"/>
        <d v="1899-12-30T09:00:00" u="1"/>
        <d v="1899-12-30T02:20:00" u="1"/>
        <d v="1899-12-30T06:10:00" u="1"/>
        <d v="1899-12-30T10:00:00" u="1"/>
        <d v="1899-12-30T03:20:00" u="1"/>
        <d v="1899-12-30T07:10:00" u="1"/>
        <d v="1899-12-30T11:00:00" u="1"/>
        <d v="1899-12-30T00:30:00" u="1"/>
        <d v="1899-12-30T04:20:00" u="1"/>
        <d v="1899-12-30T08:10:00" u="1"/>
        <d v="1899-12-30T12:00:00" u="1"/>
        <d v="1899-12-30T01:30:00" u="1"/>
        <d v="1899-12-30T05:20:00" u="1"/>
        <d v="1899-12-30T09:10:00" u="1"/>
        <d v="1899-12-30T13:00:00" u="1"/>
        <d v="1899-12-30T02:30:00" u="1"/>
        <d v="1899-12-30T06:20:00" u="1"/>
        <d v="1899-12-30T10:10:00" u="1"/>
        <d v="1899-12-30T14:00:00" u="1"/>
        <d v="1899-12-30T03:30:00" u="1"/>
        <d v="1899-12-30T07:20:00" u="1"/>
        <d v="1899-12-30T11:10:00" u="1"/>
        <d v="1899-12-30T15:00:00" u="1"/>
        <d v="1899-12-30T00:40:00" u="1"/>
        <d v="1899-12-30T04:30:00" u="1"/>
        <d v="1899-12-30T08:20:00" u="1"/>
        <d v="1899-12-30T12:10:00" u="1"/>
        <d v="1899-12-30T16:00:00" u="1"/>
        <d v="1899-12-30T01:40:00" u="1"/>
        <d v="1899-12-30T05:30:00" u="1"/>
        <d v="1899-12-30T09:20:00" u="1"/>
        <d v="1899-12-30T13:10:00" u="1"/>
        <d v="1899-12-30T17:00:00" u="1"/>
        <d v="1899-12-30T02:40:00" u="1"/>
        <d v="1899-12-30T06:30:00" u="1"/>
        <d v="1899-12-30T10:20:00" u="1"/>
        <d v="1899-12-30T14:10:00" u="1"/>
        <d v="1899-12-30T18:00:00" u="1"/>
        <d v="1899-12-30T03:40:00" u="1"/>
        <d v="1899-12-30T07:30:00" u="1"/>
        <d v="1899-12-30T11:20:00" u="1"/>
        <d v="1899-12-30T15:10:00" u="1"/>
        <d v="1899-12-30T19:00:00" u="1"/>
        <d v="1899-12-30T00:50:00" u="1"/>
        <d v="1899-12-30T04:40:00" u="1"/>
        <d v="1899-12-30T08:30:00" u="1"/>
        <d v="1899-12-30T12:20:00" u="1"/>
        <d v="1899-12-30T16:10:00" u="1"/>
        <d v="1899-12-30T20:00:00" u="1"/>
        <d v="1899-12-30T01:50:00" u="1"/>
        <d v="1899-12-30T05:40:00" u="1"/>
        <d v="1899-12-30T09:30:00" u="1"/>
        <d v="1899-12-30T13:20:00" u="1"/>
        <d v="1899-12-30T17:10:00" u="1"/>
        <d v="1899-12-30T21:00:00" u="1"/>
        <d v="1899-12-30T02:50:00" u="1"/>
        <d v="1899-12-30T06:40:00" u="1"/>
        <d v="1899-12-30T10:30:00" u="1"/>
        <d v="1899-12-30T14:20:00" u="1"/>
        <d v="1899-12-30T18:10:00" u="1"/>
        <d v="1899-12-30T22:00:00" u="1"/>
        <d v="1899-12-30T03:50:00" u="1"/>
        <d v="1899-12-30T07:40:00" u="1"/>
        <d v="1899-12-30T11:30:00" u="1"/>
        <d v="1899-12-30T15:20:00" u="1"/>
        <d v="1899-12-30T19:10:00" u="1"/>
        <d v="1899-12-30T23:00:00" u="1"/>
      </sharedItems>
    </cacheField>
    <cacheField name="Date18" numFmtId="14">
      <sharedItems containsNonDate="0" containsDate="1" containsString="0" containsBlank="1" minDate="2017-01-01T00:00:00" maxDate="2020-12-06T00:00:00" count="529">
        <m/>
        <d v="2017-09-29T00:00:00" u="1"/>
        <d v="2017-10-25T00:00:00" u="1"/>
        <d v="2017-11-21T00:00:00" u="1"/>
        <d v="2017-12-17T00:00:00" u="1"/>
        <d v="2017-10-27T00:00:00" u="1"/>
        <d v="2017-11-23T00:00:00" u="1"/>
        <d v="2017-12-19T00:00:00" u="1"/>
        <d v="2017-10-29T00:00:00" u="1"/>
        <d v="2017-11-25T00:00:00" u="1"/>
        <d v="2017-12-21T00:00:00" u="1"/>
        <d v="2017-01-02T00:00:00" u="1"/>
        <d v="2020-01-02T00:00:00" u="1"/>
        <d v="2017-10-31T00:00:00" u="1"/>
        <d v="2017-11-27T00:00:00" u="1"/>
        <d v="2017-12-23T00:00:00" u="1"/>
        <d v="2017-01-04T00:00:00" u="1"/>
        <d v="2020-01-04T00:00:00" u="1"/>
        <d v="2017-11-29T00:00:00" u="1"/>
        <d v="2017-12-25T00:00:00" u="1"/>
        <d v="2017-01-06T00:00:00" u="1"/>
        <d v="2017-02-02T00:00:00" u="1"/>
        <d v="2020-01-06T00:00:00" u="1"/>
        <d v="2020-02-02T00:00:00" u="1"/>
        <d v="2017-12-27T00:00:00" u="1"/>
        <d v="2017-01-08T00:00:00" u="1"/>
        <d v="2017-02-04T00:00:00" u="1"/>
        <d v="2020-01-08T00:00:00" u="1"/>
        <d v="2020-02-04T00:00:00" u="1"/>
        <d v="2017-12-29T00:00:00" u="1"/>
        <d v="2017-01-10T00:00:00" u="1"/>
        <d v="2017-02-06T00:00:00" u="1"/>
        <d v="2020-01-10T00:00:00" u="1"/>
        <d v="2017-03-02T00:00:00" u="1"/>
        <d v="2020-02-06T00:00:00" u="1"/>
        <d v="2020-03-02T00:00:00" u="1"/>
        <d v="2017-12-31T00:00:00" u="1"/>
        <d v="2017-01-12T00:00:00" u="1"/>
        <d v="2017-02-08T00:00:00" u="1"/>
        <d v="2020-01-12T00:00:00" u="1"/>
        <d v="2017-03-04T00:00:00" u="1"/>
        <d v="2020-02-08T00:00:00" u="1"/>
        <d v="2020-03-04T00:00:00" u="1"/>
        <d v="2017-01-14T00:00:00" u="1"/>
        <d v="2017-02-10T00:00:00" u="1"/>
        <d v="2020-01-14T00:00:00" u="1"/>
        <d v="2017-03-06T00:00:00" u="1"/>
        <d v="2020-02-10T00:00:00" u="1"/>
        <d v="2017-04-02T00:00:00" u="1"/>
        <d v="2020-03-06T00:00:00" u="1"/>
        <d v="2020-04-02T00:00:00" u="1"/>
        <d v="2017-01-16T00:00:00" u="1"/>
        <d v="2017-02-12T00:00:00" u="1"/>
        <d v="2020-01-16T00:00:00" u="1"/>
        <d v="2017-03-08T00:00:00" u="1"/>
        <d v="2020-02-12T00:00:00" u="1"/>
        <d v="2017-04-04T00:00:00" u="1"/>
        <d v="2020-03-08T00:00:00" u="1"/>
        <d v="2020-04-04T00:00:00" u="1"/>
        <d v="2017-01-18T00:00:00" u="1"/>
        <d v="2017-02-14T00:00:00" u="1"/>
        <d v="2020-01-18T00:00:00" u="1"/>
        <d v="2017-03-10T00:00:00" u="1"/>
        <d v="2020-02-14T00:00:00" u="1"/>
        <d v="2017-04-06T00:00:00" u="1"/>
        <d v="2020-03-10T00:00:00" u="1"/>
        <d v="2017-05-02T00:00:00" u="1"/>
        <d v="2020-04-06T00:00:00" u="1"/>
        <d v="2020-05-02T00:00:00" u="1"/>
        <d v="2017-01-20T00:00:00" u="1"/>
        <d v="2017-02-16T00:00:00" u="1"/>
        <d v="2020-01-20T00:00:00" u="1"/>
        <d v="2017-03-12T00:00:00" u="1"/>
        <d v="2020-02-16T00:00:00" u="1"/>
        <d v="2017-04-08T00:00:00" u="1"/>
        <d v="2020-03-12T00:00:00" u="1"/>
        <d v="2017-05-04T00:00:00" u="1"/>
        <d v="2020-04-08T00:00:00" u="1"/>
        <d v="2020-05-04T00:00:00" u="1"/>
        <d v="2017-01-22T00:00:00" u="1"/>
        <d v="2017-02-18T00:00:00" u="1"/>
        <d v="2020-01-22T00:00:00" u="1"/>
        <d v="2017-03-14T00:00:00" u="1"/>
        <d v="2020-02-18T00:00:00" u="1"/>
        <d v="2017-04-10T00:00:00" u="1"/>
        <d v="2020-03-14T00:00:00" u="1"/>
        <d v="2017-05-06T00:00:00" u="1"/>
        <d v="2020-04-10T00:00:00" u="1"/>
        <d v="2017-06-02T00:00:00" u="1"/>
        <d v="2020-05-06T00:00:00" u="1"/>
        <d v="2020-06-02T00:00:00" u="1"/>
        <d v="2017-01-24T00:00:00" u="1"/>
        <d v="2017-02-20T00:00:00" u="1"/>
        <d v="2020-01-24T00:00:00" u="1"/>
        <d v="2017-03-16T00:00:00" u="1"/>
        <d v="2020-02-20T00:00:00" u="1"/>
        <d v="2017-04-12T00:00:00" u="1"/>
        <d v="2020-03-16T00:00:00" u="1"/>
        <d v="2017-05-08T00:00:00" u="1"/>
        <d v="2020-04-12T00:00:00" u="1"/>
        <d v="2017-06-04T00:00:00" u="1"/>
        <d v="2020-06-04T00:00:00" u="1"/>
        <d v="2017-01-26T00:00:00" u="1"/>
        <d v="2017-02-22T00:00:00" u="1"/>
        <d v="2020-01-26T00:00:00" u="1"/>
        <d v="2017-03-18T00:00:00" u="1"/>
        <d v="2020-02-22T00:00:00" u="1"/>
        <d v="2017-04-14T00:00:00" u="1"/>
        <d v="2020-03-18T00:00:00" u="1"/>
        <d v="2017-05-10T00:00:00" u="1"/>
        <d v="2020-04-14T00:00:00" u="1"/>
        <d v="2017-06-06T00:00:00" u="1"/>
        <d v="2017-07-02T00:00:00" u="1"/>
        <d v="2020-07-02T00:00:00" u="1"/>
        <d v="2017-01-28T00:00:00" u="1"/>
        <d v="2017-02-24T00:00:00" u="1"/>
        <d v="2020-01-28T00:00:00" u="1"/>
        <d v="2017-03-20T00:00:00" u="1"/>
        <d v="2020-02-24T00:00:00" u="1"/>
        <d v="2017-04-16T00:00:00" u="1"/>
        <d v="2020-03-20T00:00:00" u="1"/>
        <d v="2017-05-12T00:00:00" u="1"/>
        <d v="2020-04-16T00:00:00" u="1"/>
        <d v="2017-06-08T00:00:00" u="1"/>
        <d v="2017-07-04T00:00:00" u="1"/>
        <d v="2020-07-04T00:00:00" u="1"/>
        <d v="2017-01-30T00:00:00" u="1"/>
        <d v="2017-02-26T00:00:00" u="1"/>
        <d v="2020-01-30T00:00:00" u="1"/>
        <d v="2017-03-22T00:00:00" u="1"/>
        <d v="2020-02-26T00:00:00" u="1"/>
        <d v="2017-04-18T00:00:00" u="1"/>
        <d v="2020-03-22T00:00:00" u="1"/>
        <d v="2017-05-14T00:00:00" u="1"/>
        <d v="2020-04-18T00:00:00" u="1"/>
        <d v="2017-06-10T00:00:00" u="1"/>
        <d v="2017-07-06T00:00:00" u="1"/>
        <d v="2017-08-02T00:00:00" u="1"/>
        <d v="2020-08-02T00:00:00" u="1"/>
        <d v="2017-02-28T00:00:00" u="1"/>
        <d v="2017-03-24T00:00:00" u="1"/>
        <d v="2020-02-28T00:00:00" u="1"/>
        <d v="2017-04-20T00:00:00" u="1"/>
        <d v="2020-03-24T00:00:00" u="1"/>
        <d v="2017-05-16T00:00:00" u="1"/>
        <d v="2020-04-20T00:00:00" u="1"/>
        <d v="2017-06-12T00:00:00" u="1"/>
        <d v="2017-07-08T00:00:00" u="1"/>
        <d v="2017-08-04T00:00:00" u="1"/>
        <d v="2020-08-04T00:00:00" u="1"/>
        <d v="2017-03-26T00:00:00" u="1"/>
        <d v="2017-04-22T00:00:00" u="1"/>
        <d v="2020-03-26T00:00:00" u="1"/>
        <d v="2017-05-18T00:00:00" u="1"/>
        <d v="2020-04-22T00:00:00" u="1"/>
        <d v="2017-06-14T00:00:00" u="1"/>
        <d v="2017-07-10T00:00:00" u="1"/>
        <d v="2017-08-06T00:00:00" u="1"/>
        <d v="2017-09-02T00:00:00" u="1"/>
        <d v="2020-09-02T00:00:00" u="1"/>
        <d v="2017-03-28T00:00:00" u="1"/>
        <d v="2017-04-24T00:00:00" u="1"/>
        <d v="2020-03-28T00:00:00" u="1"/>
        <d v="2017-05-20T00:00:00" u="1"/>
        <d v="2020-04-24T00:00:00" u="1"/>
        <d v="2017-06-16T00:00:00" u="1"/>
        <d v="2017-07-12T00:00:00" u="1"/>
        <d v="2017-08-08T00:00:00" u="1"/>
        <d v="2017-09-04T00:00:00" u="1"/>
        <d v="2020-09-04T00:00:00" u="1"/>
        <d v="2017-03-30T00:00:00" u="1"/>
        <d v="2017-04-26T00:00:00" u="1"/>
        <d v="2020-03-30T00:00:00" u="1"/>
        <d v="2017-05-22T00:00:00" u="1"/>
        <d v="2020-04-26T00:00:00" u="1"/>
        <d v="2017-06-18T00:00:00" u="1"/>
        <d v="2017-07-14T00:00:00" u="1"/>
        <d v="2017-08-10T00:00:00" u="1"/>
        <d v="2017-09-06T00:00:00" u="1"/>
        <d v="2017-10-02T00:00:00" u="1"/>
        <d v="2020-10-02T00:00:00" u="1"/>
        <d v="2017-04-28T00:00:00" u="1"/>
        <d v="2017-05-24T00:00:00" u="1"/>
        <d v="2020-04-28T00:00:00" u="1"/>
        <d v="2017-06-20T00:00:00" u="1"/>
        <d v="2017-07-16T00:00:00" u="1"/>
        <d v="2017-08-12T00:00:00" u="1"/>
        <d v="2017-09-08T00:00:00" u="1"/>
        <d v="2017-10-04T00:00:00" u="1"/>
        <d v="2020-10-04T00:00:00" u="1"/>
        <d v="2017-04-30T00:00:00" u="1"/>
        <d v="2017-05-26T00:00:00" u="1"/>
        <d v="2020-04-30T00:00:00" u="1"/>
        <d v="2017-06-22T00:00:00" u="1"/>
        <d v="2017-07-18T00:00:00" u="1"/>
        <d v="2017-08-14T00:00:00" u="1"/>
        <d v="2017-09-10T00:00:00" u="1"/>
        <d v="2017-10-06T00:00:00" u="1"/>
        <d v="2017-11-02T00:00:00" u="1"/>
        <d v="2020-11-02T00:00:00" u="1"/>
        <d v="2017-05-28T00:00:00" u="1"/>
        <d v="2017-06-24T00:00:00" u="1"/>
        <d v="2017-07-20T00:00:00" u="1"/>
        <d v="2017-08-16T00:00:00" u="1"/>
        <d v="2017-09-12T00:00:00" u="1"/>
        <d v="2017-10-08T00:00:00" u="1"/>
        <d v="2017-11-04T00:00:00" u="1"/>
        <d v="2020-11-04T00:00:00" u="1"/>
        <d v="2017-05-30T00:00:00" u="1"/>
        <d v="2017-06-26T00:00:00" u="1"/>
        <d v="2017-07-22T00:00:00" u="1"/>
        <d v="2017-08-18T00:00:00" u="1"/>
        <d v="2017-09-14T00:00:00" u="1"/>
        <d v="2017-10-10T00:00:00" u="1"/>
        <d v="2017-11-06T00:00:00" u="1"/>
        <d v="2017-12-02T00:00:00" u="1"/>
        <d v="2020-12-02T00:00:00" u="1"/>
        <d v="2017-06-28T00:00:00" u="1"/>
        <d v="2017-07-24T00:00:00" u="1"/>
        <d v="2017-08-20T00:00:00" u="1"/>
        <d v="2017-09-16T00:00:00" u="1"/>
        <d v="2017-10-12T00:00:00" u="1"/>
        <d v="2017-11-08T00:00:00" u="1"/>
        <d v="2017-12-04T00:00:00" u="1"/>
        <d v="2020-12-04T00:00:00" u="1"/>
        <d v="2017-06-30T00:00:00" u="1"/>
        <d v="2017-07-26T00:00:00" u="1"/>
        <d v="2017-08-22T00:00:00" u="1"/>
        <d v="2017-09-18T00:00:00" u="1"/>
        <d v="2017-10-14T00:00:00" u="1"/>
        <d v="2017-11-10T00:00:00" u="1"/>
        <d v="2017-12-06T00:00:00" u="1"/>
        <d v="2017-07-28T00:00:00" u="1"/>
        <d v="2017-08-24T00:00:00" u="1"/>
        <d v="2017-09-20T00:00:00" u="1"/>
        <d v="2017-10-16T00:00:00" u="1"/>
        <d v="2017-11-12T00:00:00" u="1"/>
        <d v="2017-12-08T00:00:00" u="1"/>
        <d v="2017-07-30T00:00:00" u="1"/>
        <d v="2017-08-26T00:00:00" u="1"/>
        <d v="2017-09-22T00:00:00" u="1"/>
        <d v="2017-10-18T00:00:00" u="1"/>
        <d v="2017-11-14T00:00:00" u="1"/>
        <d v="2017-12-10T00:00:00" u="1"/>
        <d v="2017-08-28T00:00:00" u="1"/>
        <d v="2017-09-24T00:00:00" u="1"/>
        <d v="2017-10-20T00:00:00" u="1"/>
        <d v="2017-11-16T00:00:00" u="1"/>
        <d v="2017-12-12T00:00:00" u="1"/>
        <d v="2017-08-30T00:00:00" u="1"/>
        <d v="2017-09-26T00:00:00" u="1"/>
        <d v="2017-10-22T00:00:00" u="1"/>
        <d v="2017-11-18T00:00:00" u="1"/>
        <d v="2017-12-14T00:00:00" u="1"/>
        <d v="2017-09-28T00:00:00" u="1"/>
        <d v="2017-10-24T00:00:00" u="1"/>
        <d v="2017-11-20T00:00:00" u="1"/>
        <d v="2017-12-16T00:00:00" u="1"/>
        <d v="2017-09-30T00:00:00" u="1"/>
        <d v="2017-10-26T00:00:00" u="1"/>
        <d v="2017-11-22T00:00:00" u="1"/>
        <d v="2017-12-18T00:00:00" u="1"/>
        <d v="2017-10-28T00:00:00" u="1"/>
        <d v="2017-11-24T00:00:00" u="1"/>
        <d v="2017-12-20T00:00:00" u="1"/>
        <d v="2017-01-01T00:00:00" u="1"/>
        <d v="2018-01-01T00:00:00" u="1"/>
        <d v="2020-01-01T00:00:00" u="1"/>
        <d v="2017-10-30T00:00:00" u="1"/>
        <d v="2017-11-26T00:00:00" u="1"/>
        <d v="2017-12-22T00:00:00" u="1"/>
        <d v="2017-01-03T00:00:00" u="1"/>
        <d v="2020-01-03T00:00:00" u="1"/>
        <d v="2017-11-28T00:00:00" u="1"/>
        <d v="2017-12-24T00:00:00" u="1"/>
        <d v="2017-01-05T00:00:00" u="1"/>
        <d v="2017-02-01T00:00:00" u="1"/>
        <d v="2020-01-05T00:00:00" u="1"/>
        <d v="2020-02-01T00:00:00" u="1"/>
        <d v="2017-11-30T00:00:00" u="1"/>
        <d v="2017-12-26T00:00:00" u="1"/>
        <d v="2017-01-07T00:00:00" u="1"/>
        <d v="2017-02-03T00:00:00" u="1"/>
        <d v="2020-01-07T00:00:00" u="1"/>
        <d v="2020-02-03T00:00:00" u="1"/>
        <d v="2017-12-28T00:00:00" u="1"/>
        <d v="2017-01-09T00:00:00" u="1"/>
        <d v="2017-02-05T00:00:00" u="1"/>
        <d v="2020-01-09T00:00:00" u="1"/>
        <d v="2017-03-01T00:00:00" u="1"/>
        <d v="2020-02-05T00:00:00" u="1"/>
        <d v="2020-03-01T00:00:00" u="1"/>
        <d v="2017-12-30T00:00:00" u="1"/>
        <d v="2017-01-11T00:00:00" u="1"/>
        <d v="2017-02-07T00:00:00" u="1"/>
        <d v="2020-01-11T00:00:00" u="1"/>
        <d v="2017-03-03T00:00:00" u="1"/>
        <d v="2020-02-07T00:00:00" u="1"/>
        <d v="2020-03-03T00:00:00" u="1"/>
        <d v="2017-01-13T00:00:00" u="1"/>
        <d v="2017-02-09T00:00:00" u="1"/>
        <d v="2020-01-13T00:00:00" u="1"/>
        <d v="2017-03-05T00:00:00" u="1"/>
        <d v="2020-02-09T00:00:00" u="1"/>
        <d v="2017-04-01T00:00:00" u="1"/>
        <d v="2020-03-05T00:00:00" u="1"/>
        <d v="2020-04-01T00:00:00" u="1"/>
        <d v="2017-01-15T00:00:00" u="1"/>
        <d v="2017-02-11T00:00:00" u="1"/>
        <d v="2020-01-15T00:00:00" u="1"/>
        <d v="2017-03-07T00:00:00" u="1"/>
        <d v="2020-02-11T00:00:00" u="1"/>
        <d v="2017-04-03T00:00:00" u="1"/>
        <d v="2020-03-07T00:00:00" u="1"/>
        <d v="2020-04-03T00:00:00" u="1"/>
        <d v="2017-01-17T00:00:00" u="1"/>
        <d v="2017-02-13T00:00:00" u="1"/>
        <d v="2020-01-17T00:00:00" u="1"/>
        <d v="2017-03-09T00:00:00" u="1"/>
        <d v="2020-02-13T00:00:00" u="1"/>
        <d v="2017-04-05T00:00:00" u="1"/>
        <d v="2020-03-09T00:00:00" u="1"/>
        <d v="2017-05-01T00:00:00" u="1"/>
        <d v="2020-04-05T00:00:00" u="1"/>
        <d v="2020-05-01T00:00:00" u="1"/>
        <d v="2017-01-19T00:00:00" u="1"/>
        <d v="2017-02-15T00:00:00" u="1"/>
        <d v="2020-01-19T00:00:00" u="1"/>
        <d v="2017-03-11T00:00:00" u="1"/>
        <d v="2020-02-15T00:00:00" u="1"/>
        <d v="2017-04-07T00:00:00" u="1"/>
        <d v="2020-03-11T00:00:00" u="1"/>
        <d v="2017-05-03T00:00:00" u="1"/>
        <d v="2020-04-07T00:00:00" u="1"/>
        <d v="2020-05-03T00:00:00" u="1"/>
        <d v="2017-01-21T00:00:00" u="1"/>
        <d v="2017-02-17T00:00:00" u="1"/>
        <d v="2020-01-21T00:00:00" u="1"/>
        <d v="2017-03-13T00:00:00" u="1"/>
        <d v="2020-02-17T00:00:00" u="1"/>
        <d v="2017-04-09T00:00:00" u="1"/>
        <d v="2020-03-13T00:00:00" u="1"/>
        <d v="2017-05-05T00:00:00" u="1"/>
        <d v="2020-04-09T00:00:00" u="1"/>
        <d v="2017-06-01T00:00:00" u="1"/>
        <d v="2020-05-05T00:00:00" u="1"/>
        <d v="2020-06-01T00:00:00" u="1"/>
        <d v="2017-01-23T00:00:00" u="1"/>
        <d v="2017-02-19T00:00:00" u="1"/>
        <d v="2020-01-23T00:00:00" u="1"/>
        <d v="2017-03-15T00:00:00" u="1"/>
        <d v="2020-02-19T00:00:00" u="1"/>
        <d v="2017-04-11T00:00:00" u="1"/>
        <d v="2020-03-15T00:00:00" u="1"/>
        <d v="2017-05-07T00:00:00" u="1"/>
        <d v="2020-04-11T00:00:00" u="1"/>
        <d v="2017-06-03T00:00:00" u="1"/>
        <d v="2020-06-03T00:00:00" u="1"/>
        <d v="2017-01-25T00:00:00" u="1"/>
        <d v="2017-02-21T00:00:00" u="1"/>
        <d v="2020-01-25T00:00:00" u="1"/>
        <d v="2017-03-17T00:00:00" u="1"/>
        <d v="2020-02-21T00:00:00" u="1"/>
        <d v="2017-04-13T00:00:00" u="1"/>
        <d v="2020-03-17T00:00:00" u="1"/>
        <d v="2017-05-09T00:00:00" u="1"/>
        <d v="2020-04-13T00:00:00" u="1"/>
        <d v="2017-06-05T00:00:00" u="1"/>
        <d v="2017-07-01T00:00:00" u="1"/>
        <d v="2020-06-05T00:00:00" u="1"/>
        <d v="2020-07-01T00:00:00" u="1"/>
        <d v="2017-01-27T00:00:00" u="1"/>
        <d v="2017-02-23T00:00:00" u="1"/>
        <d v="2020-01-27T00:00:00" u="1"/>
        <d v="2017-03-19T00:00:00" u="1"/>
        <d v="2020-02-23T00:00:00" u="1"/>
        <d v="2017-04-15T00:00:00" u="1"/>
        <d v="2020-03-19T00:00:00" u="1"/>
        <d v="2017-05-11T00:00:00" u="1"/>
        <d v="2020-04-15T00:00:00" u="1"/>
        <d v="2017-06-07T00:00:00" u="1"/>
        <d v="2017-07-03T00:00:00" u="1"/>
        <d v="2020-07-03T00:00:00" u="1"/>
        <d v="2017-01-29T00:00:00" u="1"/>
        <d v="2017-02-25T00:00:00" u="1"/>
        <d v="2020-01-29T00:00:00" u="1"/>
        <d v="2017-03-21T00:00:00" u="1"/>
        <d v="2020-02-25T00:00:00" u="1"/>
        <d v="2017-04-17T00:00:00" u="1"/>
        <d v="2020-03-21T00:00:00" u="1"/>
        <d v="2017-05-13T00:00:00" u="1"/>
        <d v="2020-04-17T00:00:00" u="1"/>
        <d v="2017-06-09T00:00:00" u="1"/>
        <d v="2017-07-05T00:00:00" u="1"/>
        <d v="2017-08-01T00:00:00" u="1"/>
        <d v="2020-07-05T00:00:00" u="1"/>
        <d v="2020-08-01T00:00:00" u="1"/>
        <d v="2017-01-31T00:00:00" u="1"/>
        <d v="2017-02-27T00:00:00" u="1"/>
        <d v="2020-01-31T00:00:00" u="1"/>
        <d v="2017-03-23T00:00:00" u="1"/>
        <d v="2020-02-27T00:00:00" u="1"/>
        <d v="2017-04-19T00:00:00" u="1"/>
        <d v="2020-03-23T00:00:00" u="1"/>
        <d v="2017-05-15T00:00:00" u="1"/>
        <d v="2020-04-19T00:00:00" u="1"/>
        <d v="2017-06-11T00:00:00" u="1"/>
        <d v="2017-07-07T00:00:00" u="1"/>
        <d v="2017-08-03T00:00:00" u="1"/>
        <d v="2020-08-03T00:00:00" u="1"/>
        <d v="2017-03-25T00:00:00" u="1"/>
        <d v="2020-02-29T00:00:00" u="1"/>
        <d v="2017-04-21T00:00:00" u="1"/>
        <d v="2020-03-25T00:00:00" u="1"/>
        <d v="2017-05-17T00:00:00" u="1"/>
        <d v="2020-04-21T00:00:00" u="1"/>
        <d v="2017-06-13T00:00:00" u="1"/>
        <d v="2017-07-09T00:00:00" u="1"/>
        <d v="2017-08-05T00:00:00" u="1"/>
        <d v="2017-09-01T00:00:00" u="1"/>
        <d v="2020-08-05T00:00:00" u="1"/>
        <d v="2020-09-01T00:00:00" u="1"/>
        <d v="2017-03-27T00:00:00" u="1"/>
        <d v="2017-04-23T00:00:00" u="1"/>
        <d v="2020-03-27T00:00:00" u="1"/>
        <d v="2017-05-19T00:00:00" u="1"/>
        <d v="2020-04-23T00:00:00" u="1"/>
        <d v="2017-06-15T00:00:00" u="1"/>
        <d v="2017-07-11T00:00:00" u="1"/>
        <d v="2017-08-07T00:00:00" u="1"/>
        <d v="2017-09-03T00:00:00" u="1"/>
        <d v="2020-09-03T00:00:00" u="1"/>
        <d v="2017-03-29T00:00:00" u="1"/>
        <d v="2017-04-25T00:00:00" u="1"/>
        <d v="2020-03-29T00:00:00" u="1"/>
        <d v="2017-05-21T00:00:00" u="1"/>
        <d v="2020-04-25T00:00:00" u="1"/>
        <d v="2017-06-17T00:00:00" u="1"/>
        <d v="2017-07-13T00:00:00" u="1"/>
        <d v="2017-08-09T00:00:00" u="1"/>
        <d v="2017-09-05T00:00:00" u="1"/>
        <d v="2017-10-01T00:00:00" u="1"/>
        <d v="2020-09-05T00:00:00" u="1"/>
        <d v="2020-10-01T00:00:00" u="1"/>
        <d v="2017-03-31T00:00:00" u="1"/>
        <d v="2017-04-27T00:00:00" u="1"/>
        <d v="2020-03-31T00:00:00" u="1"/>
        <d v="2017-05-23T00:00:00" u="1"/>
        <d v="2020-04-27T00:00:00" u="1"/>
        <d v="2017-06-19T00:00:00" u="1"/>
        <d v="2017-07-15T00:00:00" u="1"/>
        <d v="2017-08-11T00:00:00" u="1"/>
        <d v="2017-09-07T00:00:00" u="1"/>
        <d v="2017-10-03T00:00:00" u="1"/>
        <d v="2020-10-03T00:00:00" u="1"/>
        <d v="2017-04-29T00:00:00" u="1"/>
        <d v="2017-05-25T00:00:00" u="1"/>
        <d v="2020-04-29T00:00:00" u="1"/>
        <d v="2017-06-21T00:00:00" u="1"/>
        <d v="2017-07-17T00:00:00" u="1"/>
        <d v="2017-08-13T00:00:00" u="1"/>
        <d v="2017-09-09T00:00:00" u="1"/>
        <d v="2017-10-05T00:00:00" u="1"/>
        <d v="2017-11-01T00:00:00" u="1"/>
        <d v="2020-10-05T00:00:00" u="1"/>
        <d v="2020-11-01T00:00:00" u="1"/>
        <d v="2017-05-27T00:00:00" u="1"/>
        <d v="2017-06-23T00:00:00" u="1"/>
        <d v="2017-07-19T00:00:00" u="1"/>
        <d v="2017-08-15T00:00:00" u="1"/>
        <d v="2017-09-11T00:00:00" u="1"/>
        <d v="2017-10-07T00:00:00" u="1"/>
        <d v="2017-11-03T00:00:00" u="1"/>
        <d v="2020-11-03T00:00:00" u="1"/>
        <d v="2017-05-29T00:00:00" u="1"/>
        <d v="2017-06-25T00:00:00" u="1"/>
        <d v="2017-07-21T00:00:00" u="1"/>
        <d v="2017-08-17T00:00:00" u="1"/>
        <d v="2017-09-13T00:00:00" u="1"/>
        <d v="2017-10-09T00:00:00" u="1"/>
        <d v="2017-11-05T00:00:00" u="1"/>
        <d v="2017-12-01T00:00:00" u="1"/>
        <d v="2020-11-05T00:00:00" u="1"/>
        <d v="2020-12-01T00:00:00" u="1"/>
        <d v="2017-05-31T00:00:00" u="1"/>
        <d v="2017-06-27T00:00:00" u="1"/>
        <d v="2017-07-23T00:00:00" u="1"/>
        <d v="2017-08-19T00:00:00" u="1"/>
        <d v="2017-09-15T00:00:00" u="1"/>
        <d v="2017-10-11T00:00:00" u="1"/>
        <d v="2017-11-07T00:00:00" u="1"/>
        <d v="2017-12-03T00:00:00" u="1"/>
        <d v="2020-12-03T00:00:00" u="1"/>
        <d v="2017-06-29T00:00:00" u="1"/>
        <d v="2017-07-25T00:00:00" u="1"/>
        <d v="2017-08-21T00:00:00" u="1"/>
        <d v="2017-09-17T00:00:00" u="1"/>
        <d v="2017-10-13T00:00:00" u="1"/>
        <d v="2017-11-09T00:00:00" u="1"/>
        <d v="2017-12-05T00:00:00" u="1"/>
        <d v="2020-12-05T00:00:00" u="1"/>
        <d v="2017-07-27T00:00:00" u="1"/>
        <d v="2017-08-23T00:00:00" u="1"/>
        <d v="2017-09-19T00:00:00" u="1"/>
        <d v="2017-10-15T00:00:00" u="1"/>
        <d v="2017-11-11T00:00:00" u="1"/>
        <d v="2017-12-07T00:00:00" u="1"/>
        <d v="2017-07-29T00:00:00" u="1"/>
        <d v="2017-08-25T00:00:00" u="1"/>
        <d v="2017-09-21T00:00:00" u="1"/>
        <d v="2017-10-17T00:00:00" u="1"/>
        <d v="2017-11-13T00:00:00" u="1"/>
        <d v="2017-12-09T00:00:00" u="1"/>
        <d v="2017-07-31T00:00:00" u="1"/>
        <d v="2017-08-27T00:00:00" u="1"/>
        <d v="2017-09-23T00:00:00" u="1"/>
        <d v="2017-10-19T00:00:00" u="1"/>
        <d v="2017-11-15T00:00:00" u="1"/>
        <d v="2017-12-11T00:00:00" u="1"/>
        <d v="2017-08-29T00:00:00" u="1"/>
        <d v="2017-09-25T00:00:00" u="1"/>
        <d v="2017-10-21T00:00:00" u="1"/>
        <d v="2017-11-17T00:00:00" u="1"/>
        <d v="2017-12-13T00:00:00" u="1"/>
        <d v="2017-08-31T00:00:00" u="1"/>
        <d v="2017-09-27T00:00:00" u="1"/>
        <d v="2017-10-23T00:00:00" u="1"/>
        <d v="2017-11-19T00:00:00" u="1"/>
        <d v="2017-12-15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3:H5" firstHeaderRow="1" firstDataRow="2" firstDataCol="1"/>
  <pivotFields count="40"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7873">
        <item m="1" x="772"/>
        <item m="1" x="4083"/>
        <item m="1" x="6554"/>
        <item m="1" x="353"/>
        <item m="1" x="2636"/>
        <item m="1" x="4716"/>
        <item m="1" x="4087"/>
        <item m="1" x="6558"/>
        <item m="1" x="358"/>
        <item m="1" x="2640"/>
        <item m="1" x="4721"/>
        <item m="1" x="4091"/>
        <item m="1" x="6562"/>
        <item m="1" x="363"/>
        <item m="1" x="2644"/>
        <item m="1" x="4726"/>
        <item m="1" x="4095"/>
        <item m="1" x="6566"/>
        <item m="1" x="369"/>
        <item m="1" x="2650"/>
        <item m="1" x="4734"/>
        <item m="1" x="4100"/>
        <item m="1" x="6571"/>
        <item m="1" x="376"/>
        <item m="1" x="2656"/>
        <item m="1" x="4743"/>
        <item m="1" x="4104"/>
        <item m="1" x="6575"/>
        <item m="1" x="382"/>
        <item m="1" x="2662"/>
        <item m="1" x="4752"/>
        <item m="1" x="4108"/>
        <item m="1" x="6579"/>
        <item m="1" x="389"/>
        <item m="1" x="2669"/>
        <item m="1" x="4762"/>
        <item m="1" x="4112"/>
        <item m="1" x="6583"/>
        <item m="1" x="395"/>
        <item m="1" x="2675"/>
        <item m="1" x="4771"/>
        <item m="1" x="4116"/>
        <item m="1" x="6587"/>
        <item m="1" x="401"/>
        <item m="1" x="2681"/>
        <item m="1" x="4781"/>
        <item m="1" x="4120"/>
        <item m="1" x="6591"/>
        <item m="1" x="407"/>
        <item m="1" x="2687"/>
        <item m="1" x="4790"/>
        <item m="1" x="4124"/>
        <item m="1" x="6595"/>
        <item m="1" x="413"/>
        <item m="1" x="2693"/>
        <item m="1" x="4799"/>
        <item m="1" x="4128"/>
        <item m="1" x="6599"/>
        <item m="1" x="419"/>
        <item m="1" x="2699"/>
        <item m="1" x="4808"/>
        <item m="1" x="4132"/>
        <item m="1" x="6603"/>
        <item m="1" x="425"/>
        <item m="1" x="2705"/>
        <item m="1" x="4817"/>
        <item m="1" x="4136"/>
        <item m="1" x="6607"/>
        <item m="1" x="431"/>
        <item m="1" x="2711"/>
        <item m="1" x="4826"/>
        <item m="1" x="4140"/>
        <item m="1" x="6611"/>
        <item m="1" x="437"/>
        <item m="1" x="2717"/>
        <item m="1" x="4835"/>
        <item m="1" x="4144"/>
        <item m="1" x="6615"/>
        <item m="1" x="443"/>
        <item m="1" x="2723"/>
        <item m="1" x="4844"/>
        <item m="1" x="4148"/>
        <item m="1" x="6619"/>
        <item m="1" x="449"/>
        <item m="1" x="2729"/>
        <item m="1" x="4853"/>
        <item m="1" x="4152"/>
        <item m="1" x="6623"/>
        <item m="1" x="455"/>
        <item m="1" x="2735"/>
        <item m="1" x="4862"/>
        <item m="1" x="4157"/>
        <item m="1" x="6627"/>
        <item m="1" x="461"/>
        <item m="1" x="2741"/>
        <item m="1" x="4871"/>
        <item m="1" x="4161"/>
        <item m="1" x="6631"/>
        <item m="1" x="467"/>
        <item m="1" x="2747"/>
        <item m="1" x="4880"/>
        <item m="1" x="4166"/>
        <item m="1" x="6636"/>
        <item m="1" x="473"/>
        <item m="1" x="2753"/>
        <item m="1" x="4889"/>
        <item m="1" x="4168"/>
        <item m="1" x="6640"/>
        <item m="1" x="479"/>
        <item m="1" x="2759"/>
        <item m="1" x="4898"/>
        <item m="1" x="4171"/>
        <item m="1" x="6645"/>
        <item m="1" x="486"/>
        <item m="1" x="2765"/>
        <item m="1" x="4907"/>
        <item m="1" x="4172"/>
        <item m="1" x="6648"/>
        <item m="1" x="490"/>
        <item m="1" x="2771"/>
        <item m="1" x="4916"/>
        <item m="1" x="183"/>
        <item m="1" x="2385"/>
        <item m="1" x="4401"/>
        <item m="1" x="6910"/>
        <item m="1" x="187"/>
        <item m="1" x="2389"/>
        <item m="1" x="4406"/>
        <item m="1" x="6914"/>
        <item m="1" x="191"/>
        <item m="1" x="2393"/>
        <item m="1" x="4411"/>
        <item m="1" x="6918"/>
        <item m="1" x="195"/>
        <item m="1" x="2397"/>
        <item m="1" x="4417"/>
        <item m="1" x="6924"/>
        <item m="1" x="200"/>
        <item m="1" x="2402"/>
        <item m="1" x="4424"/>
        <item m="1" x="6930"/>
        <item m="1" x="204"/>
        <item m="1" x="2406"/>
        <item m="1" x="4430"/>
        <item m="1" x="6937"/>
        <item m="1" x="208"/>
        <item m="1" x="2410"/>
        <item m="1" x="4437"/>
        <item m="1" x="6944"/>
        <item m="1" x="212"/>
        <item m="1" x="2414"/>
        <item m="1" x="4443"/>
        <item m="1" x="6951"/>
        <item m="1" x="216"/>
        <item m="1" x="2418"/>
        <item m="1" x="4449"/>
        <item m="1" x="6959"/>
        <item m="1" x="220"/>
        <item m="1" x="2422"/>
        <item m="1" x="4455"/>
        <item m="1" x="6966"/>
        <item m="1" x="224"/>
        <item m="1" x="2426"/>
        <item m="1" x="4461"/>
        <item m="1" x="6973"/>
        <item m="1" x="228"/>
        <item m="1" x="2430"/>
        <item m="1" x="4467"/>
        <item m="1" x="6980"/>
        <item m="1" x="232"/>
        <item m="1" x="2434"/>
        <item m="1" x="4473"/>
        <item m="1" x="6987"/>
        <item m="1" x="236"/>
        <item m="1" x="2438"/>
        <item m="1" x="4479"/>
        <item m="1" x="6994"/>
        <item m="1" x="240"/>
        <item m="1" x="2442"/>
        <item m="1" x="4485"/>
        <item m="1" x="7001"/>
        <item m="1" x="244"/>
        <item m="1" x="2446"/>
        <item m="1" x="4491"/>
        <item m="1" x="7008"/>
        <item m="1" x="248"/>
        <item m="1" x="2450"/>
        <item m="1" x="4497"/>
        <item m="1" x="7015"/>
        <item m="1" x="252"/>
        <item m="1" x="2454"/>
        <item m="1" x="4503"/>
        <item m="1" x="7022"/>
        <item m="1" x="257"/>
        <item m="1" x="2458"/>
        <item m="1" x="4509"/>
        <item m="1" x="7029"/>
        <item m="1" x="261"/>
        <item m="1" x="2462"/>
        <item m="1" x="4515"/>
        <item m="1" x="7036"/>
        <item m="1" x="266"/>
        <item m="1" x="2467"/>
        <item m="1" x="4521"/>
        <item m="1" x="7043"/>
        <item m="1" x="269"/>
        <item m="1" x="2471"/>
        <item m="1" x="4527"/>
        <item m="1" x="7050"/>
        <item m="1" x="272"/>
        <item m="1" x="2476"/>
        <item m="1" x="4534"/>
        <item m="1" x="7057"/>
        <item m="1" x="273"/>
        <item m="1" x="2479"/>
        <item m="1" x="4538"/>
        <item m="1" x="7064"/>
        <item m="1" x="4183"/>
        <item m="1" x="6658"/>
        <item m="1" x="496"/>
        <item m="1" x="2786"/>
        <item m="1" x="4187"/>
        <item m="1" x="6662"/>
        <item m="1" x="499"/>
        <item m="1" x="2790"/>
        <item m="1" x="4191"/>
        <item m="1" x="6666"/>
        <item m="1" x="502"/>
        <item m="1" x="2794"/>
        <item m="1" x="4195"/>
        <item m="1" x="6671"/>
        <item m="1" x="507"/>
        <item m="1" x="2801"/>
        <item m="1" x="4200"/>
        <item m="1" x="6676"/>
        <item m="1" x="513"/>
        <item m="1" x="2808"/>
        <item m="1" x="4204"/>
        <item m="1" x="6681"/>
        <item m="1" x="518"/>
        <item m="1" x="2816"/>
        <item m="1" x="4208"/>
        <item m="1" x="6687"/>
        <item m="1" x="524"/>
        <item m="1" x="2824"/>
        <item m="1" x="4212"/>
        <item m="1" x="6692"/>
        <item m="1" x="529"/>
        <item m="1" x="2832"/>
        <item m="1" x="4216"/>
        <item m="1" x="6697"/>
        <item m="1" x="534"/>
        <item m="1" x="2841"/>
        <item m="1" x="4220"/>
        <item m="1" x="6702"/>
        <item m="1" x="539"/>
        <item m="1" x="2849"/>
        <item m="1" x="4224"/>
        <item m="1" x="6707"/>
        <item m="1" x="544"/>
        <item m="1" x="2857"/>
        <item m="1" x="4228"/>
        <item m="1" x="6712"/>
        <item m="1" x="549"/>
        <item m="1" x="2865"/>
        <item m="1" x="4232"/>
        <item m="1" x="6717"/>
        <item m="1" x="554"/>
        <item m="1" x="2873"/>
        <item m="1" x="4236"/>
        <item m="1" x="6722"/>
        <item m="1" x="559"/>
        <item m="1" x="2881"/>
        <item m="1" x="4240"/>
        <item m="1" x="6727"/>
        <item m="1" x="564"/>
        <item m="1" x="2889"/>
        <item m="1" x="4244"/>
        <item m="1" x="6732"/>
        <item m="1" x="569"/>
        <item m="1" x="2897"/>
        <item m="1" x="4248"/>
        <item m="1" x="6737"/>
        <item m="1" x="574"/>
        <item m="1" x="2905"/>
        <item m="1" x="4252"/>
        <item m="1" x="6742"/>
        <item m="1" x="579"/>
        <item m="1" x="2913"/>
        <item m="1" x="4256"/>
        <item m="1" x="6747"/>
        <item m="1" x="584"/>
        <item m="1" x="2921"/>
        <item m="1" x="4260"/>
        <item m="1" x="6752"/>
        <item m="1" x="589"/>
        <item m="1" x="2929"/>
        <item m="1" x="4265"/>
        <item m="1" x="6758"/>
        <item m="1" x="594"/>
        <item m="1" x="2937"/>
        <item m="1" x="4267"/>
        <item m="1" x="6763"/>
        <item m="1" x="599"/>
        <item m="1" x="2945"/>
        <item m="1" x="4270"/>
        <item m="1" x="6769"/>
        <item m="1" x="605"/>
        <item m="1" x="2953"/>
        <item m="1" x="4271"/>
        <item m="1" x="6773"/>
        <item m="1" x="610"/>
        <item m="1" x="2961"/>
        <item m="1" x="276"/>
        <item m="1" x="2489"/>
        <item m="1" x="4544"/>
        <item m="1" x="279"/>
        <item m="1" x="2494"/>
        <item m="1" x="4548"/>
        <item m="1" x="282"/>
        <item m="1" x="2499"/>
        <item m="1" x="4552"/>
        <item m="1" x="285"/>
        <item m="1" x="2505"/>
        <item m="1" x="4558"/>
        <item m="1" x="289"/>
        <item m="1" x="2511"/>
        <item m="1" x="4565"/>
        <item m="1" x="292"/>
        <item m="1" x="2517"/>
        <item m="1" x="4572"/>
        <item m="1" x="295"/>
        <item m="1" x="2524"/>
        <item m="1" x="4580"/>
        <item m="1" x="298"/>
        <item m="1" x="2530"/>
        <item m="1" x="4587"/>
        <item m="1" x="301"/>
        <item m="1" x="2536"/>
        <item m="1" x="4595"/>
        <item m="1" x="304"/>
        <item m="1" x="2542"/>
        <item m="1" x="4602"/>
        <item m="1" x="307"/>
        <item m="1" x="2548"/>
        <item m="1" x="4609"/>
        <item m="1" x="310"/>
        <item m="1" x="2554"/>
        <item m="1" x="4616"/>
        <item m="1" x="313"/>
        <item m="1" x="2560"/>
        <item m="1" x="4623"/>
        <item m="1" x="316"/>
        <item m="1" x="2566"/>
        <item m="1" x="4630"/>
        <item m="1" x="319"/>
        <item m="1" x="2572"/>
        <item m="1" x="4637"/>
        <item m="1" x="322"/>
        <item m="1" x="2578"/>
        <item m="1" x="4644"/>
        <item m="1" x="325"/>
        <item m="1" x="2584"/>
        <item m="1" x="4651"/>
        <item m="1" x="328"/>
        <item m="1" x="2590"/>
        <item m="1" x="4658"/>
        <item m="1" x="331"/>
        <item m="1" x="2596"/>
        <item m="1" x="4665"/>
        <item m="1" x="334"/>
        <item m="1" x="2602"/>
        <item m="1" x="4672"/>
        <item m="1" x="338"/>
        <item m="1" x="2608"/>
        <item m="1" x="4679"/>
        <item m="1" x="341"/>
        <item m="1" x="2614"/>
        <item m="1" x="4686"/>
        <item m="1" x="345"/>
        <item m="1" x="2621"/>
        <item m="1" x="4694"/>
        <item m="1" x="347"/>
        <item m="1" x="2625"/>
        <item m="1" x="4701"/>
        <item m="1" x="4276"/>
        <item m="1" x="6783"/>
        <item m="1" x="619"/>
        <item m="1" x="4280"/>
        <item m="1" x="6786"/>
        <item m="1" x="623"/>
        <item m="1" x="4284"/>
        <item m="1" x="6789"/>
        <item m="1" x="627"/>
        <item m="1" x="4289"/>
        <item m="1" x="6794"/>
        <item m="1" x="634"/>
        <item m="1" x="4295"/>
        <item m="1" x="6799"/>
        <item m="1" x="642"/>
        <item m="1" x="4300"/>
        <item m="1" x="6804"/>
        <item m="1" x="650"/>
        <item m="1" x="4306"/>
        <item m="1" x="6810"/>
        <item m="1" x="659"/>
        <item m="1" x="4311"/>
        <item m="1" x="6815"/>
        <item m="1" x="667"/>
        <item m="1" x="4316"/>
        <item m="1" x="6820"/>
        <item m="1" x="676"/>
        <item m="1" x="4321"/>
        <item m="1" x="6825"/>
        <item m="1" x="684"/>
        <item m="1" x="4326"/>
        <item m="1" x="6830"/>
        <item m="1" x="692"/>
        <item m="1" x="4331"/>
        <item m="1" x="6835"/>
        <item m="1" x="700"/>
        <item m="1" x="4336"/>
        <item m="1" x="6840"/>
        <item m="1" x="708"/>
        <item m="1" x="4341"/>
        <item m="1" x="6845"/>
        <item m="1" x="716"/>
        <item m="1" x="4346"/>
        <item m="1" x="6850"/>
        <item m="1" x="724"/>
        <item m="1" x="4351"/>
        <item m="1" x="6855"/>
        <item m="1" x="732"/>
        <item m="1" x="4356"/>
        <item m="1" x="6860"/>
        <item m="1" x="740"/>
        <item m="1" x="4361"/>
        <item m="1" x="6865"/>
        <item m="1" x="748"/>
        <item m="1" x="4366"/>
        <item m="1" x="6870"/>
        <item m="1" x="756"/>
        <item m="1" x="4371"/>
        <item m="1" x="6875"/>
        <item m="1" x="764"/>
        <item m="1" x="4377"/>
        <item m="1" x="6880"/>
        <item m="1" x="773"/>
        <item m="1" x="4382"/>
        <item m="1" x="6885"/>
        <item m="1" x="781"/>
        <item m="1" x="4388"/>
        <item m="1" x="6891"/>
        <item m="1" x="790"/>
        <item m="1" x="4392"/>
        <item m="1" x="6896"/>
        <item m="1" x="798"/>
        <item m="1" x="354"/>
        <item m="1" x="2637"/>
        <item m="1" x="4717"/>
        <item m="1" x="359"/>
        <item m="1" x="2641"/>
        <item m="1" x="4722"/>
        <item m="1" x="364"/>
        <item m="1" x="2645"/>
        <item m="1" x="4727"/>
        <item m="1" x="370"/>
        <item m="1" x="2651"/>
        <item m="1" x="4735"/>
        <item m="1" x="377"/>
        <item m="1" x="2657"/>
        <item m="1" x="4744"/>
        <item m="1" x="383"/>
        <item m="1" x="2663"/>
        <item m="1" x="4753"/>
        <item m="1" x="390"/>
        <item m="1" x="2670"/>
        <item m="1" x="4763"/>
        <item m="1" x="396"/>
        <item m="1" x="2676"/>
        <item m="1" x="4772"/>
        <item m="1" x="402"/>
        <item m="1" x="2682"/>
        <item m="1" x="4782"/>
        <item m="1" x="408"/>
        <item m="1" x="2688"/>
        <item m="1" x="4791"/>
        <item m="1" x="414"/>
        <item m="1" x="2694"/>
        <item m="1" x="4800"/>
        <item m="1" x="420"/>
        <item m="1" x="2700"/>
        <item m="1" x="4809"/>
        <item m="1" x="426"/>
        <item m="1" x="2706"/>
        <item m="1" x="4818"/>
        <item m="1" x="432"/>
        <item m="1" x="2712"/>
        <item m="1" x="4827"/>
        <item m="1" x="438"/>
        <item m="1" x="2718"/>
        <item m="1" x="4836"/>
        <item m="1" x="444"/>
        <item m="1" x="2724"/>
        <item m="1" x="4845"/>
        <item m="1" x="450"/>
        <item m="1" x="2730"/>
        <item m="1" x="4854"/>
        <item m="1" x="456"/>
        <item m="1" x="2736"/>
        <item m="1" x="4863"/>
        <item m="1" x="462"/>
        <item m="1" x="2742"/>
        <item m="1" x="4872"/>
        <item m="1" x="468"/>
        <item m="1" x="2748"/>
        <item m="1" x="4881"/>
        <item m="1" x="474"/>
        <item m="1" x="2754"/>
        <item m="1" x="4890"/>
        <item m="1" x="480"/>
        <item m="1" x="2760"/>
        <item m="1" x="4899"/>
        <item m="1" x="487"/>
        <item m="1" x="2766"/>
        <item m="1" x="4908"/>
        <item m="1" x="491"/>
        <item m="1" x="2772"/>
        <item m="1" x="4917"/>
        <item m="1" x="4402"/>
        <item m="1" x="6911"/>
        <item m="1" x="4407"/>
        <item m="1" x="6915"/>
        <item m="1" x="4412"/>
        <item m="1" x="6919"/>
        <item m="1" x="4418"/>
        <item m="1" x="6925"/>
        <item m="1" x="4425"/>
        <item m="1" x="6931"/>
        <item m="1" x="4431"/>
        <item m="1" x="6938"/>
        <item m="1" x="4438"/>
        <item m="1" x="6945"/>
        <item m="1" x="4444"/>
        <item m="1" x="6952"/>
        <item m="1" x="4450"/>
        <item m="1" x="6960"/>
        <item m="1" x="4456"/>
        <item m="1" x="6967"/>
        <item m="1" x="4462"/>
        <item m="1" x="6974"/>
        <item m="1" x="4468"/>
        <item m="1" x="6981"/>
        <item m="1" x="4474"/>
        <item m="1" x="6988"/>
        <item m="1" x="4480"/>
        <item m="1" x="6995"/>
        <item m="1" x="4486"/>
        <item m="1" x="7002"/>
        <item m="1" x="4492"/>
        <item m="1" x="7009"/>
        <item m="1" x="4498"/>
        <item m="1" x="7016"/>
        <item m="1" x="4504"/>
        <item m="1" x="7023"/>
        <item m="1" x="4510"/>
        <item m="1" x="7030"/>
        <item m="1" x="4516"/>
        <item m="1" x="7037"/>
        <item m="1" x="4522"/>
        <item m="1" x="7044"/>
        <item m="1" x="4528"/>
        <item m="1" x="7051"/>
        <item m="1" x="4535"/>
        <item m="1" x="7058"/>
        <item m="1" x="4539"/>
        <item m="1" x="7065"/>
        <item m="1" x="497"/>
        <item m="1" x="2787"/>
        <item m="1" x="500"/>
        <item m="1" x="2791"/>
        <item m="1" x="503"/>
        <item m="1" x="2795"/>
        <item m="1" x="508"/>
        <item m="1" x="2802"/>
        <item m="1" x="514"/>
        <item m="1" x="2809"/>
        <item m="1" x="519"/>
        <item m="1" x="2817"/>
        <item m="1" x="525"/>
        <item m="1" x="2825"/>
        <item m="1" x="530"/>
        <item m="1" x="2833"/>
        <item m="1" x="535"/>
        <item m="1" x="2842"/>
        <item m="1" x="540"/>
        <item m="1" x="2850"/>
        <item m="1" x="545"/>
        <item m="1" x="2858"/>
        <item m="1" x="550"/>
        <item m="1" x="2866"/>
        <item m="1" x="555"/>
        <item m="1" x="2874"/>
        <item m="1" x="560"/>
        <item m="1" x="2882"/>
        <item m="1" x="565"/>
        <item m="1" x="2890"/>
        <item m="1" x="570"/>
        <item m="1" x="2898"/>
        <item m="1" x="575"/>
        <item m="1" x="2906"/>
        <item m="1" x="580"/>
        <item m="1" x="2914"/>
        <item m="1" x="585"/>
        <item m="1" x="2922"/>
        <item m="1" x="590"/>
        <item m="1" x="2930"/>
        <item m="1" x="595"/>
        <item m="1" x="2938"/>
        <item m="1" x="600"/>
        <item m="1" x="2946"/>
        <item m="1" x="606"/>
        <item m="1" x="2954"/>
        <item m="1" x="611"/>
        <item m="1" x="2962"/>
        <item m="1" x="4545"/>
        <item m="1" x="4549"/>
        <item m="1" x="4553"/>
        <item m="1" x="4559"/>
        <item m="1" x="4566"/>
        <item m="1" x="4573"/>
        <item m="1" x="4581"/>
        <item m="1" x="4588"/>
        <item m="1" x="4596"/>
        <item m="1" x="4603"/>
        <item m="1" x="4610"/>
        <item m="1" x="4617"/>
        <item m="1" x="4624"/>
        <item m="1" x="4631"/>
        <item m="1" x="4638"/>
        <item m="1" x="4645"/>
        <item m="1" x="4652"/>
        <item m="1" x="4659"/>
        <item m="1" x="4666"/>
        <item m="1" x="4673"/>
        <item m="1" x="4680"/>
        <item m="1" x="4687"/>
        <item m="1" x="4695"/>
        <item m="1" x="4702"/>
        <item m="1" x="620"/>
        <item m="1" x="624"/>
        <item m="1" x="628"/>
        <item m="1" x="635"/>
        <item m="1" x="643"/>
        <item m="1" x="651"/>
        <item m="1" x="660"/>
        <item m="1" x="668"/>
        <item m="1" x="677"/>
        <item m="1" x="685"/>
        <item m="1" x="693"/>
        <item m="1" x="701"/>
        <item m="1" x="709"/>
        <item m="1" x="717"/>
        <item m="1" x="725"/>
        <item m="1" x="733"/>
        <item m="1" x="741"/>
        <item m="1" x="749"/>
        <item m="1" x="757"/>
        <item m="1" x="765"/>
        <item m="1" x="774"/>
        <item m="1" x="782"/>
        <item m="1" x="791"/>
        <item m="1" x="799"/>
        <item m="1" x="4718"/>
        <item m="1" x="4723"/>
        <item m="1" x="4728"/>
        <item m="1" x="4736"/>
        <item m="1" x="4745"/>
        <item m="1" x="4754"/>
        <item m="1" x="4764"/>
        <item m="1" x="4773"/>
        <item m="1" x="4783"/>
        <item m="1" x="4792"/>
        <item m="1" x="4801"/>
        <item m="1" x="4810"/>
        <item m="1" x="4819"/>
        <item m="1" x="4828"/>
        <item m="1" x="4837"/>
        <item m="1" x="4846"/>
        <item m="1" x="4855"/>
        <item m="1" x="4864"/>
        <item m="1" x="4873"/>
        <item m="1" x="4882"/>
        <item m="1" x="4891"/>
        <item m="1" x="4900"/>
        <item m="1" x="4909"/>
        <item m="1" x="4918"/>
        <item m="1" x="817"/>
        <item m="1" x="4935"/>
        <item m="1" x="941"/>
        <item m="1" x="5108"/>
        <item m="1" x="1138"/>
        <item m="1" x="5329"/>
        <item m="1" x="1264"/>
        <item m="1" x="5503"/>
        <item m="1" x="1462"/>
        <item m="1" x="5726"/>
        <item m="1" x="1566"/>
        <item m="1" x="5876"/>
        <item m="1" x="1739"/>
        <item m="1" x="6057"/>
        <item m="1" x="1820"/>
        <item m="1" x="6158"/>
        <item m="1" x="1941"/>
        <item m="1" x="6239"/>
        <item m="1" x="2025"/>
        <item m="1" x="6338"/>
        <item m="1" x="4285"/>
        <item m="1" x="6790"/>
        <item m="1" x="629"/>
        <item m="1" x="2984"/>
        <item m="1" x="5109"/>
        <item m="1" x="4290"/>
        <item m="1" x="6795"/>
        <item m="1" x="636"/>
        <item m="1" x="2988"/>
        <item m="1" x="5114"/>
        <item m="1" x="4296"/>
        <item m="1" x="6800"/>
        <item m="1" x="644"/>
        <item m="1" x="2992"/>
        <item m="1" x="5120"/>
        <item m="1" x="4301"/>
        <item m="1" x="6805"/>
        <item m="1" x="652"/>
        <item m="1" x="2998"/>
        <item m="1" x="5128"/>
        <item m="1" x="4307"/>
        <item m="1" x="6811"/>
        <item m="1" x="661"/>
        <item m="1" x="3004"/>
        <item m="1" x="5137"/>
        <item m="1" x="4312"/>
        <item m="1" x="6816"/>
        <item m="1" x="669"/>
        <item m="1" x="3010"/>
        <item m="1" x="5146"/>
        <item m="1" x="4317"/>
        <item m="1" x="6821"/>
        <item m="1" x="678"/>
        <item m="1" x="3017"/>
        <item m="1" x="5156"/>
        <item m="1" x="4322"/>
        <item m="1" x="6826"/>
        <item m="1" x="686"/>
        <item m="1" x="3023"/>
        <item m="1" x="5165"/>
        <item m="1" x="4327"/>
        <item m="1" x="6831"/>
        <item m="1" x="694"/>
        <item m="1" x="3029"/>
        <item m="1" x="5175"/>
        <item m="1" x="4332"/>
        <item m="1" x="6836"/>
        <item m="1" x="702"/>
        <item m="1" x="3035"/>
        <item m="1" x="5184"/>
        <item m="1" x="4337"/>
        <item m="1" x="6841"/>
        <item m="1" x="710"/>
        <item m="1" x="3041"/>
        <item m="1" x="5193"/>
        <item m="1" x="4342"/>
        <item m="1" x="6846"/>
        <item m="1" x="718"/>
        <item m="1" x="3047"/>
        <item m="1" x="5202"/>
        <item m="1" x="4347"/>
        <item m="1" x="6851"/>
        <item m="1" x="726"/>
        <item m="1" x="3053"/>
        <item m="1" x="5211"/>
        <item m="1" x="4352"/>
        <item m="1" x="6856"/>
        <item m="1" x="734"/>
        <item m="1" x="3059"/>
        <item m="1" x="5220"/>
        <item m="1" x="4357"/>
        <item m="1" x="6861"/>
        <item m="1" x="742"/>
        <item m="1" x="3065"/>
        <item m="1" x="5229"/>
        <item m="1" x="4362"/>
        <item m="1" x="6866"/>
        <item m="1" x="750"/>
        <item m="1" x="3071"/>
        <item m="1" x="5238"/>
        <item m="1" x="4367"/>
        <item m="1" x="6871"/>
        <item m="1" x="758"/>
        <item m="1" x="3077"/>
        <item m="1" x="5247"/>
        <item m="1" x="4372"/>
        <item m="1" x="6876"/>
        <item m="1" x="766"/>
        <item m="1" x="3083"/>
        <item m="1" x="5256"/>
        <item m="1" x="4378"/>
        <item m="1" x="6881"/>
        <item m="1" x="775"/>
        <item m="1" x="3089"/>
        <item m="1" x="5265"/>
        <item m="1" x="4383"/>
        <item m="1" x="6886"/>
        <item m="1" x="783"/>
        <item m="1" x="3095"/>
        <item m="1" x="5274"/>
        <item m="1" x="4389"/>
        <item m="1" x="6892"/>
        <item m="1" x="792"/>
        <item m="1" x="3101"/>
        <item m="1" x="5283"/>
        <item m="1" x="4393"/>
        <item m="1" x="6897"/>
        <item m="1" x="800"/>
        <item m="1" x="3107"/>
        <item m="1" x="5292"/>
        <item m="1" x="4395"/>
        <item m="1" x="6902"/>
        <item m="1" x="807"/>
        <item m="1" x="3114"/>
        <item m="1" x="5301"/>
        <item m="1" x="4396"/>
        <item m="1" x="6905"/>
        <item m="1" x="811"/>
        <item m="1" x="3120"/>
        <item m="1" x="5310"/>
        <item m="1" x="365"/>
        <item m="1" x="2646"/>
        <item m="1" x="4729"/>
        <item m="1" x="7210"/>
        <item m="1" x="371"/>
        <item m="1" x="2652"/>
        <item m="1" x="4737"/>
        <item m="1" x="7214"/>
        <item m="1" x="378"/>
        <item m="1" x="2658"/>
        <item m="1" x="4746"/>
        <item m="1" x="7218"/>
        <item m="1" x="384"/>
        <item m="1" x="2664"/>
        <item m="1" x="4755"/>
        <item m="1" x="7224"/>
        <item m="1" x="391"/>
        <item m="1" x="2671"/>
        <item m="1" x="4765"/>
        <item m="1" x="7230"/>
        <item m="1" x="397"/>
        <item m="1" x="2677"/>
        <item m="1" x="4774"/>
        <item m="1" x="7237"/>
        <item m="1" x="403"/>
        <item m="1" x="2683"/>
        <item m="1" x="4784"/>
        <item m="1" x="7244"/>
        <item m="1" x="409"/>
        <item m="1" x="2689"/>
        <item m="1" x="4793"/>
        <item m="1" x="7251"/>
        <item m="1" x="415"/>
        <item m="1" x="2695"/>
        <item m="1" x="4802"/>
        <item m="1" x="7259"/>
        <item m="1" x="421"/>
        <item m="1" x="2701"/>
        <item m="1" x="4811"/>
        <item m="1" x="7266"/>
        <item m="1" x="427"/>
        <item m="1" x="2707"/>
        <item m="1" x="4820"/>
        <item m="1" x="7273"/>
        <item m="1" x="433"/>
        <item m="1" x="2713"/>
        <item m="1" x="4829"/>
        <item m="1" x="7280"/>
        <item m="1" x="439"/>
        <item m="1" x="2719"/>
        <item m="1" x="4838"/>
        <item m="1" x="7287"/>
        <item m="1" x="445"/>
        <item m="1" x="2725"/>
        <item m="1" x="4847"/>
        <item m="1" x="7294"/>
        <item m="1" x="451"/>
        <item m="1" x="2731"/>
        <item m="1" x="4856"/>
        <item m="1" x="7301"/>
        <item m="1" x="457"/>
        <item m="1" x="2737"/>
        <item m="1" x="4865"/>
        <item m="1" x="7308"/>
        <item m="1" x="463"/>
        <item m="1" x="2743"/>
        <item m="1" x="4874"/>
        <item m="1" x="7315"/>
        <item m="1" x="469"/>
        <item m="1" x="2749"/>
        <item m="1" x="4883"/>
        <item m="1" x="7322"/>
        <item m="1" x="475"/>
        <item m="1" x="2755"/>
        <item m="1" x="4892"/>
        <item m="1" x="7329"/>
        <item m="1" x="481"/>
        <item m="1" x="2761"/>
        <item m="1" x="4901"/>
        <item m="1" x="7336"/>
        <item m="1" x="488"/>
        <item m="1" x="2767"/>
        <item m="1" x="4910"/>
        <item m="1" x="7343"/>
        <item m="1" x="492"/>
        <item m="1" x="2773"/>
        <item m="1" x="4919"/>
        <item m="1" x="7350"/>
        <item m="1" x="494"/>
        <item m="1" x="2778"/>
        <item m="1" x="4925"/>
        <item m="1" x="7358"/>
        <item m="1" x="495"/>
        <item m="1" x="2781"/>
        <item m="1" x="4929"/>
        <item m="1" x="7365"/>
        <item m="1" x="4413"/>
        <item m="1" x="6920"/>
        <item m="1" x="818"/>
        <item m="1" x="3134"/>
        <item m="1" x="4419"/>
        <item m="1" x="6926"/>
        <item m="1" x="821"/>
        <item m="1" x="3138"/>
        <item m="1" x="4426"/>
        <item m="1" x="6932"/>
        <item m="1" x="825"/>
        <item m="1" x="3142"/>
        <item m="1" x="4432"/>
        <item m="1" x="6939"/>
        <item m="1" x="830"/>
        <item m="1" x="3149"/>
        <item m="1" x="4439"/>
        <item m="1" x="6946"/>
        <item m="1" x="836"/>
        <item m="1" x="3156"/>
        <item m="1" x="4445"/>
        <item m="1" x="6953"/>
        <item m="1" x="841"/>
        <item m="1" x="3164"/>
        <item m="1" x="4451"/>
        <item m="1" x="6961"/>
        <item m="1" x="847"/>
        <item m="1" x="3172"/>
        <item m="1" x="4457"/>
        <item m="1" x="6968"/>
        <item m="1" x="852"/>
        <item m="1" x="3180"/>
        <item m="1" x="4463"/>
        <item m="1" x="6975"/>
        <item m="1" x="857"/>
        <item m="1" x="3189"/>
        <item m="1" x="4469"/>
        <item m="1" x="6982"/>
        <item m="1" x="862"/>
        <item m="1" x="3197"/>
        <item m="1" x="4475"/>
        <item m="1" x="6989"/>
        <item m="1" x="867"/>
        <item m="1" x="3205"/>
        <item m="1" x="4481"/>
        <item m="1" x="6996"/>
        <item m="1" x="872"/>
        <item m="1" x="3213"/>
        <item m="1" x="4487"/>
        <item m="1" x="7003"/>
        <item m="1" x="877"/>
        <item m="1" x="3221"/>
        <item m="1" x="4493"/>
        <item m="1" x="7010"/>
        <item m="1" x="882"/>
        <item m="1" x="3229"/>
        <item m="1" x="4499"/>
        <item m="1" x="7017"/>
        <item m="1" x="887"/>
        <item m="1" x="3237"/>
        <item m="1" x="4505"/>
        <item m="1" x="7024"/>
        <item m="1" x="892"/>
        <item m="1" x="3245"/>
        <item m="1" x="4511"/>
        <item m="1" x="7031"/>
        <item m="1" x="897"/>
        <item m="1" x="3253"/>
        <item m="1" x="4517"/>
        <item m="1" x="7038"/>
        <item m="1" x="902"/>
        <item m="1" x="3261"/>
        <item m="1" x="4523"/>
        <item m="1" x="7045"/>
        <item m="1" x="907"/>
        <item m="1" x="3269"/>
        <item m="1" x="4529"/>
        <item m="1" x="7052"/>
        <item m="1" x="912"/>
        <item m="1" x="3277"/>
        <item m="1" x="4536"/>
        <item m="1" x="7059"/>
        <item m="1" x="917"/>
        <item m="1" x="3285"/>
        <item m="1" x="4540"/>
        <item m="1" x="7066"/>
        <item m="1" x="922"/>
        <item m="1" x="3293"/>
        <item m="1" x="4542"/>
        <item m="1" x="7072"/>
        <item m="1" x="927"/>
        <item m="1" x="3301"/>
        <item m="1" x="4543"/>
        <item m="1" x="7075"/>
        <item m="1" x="932"/>
        <item m="1" x="3309"/>
        <item m="1" x="504"/>
        <item m="1" x="2796"/>
        <item m="1" x="4936"/>
        <item m="1" x="509"/>
        <item m="1" x="2803"/>
        <item m="1" x="4940"/>
        <item m="1" x="515"/>
        <item m="1" x="2810"/>
        <item m="1" x="4945"/>
        <item m="1" x="520"/>
        <item m="1" x="2818"/>
        <item m="1" x="4951"/>
        <item m="1" x="526"/>
        <item m="1" x="2826"/>
        <item m="1" x="4958"/>
        <item m="1" x="531"/>
        <item m="1" x="2834"/>
        <item m="1" x="4965"/>
        <item m="1" x="536"/>
        <item m="1" x="2843"/>
        <item m="1" x="4973"/>
        <item m="1" x="541"/>
        <item m="1" x="2851"/>
        <item m="1" x="4980"/>
        <item m="1" x="546"/>
        <item m="1" x="2859"/>
        <item m="1" x="4988"/>
        <item m="1" x="551"/>
        <item m="1" x="2867"/>
        <item m="1" x="4995"/>
        <item m="1" x="556"/>
        <item m="1" x="2875"/>
        <item m="1" x="5002"/>
        <item m="1" x="561"/>
        <item m="1" x="2883"/>
        <item m="1" x="5009"/>
        <item m="1" x="566"/>
        <item m="1" x="2891"/>
        <item m="1" x="5016"/>
        <item m="1" x="571"/>
        <item m="1" x="2899"/>
        <item m="1" x="5023"/>
        <item m="1" x="576"/>
        <item m="1" x="2907"/>
        <item m="1" x="5030"/>
        <item m="1" x="581"/>
        <item m="1" x="2915"/>
        <item m="1" x="5037"/>
        <item m="1" x="586"/>
        <item m="1" x="2923"/>
        <item m="1" x="5044"/>
        <item m="1" x="591"/>
        <item m="1" x="2931"/>
        <item m="1" x="5051"/>
        <item m="1" x="596"/>
        <item m="1" x="2939"/>
        <item m="1" x="5058"/>
        <item m="1" x="601"/>
        <item m="1" x="2947"/>
        <item m="1" x="5065"/>
        <item m="1" x="607"/>
        <item m="1" x="2955"/>
        <item m="1" x="5072"/>
        <item m="1" x="612"/>
        <item m="1" x="2963"/>
        <item m="1" x="5079"/>
        <item m="1" x="615"/>
        <item m="1" x="2970"/>
        <item m="1" x="5086"/>
        <item m="1" x="617"/>
        <item m="1" x="2974"/>
        <item m="1" x="5093"/>
        <item m="1" x="4554"/>
        <item m="1" x="7084"/>
        <item m="1" x="942"/>
        <item m="1" x="4560"/>
        <item m="1" x="7087"/>
        <item m="1" x="946"/>
        <item m="1" x="4567"/>
        <item m="1" x="7090"/>
        <item m="1" x="951"/>
        <item m="1" x="4574"/>
        <item m="1" x="7095"/>
        <item m="1" x="958"/>
        <item m="1" x="4582"/>
        <item m="1" x="7100"/>
        <item m="1" x="966"/>
        <item m="1" x="4589"/>
        <item m="1" x="7105"/>
        <item m="1" x="974"/>
        <item m="1" x="4597"/>
        <item m="1" x="7111"/>
        <item m="1" x="983"/>
        <item m="1" x="4604"/>
        <item m="1" x="7116"/>
        <item m="1" x="991"/>
        <item m="1" x="4611"/>
        <item m="1" x="7121"/>
        <item m="1" x="1000"/>
        <item m="1" x="4618"/>
        <item m="1" x="7126"/>
        <item m="1" x="1008"/>
        <item m="1" x="4625"/>
        <item m="1" x="7131"/>
        <item m="1" x="1016"/>
        <item m="1" x="4632"/>
        <item m="1" x="7136"/>
        <item m="1" x="1024"/>
        <item m="1" x="4639"/>
        <item m="1" x="7141"/>
        <item m="1" x="1032"/>
        <item m="1" x="4646"/>
        <item m="1" x="7146"/>
        <item m="1" x="1040"/>
        <item m="1" x="4653"/>
        <item m="1" x="7151"/>
        <item m="1" x="1048"/>
        <item m="1" x="4660"/>
        <item m="1" x="7156"/>
        <item m="1" x="1056"/>
        <item m="1" x="4667"/>
        <item m="1" x="7161"/>
        <item m="1" x="1064"/>
        <item m="1" x="4674"/>
        <item m="1" x="7166"/>
        <item m="1" x="1072"/>
        <item m="1" x="4681"/>
        <item m="1" x="7171"/>
        <item m="1" x="1080"/>
        <item m="1" x="4688"/>
        <item m="1" x="7176"/>
        <item m="1" x="1088"/>
        <item m="1" x="4696"/>
        <item m="1" x="7181"/>
        <item m="1" x="1096"/>
        <item m="1" x="4703"/>
        <item m="1" x="7186"/>
        <item m="1" x="1104"/>
        <item m="1" x="4708"/>
        <item m="1" x="7192"/>
        <item m="1" x="1112"/>
        <item m="1" x="4711"/>
        <item m="1" x="7197"/>
        <item m="1" x="1120"/>
        <item m="1" x="630"/>
        <item m="1" x="2985"/>
        <item m="1" x="5110"/>
        <item m="1" x="637"/>
        <item m="1" x="2989"/>
        <item m="1" x="5115"/>
        <item m="1" x="645"/>
        <item m="1" x="2993"/>
        <item m="1" x="5121"/>
        <item m="1" x="653"/>
        <item m="1" x="2999"/>
        <item m="1" x="5129"/>
        <item m="1" x="662"/>
        <item m="1" x="3005"/>
        <item m="1" x="5138"/>
        <item m="1" x="670"/>
        <item m="1" x="3011"/>
        <item m="1" x="5147"/>
        <item m="1" x="679"/>
        <item m="1" x="3018"/>
        <item m="1" x="5157"/>
        <item m="1" x="687"/>
        <item m="1" x="3024"/>
        <item m="1" x="5166"/>
        <item m="1" x="695"/>
        <item m="1" x="3030"/>
        <item m="1" x="5176"/>
        <item m="1" x="703"/>
        <item m="1" x="3036"/>
        <item m="1" x="5185"/>
        <item m="1" x="711"/>
        <item m="1" x="3042"/>
        <item m="1" x="5194"/>
        <item m="1" x="719"/>
        <item m="1" x="3048"/>
        <item m="1" x="5203"/>
        <item m="1" x="727"/>
        <item m="1" x="3054"/>
        <item m="1" x="5212"/>
        <item m="1" x="735"/>
        <item m="1" x="3060"/>
        <item m="1" x="5221"/>
        <item m="1" x="743"/>
        <item m="1" x="3066"/>
        <item m="1" x="5230"/>
        <item m="1" x="751"/>
        <item m="1" x="3072"/>
        <item m="1" x="5239"/>
        <item m="1" x="759"/>
        <item m="1" x="3078"/>
        <item m="1" x="5248"/>
        <item m="1" x="767"/>
        <item m="1" x="3084"/>
        <item m="1" x="5257"/>
        <item m="1" x="776"/>
        <item m="1" x="3090"/>
        <item m="1" x="5266"/>
        <item m="1" x="784"/>
        <item m="1" x="3096"/>
        <item m="1" x="5275"/>
        <item m="1" x="793"/>
        <item m="1" x="3102"/>
        <item m="1" x="5284"/>
        <item m="1" x="801"/>
        <item m="1" x="3108"/>
        <item m="1" x="5293"/>
        <item m="1" x="808"/>
        <item m="1" x="3115"/>
        <item m="1" x="5302"/>
        <item m="1" x="812"/>
        <item m="1" x="3121"/>
        <item m="1" x="5311"/>
        <item m="1" x="4730"/>
        <item m="1" x="7211"/>
        <item m="1" x="4738"/>
        <item m="1" x="7215"/>
        <item m="1" x="4747"/>
        <item m="1" x="7219"/>
        <item m="1" x="4756"/>
        <item m="1" x="7225"/>
        <item m="1" x="4766"/>
        <item m="1" x="7231"/>
        <item m="1" x="4775"/>
        <item m="1" x="7238"/>
        <item m="1" x="4785"/>
        <item m="1" x="7245"/>
        <item m="1" x="4794"/>
        <item m="1" x="7252"/>
        <item m="1" x="4803"/>
        <item m="1" x="7260"/>
        <item m="1" x="4812"/>
        <item m="1" x="7267"/>
        <item m="1" x="4821"/>
        <item m="1" x="7274"/>
        <item m="1" x="4830"/>
        <item m="1" x="7281"/>
        <item m="1" x="4839"/>
        <item m="1" x="7288"/>
        <item m="1" x="4848"/>
        <item m="1" x="7295"/>
        <item m="1" x="4857"/>
        <item m="1" x="7302"/>
        <item m="1" x="4866"/>
        <item m="1" x="7309"/>
        <item m="1" x="4875"/>
        <item m="1" x="7316"/>
        <item m="1" x="4884"/>
        <item m="1" x="7323"/>
        <item m="1" x="4893"/>
        <item m="1" x="7330"/>
        <item m="1" x="4902"/>
        <item m="1" x="7337"/>
        <item m="1" x="4911"/>
        <item m="1" x="7344"/>
        <item m="1" x="4920"/>
        <item m="1" x="7351"/>
        <item m="1" x="4926"/>
        <item m="1" x="7359"/>
        <item m="1" x="4930"/>
        <item m="1" x="7366"/>
        <item m="1" x="819"/>
        <item m="1" x="3135"/>
        <item m="1" x="822"/>
        <item m="1" x="3139"/>
        <item m="1" x="826"/>
        <item m="1" x="3143"/>
        <item m="1" x="831"/>
        <item m="1" x="3150"/>
        <item m="1" x="837"/>
        <item m="1" x="3157"/>
        <item m="1" x="842"/>
        <item m="1" x="3165"/>
        <item m="1" x="848"/>
        <item m="1" x="3173"/>
        <item m="1" x="853"/>
        <item m="1" x="3181"/>
        <item m="1" x="858"/>
        <item m="1" x="3190"/>
        <item m="1" x="863"/>
        <item m="1" x="3198"/>
        <item m="1" x="868"/>
        <item m="1" x="3206"/>
        <item m="1" x="873"/>
        <item m="1" x="3214"/>
        <item m="1" x="878"/>
        <item m="1" x="3222"/>
        <item m="1" x="883"/>
        <item m="1" x="3230"/>
        <item m="1" x="888"/>
        <item m="1" x="3238"/>
        <item m="1" x="893"/>
        <item m="1" x="3246"/>
        <item m="1" x="898"/>
        <item m="1" x="3254"/>
        <item m="1" x="903"/>
        <item m="1" x="3262"/>
        <item m="1" x="908"/>
        <item m="1" x="3270"/>
        <item m="1" x="913"/>
        <item m="1" x="3278"/>
        <item m="1" x="918"/>
        <item m="1" x="3286"/>
        <item m="1" x="923"/>
        <item m="1" x="3294"/>
        <item m="1" x="928"/>
        <item m="1" x="3302"/>
        <item m="1" x="933"/>
        <item m="1" x="3310"/>
        <item m="1" x="4937"/>
        <item m="1" x="4941"/>
        <item m="1" x="4946"/>
        <item m="1" x="4952"/>
        <item m="1" x="4959"/>
        <item m="1" x="4966"/>
        <item m="1" x="4974"/>
        <item m="1" x="4981"/>
        <item m="1" x="4989"/>
        <item m="1" x="4996"/>
        <item m="1" x="5003"/>
        <item m="1" x="5010"/>
        <item m="1" x="5017"/>
        <item m="1" x="5024"/>
        <item m="1" x="5031"/>
        <item m="1" x="5038"/>
        <item m="1" x="5045"/>
        <item m="1" x="5052"/>
        <item m="1" x="5059"/>
        <item m="1" x="5066"/>
        <item m="1" x="5073"/>
        <item m="1" x="5080"/>
        <item m="1" x="5087"/>
        <item m="1" x="5094"/>
        <item m="1" x="943"/>
        <item m="1" x="947"/>
        <item m="1" x="952"/>
        <item m="1" x="959"/>
        <item m="1" x="967"/>
        <item m="1" x="975"/>
        <item m="1" x="984"/>
        <item m="1" x="992"/>
        <item m="1" x="1001"/>
        <item m="1" x="1009"/>
        <item m="1" x="1017"/>
        <item m="1" x="1025"/>
        <item m="1" x="1033"/>
        <item m="1" x="1041"/>
        <item m="1" x="1049"/>
        <item m="1" x="1057"/>
        <item m="1" x="1065"/>
        <item m="1" x="1073"/>
        <item m="1" x="1081"/>
        <item m="1" x="1089"/>
        <item m="1" x="1097"/>
        <item m="1" x="1105"/>
        <item m="1" x="1113"/>
        <item m="1" x="1121"/>
        <item m="1" x="5111"/>
        <item m="1" x="5116"/>
        <item m="1" x="5122"/>
        <item m="1" x="5130"/>
        <item m="1" x="5139"/>
        <item m="1" x="5148"/>
        <item m="1" x="5158"/>
        <item m="1" x="5167"/>
        <item m="1" x="5177"/>
        <item m="1" x="5186"/>
        <item m="1" x="5195"/>
        <item m="1" x="5204"/>
        <item m="1" x="5213"/>
        <item m="1" x="5222"/>
        <item m="1" x="5231"/>
        <item m="1" x="5240"/>
        <item m="1" x="5249"/>
        <item m="1" x="5258"/>
        <item m="1" x="5267"/>
        <item m="1" x="5276"/>
        <item m="1" x="5285"/>
        <item m="1" x="5294"/>
        <item m="1" x="5303"/>
        <item m="1" x="5312"/>
        <item m="1" x="1139"/>
        <item m="1" x="5330"/>
        <item m="1" x="1265"/>
        <item m="1" x="5505"/>
        <item m="1" x="1464"/>
        <item m="1" x="5728"/>
        <item m="1" x="1568"/>
        <item m="1" x="5880"/>
        <item m="1" x="1744"/>
        <item m="1" x="6062"/>
        <item m="1" x="1825"/>
        <item m="1" x="6165"/>
        <item m="1" x="1950"/>
        <item m="1" x="6246"/>
        <item m="1" x="2032"/>
        <item m="1" x="6347"/>
        <item m="1" x="2153"/>
        <item m="1" x="4568"/>
        <item m="1" x="7091"/>
        <item m="1" x="953"/>
        <item m="1" x="3332"/>
        <item m="1" x="5507"/>
        <item m="1" x="4575"/>
        <item m="1" x="7096"/>
        <item m="1" x="960"/>
        <item m="1" x="3336"/>
        <item m="1" x="5512"/>
        <item m="1" x="4583"/>
        <item m="1" x="7101"/>
        <item m="1" x="968"/>
        <item m="1" x="3340"/>
        <item m="1" x="5518"/>
        <item m="1" x="4590"/>
        <item m="1" x="7106"/>
        <item m="1" x="976"/>
        <item m="1" x="3346"/>
        <item m="1" x="5526"/>
        <item m="1" x="4598"/>
        <item m="1" x="7112"/>
        <item m="1" x="985"/>
        <item m="1" x="3352"/>
        <item m="1" x="5535"/>
        <item m="1" x="4605"/>
        <item m="1" x="7117"/>
        <item m="1" x="993"/>
        <item m="1" x="3358"/>
        <item m="1" x="5544"/>
        <item m="1" x="4612"/>
        <item m="1" x="7122"/>
        <item m="1" x="1002"/>
        <item m="1" x="3365"/>
        <item m="1" x="5554"/>
        <item m="1" x="4619"/>
        <item m="1" x="7127"/>
        <item m="1" x="1010"/>
        <item m="1" x="3371"/>
        <item m="1" x="5563"/>
        <item m="1" x="4626"/>
        <item m="1" x="7132"/>
        <item m="1" x="1018"/>
        <item m="1" x="3377"/>
        <item m="1" x="5573"/>
        <item m="1" x="4633"/>
        <item m="1" x="7137"/>
        <item m="1" x="1026"/>
        <item m="1" x="3383"/>
        <item m="1" x="5582"/>
        <item m="1" x="4640"/>
        <item m="1" x="7142"/>
        <item m="1" x="1034"/>
        <item m="1" x="3389"/>
        <item m="1" x="5591"/>
        <item m="1" x="4647"/>
        <item m="1" x="7147"/>
        <item m="1" x="1042"/>
        <item m="1" x="3395"/>
        <item m="1" x="5600"/>
        <item m="1" x="4654"/>
        <item m="1" x="7152"/>
        <item m="1" x="1050"/>
        <item m="1" x="3401"/>
        <item m="1" x="5609"/>
        <item m="1" x="4661"/>
        <item m="1" x="7157"/>
        <item m="1" x="1058"/>
        <item m="1" x="3407"/>
        <item m="1" x="5618"/>
        <item m="1" x="4668"/>
        <item m="1" x="7162"/>
        <item m="1" x="1066"/>
        <item m="1" x="5627"/>
        <item m="1" x="4675"/>
        <item m="1" x="7167"/>
        <item m="1" x="1074"/>
        <item m="1" x="5636"/>
        <item m="1" x="4682"/>
        <item m="1" x="7172"/>
        <item m="1" x="1082"/>
        <item m="1" x="5645"/>
        <item m="1" x="4689"/>
        <item m="1" x="7177"/>
        <item m="1" x="1090"/>
        <item m="1" x="5654"/>
        <item m="1" x="4697"/>
        <item m="1" x="7182"/>
        <item m="1" x="1098"/>
        <item m="1" x="5663"/>
        <item m="1" x="4704"/>
        <item m="1" x="7187"/>
        <item m="1" x="1106"/>
        <item m="1" x="5672"/>
        <item m="1" x="4709"/>
        <item m="1" x="7193"/>
        <item m="1" x="1114"/>
        <item m="1" x="5681"/>
        <item m="1" x="4712"/>
        <item m="1" x="7198"/>
        <item m="1" x="1122"/>
        <item m="1" x="5690"/>
        <item m="1" x="4714"/>
        <item m="1" x="7203"/>
        <item m="1" x="1128"/>
        <item m="1" x="5699"/>
        <item m="1" x="4715"/>
        <item m="1" x="7205"/>
        <item m="1" x="1132"/>
        <item m="1" x="5708"/>
        <item m="1" x="646"/>
        <item m="1" x="2994"/>
        <item m="1" x="5123"/>
        <item m="1" x="7511"/>
        <item m="1" x="654"/>
        <item m="1" x="3000"/>
        <item m="1" x="5131"/>
        <item m="1" x="7515"/>
        <item m="1" x="663"/>
        <item m="1" x="3006"/>
        <item m="1" x="5140"/>
        <item m="1" x="7519"/>
        <item m="1" x="671"/>
        <item m="1" x="3012"/>
        <item m="1" x="5149"/>
        <item m="1" x="7525"/>
        <item m="1" x="680"/>
        <item m="1" x="3019"/>
        <item m="1" x="5159"/>
        <item m="1" x="7531"/>
        <item m="1" x="688"/>
        <item m="1" x="3025"/>
        <item m="1" x="5168"/>
        <item m="1" x="7537"/>
        <item m="1" x="696"/>
        <item m="1" x="3031"/>
        <item m="1" x="5178"/>
        <item m="1" x="7543"/>
        <item m="1" x="704"/>
        <item m="1" x="3037"/>
        <item m="1" x="5187"/>
        <item m="1" x="7549"/>
        <item m="1" x="712"/>
        <item m="1" x="3043"/>
        <item m="1" x="5196"/>
        <item m="1" x="7555"/>
        <item m="1" x="720"/>
        <item m="1" x="3049"/>
        <item m="1" x="5205"/>
        <item m="1" x="7561"/>
        <item m="1" x="728"/>
        <item m="1" x="3055"/>
        <item m="1" x="5214"/>
        <item m="1" x="7567"/>
        <item m="1" x="736"/>
        <item m="1" x="3061"/>
        <item m="1" x="5223"/>
        <item m="1" x="7573"/>
        <item m="1" x="744"/>
        <item m="1" x="3067"/>
        <item m="1" x="5232"/>
        <item m="1" x="7579"/>
        <item m="1" x="752"/>
        <item m="1" x="3073"/>
        <item m="1" x="5241"/>
        <item m="1" x="7585"/>
        <item m="1" x="760"/>
        <item m="1" x="3079"/>
        <item m="1" x="5250"/>
        <item m="1" x="7591"/>
        <item m="1" x="768"/>
        <item m="1" x="3085"/>
        <item m="1" x="5259"/>
        <item m="1" x="7597"/>
        <item m="1" x="777"/>
        <item m="1" x="3091"/>
        <item m="1" x="5268"/>
        <item m="1" x="7603"/>
        <item m="1" x="785"/>
        <item m="1" x="3097"/>
        <item m="1" x="5277"/>
        <item m="1" x="7609"/>
        <item m="1" x="794"/>
        <item m="1" x="3103"/>
        <item m="1" x="5286"/>
        <item m="1" x="7615"/>
        <item m="1" x="802"/>
        <item m="1" x="3109"/>
        <item m="1" x="5295"/>
        <item m="1" x="7621"/>
        <item m="1" x="809"/>
        <item m="1" x="3116"/>
        <item m="1" x="5304"/>
        <item m="1" x="7627"/>
        <item m="1" x="813"/>
        <item m="1" x="3122"/>
        <item m="1" x="5313"/>
        <item m="1" x="7633"/>
        <item m="1" x="815"/>
        <item m="1" x="3127"/>
        <item m="1" x="5319"/>
        <item m="1" x="7639"/>
        <item m="1" x="816"/>
        <item m="1" x="3129"/>
        <item m="1" x="5323"/>
        <item m="1" x="7645"/>
        <item m="1" x="4748"/>
        <item m="1" x="7220"/>
        <item m="1" x="1141"/>
        <item m="1" x="3441"/>
        <item m="1" x="4757"/>
        <item m="1" x="7226"/>
        <item m="1" x="1144"/>
        <item m="1" x="3445"/>
        <item m="1" x="4767"/>
        <item m="1" x="7232"/>
        <item m="1" x="1148"/>
        <item m="1" x="3449"/>
        <item m="1" x="4776"/>
        <item m="1" x="7239"/>
        <item m="1" x="1153"/>
        <item m="1" x="3456"/>
        <item m="1" x="4786"/>
        <item m="1" x="7246"/>
        <item m="1" x="1159"/>
        <item m="1" x="3463"/>
        <item m="1" x="4795"/>
        <item m="1" x="7253"/>
        <item m="1" x="1164"/>
        <item m="1" x="3470"/>
        <item m="1" x="4804"/>
        <item m="1" x="7261"/>
        <item m="1" x="1170"/>
        <item m="1" x="3477"/>
        <item m="1" x="4813"/>
        <item m="1" x="7268"/>
        <item m="1" x="1175"/>
        <item m="1" x="3484"/>
        <item m="1" x="4822"/>
        <item m="1" x="7275"/>
        <item m="1" x="1180"/>
        <item m="1" x="3491"/>
        <item m="1" x="4831"/>
        <item m="1" x="7282"/>
        <item m="1" x="1185"/>
        <item m="1" x="3498"/>
        <item m="1" x="4840"/>
        <item m="1" x="7289"/>
        <item m="1" x="1190"/>
        <item m="1" x="3505"/>
        <item m="1" x="4849"/>
        <item m="1" x="7296"/>
        <item m="1" x="1195"/>
        <item m="1" x="3512"/>
        <item m="1" x="4858"/>
        <item m="1" x="7303"/>
        <item m="1" x="1200"/>
        <item m="1" x="3519"/>
        <item m="1" x="4867"/>
        <item m="1" x="7310"/>
        <item m="1" x="1205"/>
        <item m="1" x="3526"/>
        <item m="1" x="4876"/>
        <item m="1" x="7317"/>
        <item m="1" x="1210"/>
        <item m="1" x="3533"/>
        <item m="1" x="4885"/>
        <item m="1" x="7324"/>
        <item m="1" x="1215"/>
        <item m="1" x="3540"/>
        <item m="1" x="4894"/>
        <item m="1" x="7331"/>
        <item m="1" x="1220"/>
        <item m="1" x="3547"/>
        <item m="1" x="4903"/>
        <item m="1" x="7338"/>
        <item m="1" x="1225"/>
        <item m="1" x="3554"/>
        <item m="1" x="4912"/>
        <item m="1" x="7345"/>
        <item m="1" x="1230"/>
        <item m="1" x="3561"/>
        <item m="1" x="4921"/>
        <item m="1" x="7352"/>
        <item m="1" x="1235"/>
        <item m="1" x="3568"/>
        <item m="1" x="4927"/>
        <item m="1" x="7360"/>
        <item m="1" x="1240"/>
        <item m="1" x="3575"/>
        <item m="1" x="4931"/>
        <item m="1" x="7367"/>
        <item m="1" x="1245"/>
        <item m="1" x="3582"/>
        <item m="1" x="4933"/>
        <item m="1" x="7373"/>
        <item m="1" x="1250"/>
        <item m="1" x="3589"/>
        <item m="1" x="4934"/>
        <item m="1" x="7377"/>
        <item m="1" x="1255"/>
        <item m="1" x="3596"/>
        <item m="1" x="827"/>
        <item m="1" x="3144"/>
        <item m="1" x="5332"/>
        <item m="1" x="832"/>
        <item m="1" x="3151"/>
        <item m="1" x="5336"/>
        <item m="1" x="838"/>
        <item m="1" x="3158"/>
        <item m="1" x="5341"/>
        <item m="1" x="843"/>
        <item m="1" x="3166"/>
        <item m="1" x="5347"/>
        <item m="1" x="849"/>
        <item m="1" x="3174"/>
        <item m="1" x="5354"/>
        <item m="1" x="854"/>
        <item m="1" x="3182"/>
        <item m="1" x="5361"/>
        <item m="1" x="859"/>
        <item m="1" x="3191"/>
        <item m="1" x="5369"/>
        <item m="1" x="864"/>
        <item m="1" x="3199"/>
        <item m="1" x="5376"/>
        <item m="1" x="869"/>
        <item m="1" x="3207"/>
        <item m="1" x="5384"/>
        <item m="1" x="874"/>
        <item m="1" x="3215"/>
        <item m="1" x="5391"/>
        <item m="1" x="879"/>
        <item m="1" x="3223"/>
        <item m="1" x="5398"/>
        <item m="1" x="884"/>
        <item m="1" x="3231"/>
        <item m="1" x="5405"/>
        <item m="1" x="889"/>
        <item m="1" x="3239"/>
        <item m="1" x="5412"/>
        <item m="1" x="894"/>
        <item m="1" x="3247"/>
        <item m="1" x="5419"/>
        <item m="1" x="899"/>
        <item m="1" x="3255"/>
        <item m="1" x="5426"/>
        <item m="1" x="904"/>
        <item m="1" x="3263"/>
        <item m="1" x="5433"/>
        <item m="1" x="909"/>
        <item m="1" x="3271"/>
        <item m="1" x="5440"/>
        <item m="1" x="914"/>
        <item m="1" x="3279"/>
        <item m="1" x="5447"/>
        <item m="1" x="919"/>
        <item m="1" x="3287"/>
        <item m="1" x="5454"/>
        <item m="1" x="924"/>
        <item m="1" x="3295"/>
        <item m="1" x="5461"/>
        <item m="1" x="929"/>
        <item m="1" x="3303"/>
        <item m="1" x="5468"/>
        <item m="1" x="934"/>
        <item m="1" x="3311"/>
        <item m="1" x="5475"/>
        <item m="1" x="937"/>
        <item m="1" x="3318"/>
        <item m="1" x="5482"/>
        <item m="1" x="939"/>
        <item m="1" x="3322"/>
        <item m="1" x="5489"/>
        <item m="1" x="4947"/>
        <item m="1" x="7385"/>
        <item m="1" x="1267"/>
        <item m="1" x="4953"/>
        <item m="1" x="7388"/>
        <item m="1" x="1271"/>
        <item m="1" x="4960"/>
        <item m="1" x="7391"/>
        <item m="1" x="1276"/>
        <item m="1" x="4967"/>
        <item m="1" x="7396"/>
        <item m="1" x="1283"/>
        <item m="1" x="4975"/>
        <item m="1" x="7401"/>
        <item m="1" x="1291"/>
        <item m="1" x="4982"/>
        <item m="1" x="7406"/>
        <item m="1" x="1299"/>
        <item m="1" x="4990"/>
        <item m="1" x="7412"/>
        <item m="1" x="1308"/>
        <item m="1" x="4997"/>
        <item m="1" x="7417"/>
        <item m="1" x="1316"/>
        <item m="1" x="5004"/>
        <item m="1" x="7422"/>
        <item m="1" x="1325"/>
        <item m="1" x="5011"/>
        <item m="1" x="7427"/>
        <item m="1" x="1333"/>
        <item m="1" x="5018"/>
        <item m="1" x="7432"/>
        <item m="1" x="1341"/>
        <item m="1" x="5025"/>
        <item m="1" x="7437"/>
        <item m="1" x="1349"/>
        <item m="1" x="5032"/>
        <item m="1" x="7442"/>
        <item m="1" x="1357"/>
        <item m="1" x="5039"/>
        <item m="1" x="7447"/>
        <item m="1" x="1365"/>
        <item m="1" x="5046"/>
        <item m="1" x="7452"/>
        <item m="1" x="1373"/>
        <item m="1" x="5053"/>
        <item m="1" x="7457"/>
        <item m="1" x="1381"/>
        <item m="1" x="5060"/>
        <item m="1" x="7462"/>
        <item m="1" x="1389"/>
        <item m="1" x="5067"/>
        <item m="1" x="7467"/>
        <item m="1" x="1397"/>
        <item m="1" x="5074"/>
        <item m="1" x="7472"/>
        <item m="1" x="1405"/>
        <item m="1" x="5081"/>
        <item m="1" x="7477"/>
        <item m="1" x="1413"/>
        <item m="1" x="5088"/>
        <item m="1" x="7482"/>
        <item m="1" x="1421"/>
        <item m="1" x="5095"/>
        <item m="1" x="7487"/>
        <item m="1" x="1429"/>
        <item m="1" x="5100"/>
        <item m="1" x="7493"/>
        <item m="1" x="1437"/>
        <item m="1" x="5103"/>
        <item m="1" x="7498"/>
        <item m="1" x="1445"/>
        <item m="1" x="954"/>
        <item m="1" x="3333"/>
        <item m="1" x="5508"/>
        <item m="1" x="961"/>
        <item m="1" x="3337"/>
        <item m="1" x="5513"/>
        <item m="1" x="969"/>
        <item m="1" x="3341"/>
        <item m="1" x="5519"/>
        <item m="1" x="977"/>
        <item m="1" x="3347"/>
        <item m="1" x="5527"/>
        <item m="1" x="986"/>
        <item m="1" x="3353"/>
        <item m="1" x="5536"/>
        <item m="1" x="994"/>
        <item m="1" x="3359"/>
        <item m="1" x="5545"/>
        <item m="1" x="1003"/>
        <item m="1" x="3366"/>
        <item m="1" x="5555"/>
        <item m="1" x="1011"/>
        <item m="1" x="3372"/>
        <item m="1" x="5564"/>
        <item m="1" x="1019"/>
        <item m="1" x="3378"/>
        <item m="1" x="5574"/>
        <item m="1" x="1027"/>
        <item m="1" x="3384"/>
        <item m="1" x="5583"/>
        <item m="1" x="1035"/>
        <item m="1" x="3390"/>
        <item m="1" x="5592"/>
        <item m="1" x="1043"/>
        <item m="1" x="3396"/>
        <item m="1" x="5601"/>
        <item m="1" x="1051"/>
        <item m="1" x="3402"/>
        <item m="1" x="5610"/>
        <item m="1" x="1059"/>
        <item m="1" x="3408"/>
        <item m="1" x="5619"/>
        <item m="1" x="1067"/>
        <item m="1" x="5628"/>
        <item m="1" x="1075"/>
        <item m="1" x="5637"/>
        <item m="1" x="1083"/>
        <item m="1" x="5646"/>
        <item m="1" x="1091"/>
        <item m="1" x="5655"/>
        <item m="1" x="1099"/>
        <item m="1" x="5664"/>
        <item m="1" x="1107"/>
        <item m="1" x="5673"/>
        <item m="1" x="1115"/>
        <item m="1" x="5682"/>
        <item m="1" x="1123"/>
        <item m="1" x="5691"/>
        <item m="1" x="1129"/>
        <item m="1" x="5700"/>
        <item m="1" x="1133"/>
        <item m="1" x="5709"/>
        <item m="1" x="5124"/>
        <item m="1" x="7512"/>
        <item m="1" x="5132"/>
        <item m="1" x="7516"/>
        <item m="1" x="5141"/>
        <item m="1" x="7520"/>
        <item m="1" x="5150"/>
        <item m="1" x="7526"/>
        <item m="1" x="5160"/>
        <item m="1" x="7532"/>
        <item m="1" x="5169"/>
        <item m="1" x="7538"/>
        <item m="1" x="5179"/>
        <item m="1" x="7544"/>
        <item m="1" x="5188"/>
        <item m="1" x="7550"/>
        <item m="1" x="5197"/>
        <item m="1" x="7556"/>
        <item m="1" x="5206"/>
        <item m="1" x="7562"/>
        <item m="1" x="5215"/>
        <item m="1" x="7568"/>
        <item m="1" x="5224"/>
        <item m="1" x="7574"/>
        <item m="1" x="5233"/>
        <item m="1" x="7580"/>
        <item m="1" x="5242"/>
        <item m="1" x="7586"/>
        <item m="1" x="5251"/>
        <item m="1" x="7592"/>
        <item m="1" x="5260"/>
        <item m="1" x="7598"/>
        <item m="1" x="5269"/>
        <item m="1" x="7604"/>
        <item m="1" x="5278"/>
        <item m="1" x="7610"/>
        <item m="1" x="5287"/>
        <item m="1" x="7616"/>
        <item m="1" x="5296"/>
        <item m="1" x="7622"/>
        <item m="1" x="5305"/>
        <item m="1" x="7628"/>
        <item m="1" x="5314"/>
        <item m="1" x="7634"/>
        <item m="1" x="5320"/>
        <item m="1" x="7640"/>
        <item m="1" x="5324"/>
        <item m="1" x="7646"/>
        <item m="1" x="1142"/>
        <item m="1" x="3442"/>
        <item m="1" x="1145"/>
        <item m="1" x="3446"/>
        <item m="1" x="1149"/>
        <item m="1" x="3450"/>
        <item m="1" x="1154"/>
        <item m="1" x="3457"/>
        <item m="1" x="1160"/>
        <item m="1" x="3464"/>
        <item m="1" x="1165"/>
        <item m="1" x="3471"/>
        <item m="1" x="1171"/>
        <item m="1" x="3478"/>
        <item m="1" x="1176"/>
        <item m="1" x="3485"/>
        <item m="1" x="1181"/>
        <item m="1" x="3492"/>
        <item m="1" x="1186"/>
        <item m="1" x="3499"/>
        <item m="1" x="1191"/>
        <item m="1" x="3506"/>
        <item m="1" x="1196"/>
        <item m="1" x="3513"/>
        <item m="1" x="1201"/>
        <item m="1" x="3520"/>
        <item m="1" x="1206"/>
        <item m="1" x="3527"/>
        <item m="1" x="1211"/>
        <item m="1" x="3534"/>
        <item m="1" x="1216"/>
        <item m="1" x="3541"/>
        <item m="1" x="1221"/>
        <item m="1" x="3548"/>
        <item m="1" x="1226"/>
        <item m="1" x="3555"/>
        <item m="1" x="1231"/>
        <item m="1" x="3562"/>
        <item m="1" x="1236"/>
        <item m="1" x="3569"/>
        <item m="1" x="1241"/>
        <item m="1" x="3576"/>
        <item m="1" x="1246"/>
        <item m="1" x="3583"/>
        <item m="1" x="1251"/>
        <item m="1" x="3590"/>
        <item m="1" x="1256"/>
        <item m="1" x="3597"/>
        <item m="1" x="5333"/>
        <item m="1" x="5337"/>
        <item m="1" x="5342"/>
        <item m="1" x="5348"/>
        <item m="1" x="5355"/>
        <item m="1" x="5362"/>
        <item m="1" x="5370"/>
        <item m="1" x="5377"/>
        <item m="1" x="5385"/>
        <item m="1" x="5392"/>
        <item m="1" x="5399"/>
        <item m="1" x="5406"/>
        <item m="1" x="5413"/>
        <item m="1" x="5420"/>
        <item m="1" x="5427"/>
        <item m="1" x="5434"/>
        <item m="1" x="5441"/>
        <item m="1" x="5448"/>
        <item m="1" x="5455"/>
        <item m="1" x="5462"/>
        <item m="1" x="5469"/>
        <item m="1" x="5476"/>
        <item m="1" x="5483"/>
        <item m="1" x="5490"/>
        <item m="1" x="1268"/>
        <item m="1" x="1272"/>
        <item m="1" x="1277"/>
        <item m="1" x="1284"/>
        <item m="1" x="1292"/>
        <item m="1" x="1300"/>
        <item m="1" x="1309"/>
        <item m="1" x="1317"/>
        <item m="1" x="1326"/>
        <item m="1" x="1334"/>
        <item m="1" x="1342"/>
        <item m="1" x="1350"/>
        <item m="1" x="1358"/>
        <item m="1" x="1366"/>
        <item m="1" x="1374"/>
        <item m="1" x="1382"/>
        <item m="1" x="1390"/>
        <item m="1" x="1398"/>
        <item m="1" x="1406"/>
        <item m="1" x="1414"/>
        <item m="1" x="1422"/>
        <item m="1" x="1430"/>
        <item m="1" x="1438"/>
        <item m="1" x="1446"/>
        <item m="1" x="5509"/>
        <item m="1" x="5514"/>
        <item m="1" x="5520"/>
        <item m="1" x="5528"/>
        <item m="1" x="5537"/>
        <item m="1" x="5546"/>
        <item m="1" x="5556"/>
        <item m="1" x="5565"/>
        <item m="1" x="5575"/>
        <item m="1" x="5584"/>
        <item m="1" x="5593"/>
        <item m="1" x="5602"/>
        <item m="1" x="5611"/>
        <item m="1" x="5620"/>
        <item m="1" x="5629"/>
        <item m="1" x="5638"/>
        <item m="1" x="5647"/>
        <item m="1" x="5656"/>
        <item m="1" x="5665"/>
        <item m="1" x="5674"/>
        <item m="1" x="5683"/>
        <item m="1" x="5692"/>
        <item m="1" x="5701"/>
        <item m="1" x="5710"/>
        <item m="1" x="1466"/>
        <item m="1" x="5730"/>
        <item m="1" x="1570"/>
        <item m="1" x="5883"/>
        <item m="1" x="1747"/>
        <item m="1" x="6065"/>
        <item m="1" x="1828"/>
        <item m="1" x="6170"/>
        <item m="1" x="1956"/>
        <item m="1" x="6252"/>
        <item m="1" x="2038"/>
        <item m="1" x="6355"/>
        <item m="1" x="2162"/>
        <item m="1" x="6434"/>
        <item m="1" x="2242"/>
        <item m="1" x="6533"/>
        <item m="1" x="2361"/>
        <item m="1" x="6632"/>
        <item m="1" x="2463"/>
        <item m="1" x="6753"/>
        <item m="1" x="4961"/>
        <item m="1" x="7392"/>
        <item m="1" x="1278"/>
        <item m="1" x="5885"/>
        <item m="1" x="4968"/>
        <item m="1" x="7397"/>
        <item m="1" x="1285"/>
        <item m="1" x="5890"/>
        <item m="1" x="4976"/>
        <item m="1" x="7402"/>
        <item m="1" x="1293"/>
        <item m="1" x="5896"/>
        <item m="1" x="4983"/>
        <item m="1" x="7407"/>
        <item m="1" x="1301"/>
        <item m="1" x="5903"/>
        <item m="1" x="4991"/>
        <item m="1" x="7413"/>
        <item m="1" x="1310"/>
        <item m="1" x="5911"/>
        <item m="1" x="4998"/>
        <item m="1" x="7418"/>
        <item m="1" x="1318"/>
        <item m="1" x="5919"/>
        <item m="1" x="5005"/>
        <item m="1" x="7423"/>
        <item m="1" x="1327"/>
        <item m="1" x="5927"/>
        <item m="1" x="5012"/>
        <item m="1" x="7428"/>
        <item m="1" x="1335"/>
        <item m="1" x="5935"/>
        <item m="1" x="5019"/>
        <item m="1" x="7433"/>
        <item m="1" x="1343"/>
        <item m="1" x="5944"/>
        <item m="1" x="5026"/>
        <item m="1" x="7438"/>
        <item m="1" x="1351"/>
        <item m="1" x="5952"/>
        <item m="1" x="5033"/>
        <item m="1" x="7443"/>
        <item m="1" x="1359"/>
        <item m="1" x="5960"/>
        <item m="1" x="5040"/>
        <item m="1" x="7448"/>
        <item m="1" x="1367"/>
        <item m="1" x="5968"/>
        <item m="1" x="5047"/>
        <item m="1" x="7453"/>
        <item m="1" x="1375"/>
        <item m="1" x="5976"/>
        <item m="1" x="5054"/>
        <item m="1" x="7458"/>
        <item m="1" x="1383"/>
        <item m="1" x="5984"/>
        <item m="1" x="5061"/>
        <item m="1" x="7463"/>
        <item m="1" x="1391"/>
        <item m="1" x="5992"/>
        <item m="1" x="5068"/>
        <item m="1" x="7468"/>
        <item m="1" x="1399"/>
        <item m="1" x="6000"/>
        <item m="1" x="5075"/>
        <item m="1" x="7473"/>
        <item m="1" x="1407"/>
        <item m="1" x="6008"/>
        <item m="1" x="5082"/>
        <item m="1" x="7478"/>
        <item m="1" x="1415"/>
        <item m="1" x="6016"/>
        <item m="1" x="5089"/>
        <item m="1" x="7483"/>
        <item m="1" x="1423"/>
        <item m="1" x="6024"/>
        <item m="1" x="5096"/>
        <item m="1" x="7488"/>
        <item m="1" x="1431"/>
        <item m="1" x="6032"/>
        <item m="1" x="5101"/>
        <item m="1" x="7494"/>
        <item m="1" x="1439"/>
        <item m="1" x="6040"/>
        <item m="1" x="5104"/>
        <item m="1" x="7499"/>
        <item m="1" x="1447"/>
        <item m="1" x="5106"/>
        <item m="1" x="7504"/>
        <item m="1" x="1453"/>
        <item m="1" x="5107"/>
        <item m="1" x="7506"/>
        <item m="1" x="1457"/>
        <item m="1" x="970"/>
        <item m="1" x="3342"/>
        <item m="1" x="5521"/>
        <item m="1" x="7761"/>
        <item m="1" x="978"/>
        <item m="1" x="3348"/>
        <item m="1" x="5529"/>
        <item m="1" x="7765"/>
        <item m="1" x="987"/>
        <item m="1" x="3354"/>
        <item m="1" x="5538"/>
        <item m="1" x="7769"/>
        <item m="1" x="995"/>
        <item m="1" x="3360"/>
        <item m="1" x="5547"/>
        <item m="1" x="7774"/>
        <item m="1" x="1004"/>
        <item m="1" x="3367"/>
        <item m="1" x="5557"/>
        <item m="1" x="7779"/>
        <item m="1" x="1012"/>
        <item m="1" x="3373"/>
        <item m="1" x="5566"/>
        <item m="1" x="7784"/>
        <item m="1" x="1020"/>
        <item m="1" x="3379"/>
        <item m="1" x="5576"/>
        <item m="1" x="7789"/>
        <item m="1" x="1028"/>
        <item m="1" x="3385"/>
        <item m="1" x="5585"/>
        <item m="1" x="7794"/>
        <item m="1" x="1036"/>
        <item m="1" x="3391"/>
        <item m="1" x="5594"/>
        <item m="1" x="7799"/>
        <item m="1" x="1044"/>
        <item m="1" x="3397"/>
        <item m="1" x="5603"/>
        <item m="1" x="7804"/>
        <item m="1" x="1052"/>
        <item m="1" x="3403"/>
        <item m="1" x="5612"/>
        <item m="1" x="7809"/>
        <item m="1" x="1060"/>
        <item m="1" x="3409"/>
        <item m="1" x="5621"/>
        <item m="1" x="7814"/>
        <item m="1" x="1068"/>
        <item m="1" x="3411"/>
        <item m="1" x="5630"/>
        <item m="1" x="7819"/>
        <item m="1" x="1076"/>
        <item m="1" x="3413"/>
        <item m="1" x="5639"/>
        <item m="1" x="7824"/>
        <item m="1" x="1084"/>
        <item m="1" x="3415"/>
        <item m="1" x="5648"/>
        <item m="1" x="7829"/>
        <item m="1" x="1092"/>
        <item m="1" x="3417"/>
        <item m="1" x="5657"/>
        <item m="1" x="7834"/>
        <item m="1" x="1100"/>
        <item m="1" x="3419"/>
        <item m="1" x="5666"/>
        <item m="1" x="7839"/>
        <item m="1" x="1108"/>
        <item m="1" x="3421"/>
        <item m="1" x="5675"/>
        <item m="1" x="7844"/>
        <item m="1" x="1116"/>
        <item m="1" x="3423"/>
        <item m="1" x="5684"/>
        <item m="1" x="7849"/>
        <item m="1" x="1124"/>
        <item m="1" x="3425"/>
        <item m="1" x="5693"/>
        <item m="1" x="7854"/>
        <item m="1" x="1130"/>
        <item m="1" x="3428"/>
        <item m="1" x="5702"/>
        <item m="1" x="7859"/>
        <item m="1" x="1134"/>
        <item m="1" x="3430"/>
        <item m="1" x="5711"/>
        <item m="1" x="7864"/>
        <item m="1" x="1136"/>
        <item m="1" x="3433"/>
        <item m="1" x="5717"/>
        <item m="1" x="7870"/>
        <item m="1" x="1137"/>
        <item m="1" x="3436"/>
        <item m="1" x="5721"/>
        <item m="1" x="5142"/>
        <item m="1" x="7521"/>
        <item m="1" x="1468"/>
        <item m="1" x="3643"/>
        <item m="1" x="5151"/>
        <item m="1" x="7527"/>
        <item m="1" x="1471"/>
        <item m="1" x="3647"/>
        <item m="1" x="5161"/>
        <item m="1" x="7533"/>
        <item m="1" x="1475"/>
        <item m="1" x="3651"/>
        <item m="1" x="5170"/>
        <item m="1" x="7539"/>
        <item m="1" x="1479"/>
        <item m="1" x="3656"/>
        <item m="1" x="5180"/>
        <item m="1" x="7545"/>
        <item m="1" x="1484"/>
        <item m="1" x="3661"/>
        <item m="1" x="5189"/>
        <item m="1" x="7551"/>
        <item m="1" x="1488"/>
        <item m="1" x="3666"/>
        <item m="1" x="5198"/>
        <item m="1" x="7557"/>
        <item m="1" x="1493"/>
        <item m="1" x="3671"/>
        <item m="1" x="5207"/>
        <item m="1" x="7563"/>
        <item m="1" x="1497"/>
        <item m="1" x="3676"/>
        <item m="1" x="5216"/>
        <item m="1" x="7569"/>
        <item m="1" x="1501"/>
        <item m="1" x="3681"/>
        <item m="1" x="5225"/>
        <item m="1" x="7575"/>
        <item m="1" x="1505"/>
        <item m="1" x="3686"/>
        <item m="1" x="5234"/>
        <item m="1" x="7581"/>
        <item m="1" x="1509"/>
        <item m="1" x="3691"/>
        <item m="1" x="5243"/>
        <item m="1" x="7587"/>
        <item m="1" x="1513"/>
        <item m="1" x="3696"/>
        <item m="1" x="5252"/>
        <item m="1" x="7593"/>
        <item m="1" x="1517"/>
        <item m="1" x="3701"/>
        <item m="1" x="5261"/>
        <item m="1" x="7599"/>
        <item m="1" x="1521"/>
        <item m="1" x="3706"/>
        <item m="1" x="5270"/>
        <item m="1" x="7605"/>
        <item m="1" x="1525"/>
        <item m="1" x="3711"/>
        <item m="1" x="5279"/>
        <item m="1" x="7611"/>
        <item m="1" x="1529"/>
        <item m="1" x="3716"/>
        <item m="1" x="5288"/>
        <item m="1" x="7617"/>
        <item m="1" x="1533"/>
        <item m="1" x="3721"/>
        <item m="1" x="5297"/>
        <item m="1" x="7623"/>
        <item m="1" x="1537"/>
        <item m="1" x="3726"/>
        <item m="1" x="5306"/>
        <item m="1" x="7629"/>
        <item m="1" x="1541"/>
        <item m="1" x="3731"/>
        <item m="1" x="5315"/>
        <item m="1" x="7635"/>
        <item m="1" x="1545"/>
        <item m="1" x="3736"/>
        <item m="1" x="5321"/>
        <item m="1" x="7641"/>
        <item m="1" x="1549"/>
        <item m="1" x="3741"/>
        <item m="1" x="5325"/>
        <item m="1" x="7647"/>
        <item m="1" x="1553"/>
        <item m="1" x="3746"/>
        <item m="1" x="5327"/>
        <item m="1" x="7652"/>
        <item m="1" x="1557"/>
        <item m="1" x="3751"/>
        <item m="1" x="5328"/>
        <item m="1" x="7654"/>
        <item m="1" x="1561"/>
        <item m="1" x="3756"/>
        <item m="1" x="1150"/>
        <item m="1" x="3451"/>
        <item m="1" x="5732"/>
        <item m="1" x="1155"/>
        <item m="1" x="3458"/>
        <item m="1" x="5736"/>
        <item m="1" x="1161"/>
        <item m="1" x="3465"/>
        <item m="1" x="5741"/>
        <item m="1" x="1166"/>
        <item m="1" x="3472"/>
        <item m="1" x="5746"/>
        <item m="1" x="1172"/>
        <item m="1" x="3479"/>
        <item m="1" x="5752"/>
        <item m="1" x="1177"/>
        <item m="1" x="3486"/>
        <item m="1" x="5758"/>
        <item m="1" x="1182"/>
        <item m="1" x="3493"/>
        <item m="1" x="5765"/>
        <item m="1" x="1187"/>
        <item m="1" x="3500"/>
        <item m="1" x="5771"/>
        <item m="1" x="1192"/>
        <item m="1" x="3507"/>
        <item m="1" x="5778"/>
        <item m="1" x="1197"/>
        <item m="1" x="3514"/>
        <item m="1" x="5784"/>
        <item m="1" x="1202"/>
        <item m="1" x="3521"/>
        <item m="1" x="5790"/>
        <item m="1" x="1207"/>
        <item m="1" x="3528"/>
        <item m="1" x="5796"/>
        <item m="1" x="1212"/>
        <item m="1" x="3535"/>
        <item m="1" x="5802"/>
        <item m="1" x="1217"/>
        <item m="1" x="3542"/>
        <item m="1" x="5808"/>
        <item m="1" x="1222"/>
        <item m="1" x="3549"/>
        <item m="1" x="5814"/>
        <item m="1" x="1227"/>
        <item m="1" x="3556"/>
        <item m="1" x="5820"/>
        <item m="1" x="1232"/>
        <item m="1" x="3563"/>
        <item m="1" x="5826"/>
        <item m="1" x="1237"/>
        <item m="1" x="3570"/>
        <item m="1" x="5832"/>
        <item m="1" x="1242"/>
        <item m="1" x="3577"/>
        <item m="1" x="5838"/>
        <item m="1" x="1247"/>
        <item m="1" x="3584"/>
        <item m="1" x="5844"/>
        <item m="1" x="1252"/>
        <item m="1" x="3591"/>
        <item m="1" x="5850"/>
        <item m="1" x="1257"/>
        <item m="1" x="3598"/>
        <item m="1" x="5856"/>
        <item m="1" x="1260"/>
        <item m="1" x="3604"/>
        <item m="1" x="5862"/>
        <item m="1" x="1262"/>
        <item m="1" x="3607"/>
        <item m="1" x="5868"/>
        <item m="1" x="5343"/>
        <item m="1" x="7660"/>
        <item m="1" x="1572"/>
        <item m="1" x="5349"/>
        <item m="1" x="7663"/>
        <item m="1" x="1576"/>
        <item m="1" x="5356"/>
        <item m="1" x="7666"/>
        <item m="1" x="1581"/>
        <item m="1" x="5363"/>
        <item m="1" x="7670"/>
        <item m="1" x="1587"/>
        <item m="1" x="5371"/>
        <item m="1" x="7674"/>
        <item m="1" x="1594"/>
        <item m="1" x="5378"/>
        <item m="1" x="7678"/>
        <item m="1" x="1601"/>
        <item m="1" x="5386"/>
        <item m="1" x="7682"/>
        <item m="1" x="1609"/>
        <item m="1" x="5393"/>
        <item m="1" x="7686"/>
        <item m="1" x="1616"/>
        <item m="1" x="5400"/>
        <item m="1" x="7690"/>
        <item m="1" x="1624"/>
        <item m="1" x="5407"/>
        <item m="1" x="7694"/>
        <item m="1" x="1631"/>
        <item m="1" x="5414"/>
        <item m="1" x="7698"/>
        <item m="1" x="1638"/>
        <item m="1" x="5421"/>
        <item m="1" x="7702"/>
        <item m="1" x="1645"/>
        <item m="1" x="5428"/>
        <item m="1" x="7706"/>
        <item m="1" x="1652"/>
        <item m="1" x="5435"/>
        <item m="1" x="7710"/>
        <item m="1" x="1659"/>
        <item m="1" x="5442"/>
        <item m="1" x="7714"/>
        <item m="1" x="1666"/>
        <item m="1" x="5449"/>
        <item m="1" x="7718"/>
        <item m="1" x="1673"/>
        <item m="1" x="5456"/>
        <item m="1" x="7722"/>
        <item m="1" x="1680"/>
        <item m="1" x="5463"/>
        <item m="1" x="7726"/>
        <item m="1" x="1687"/>
        <item m="1" x="5470"/>
        <item m="1" x="7730"/>
        <item m="1" x="1694"/>
        <item m="1" x="5477"/>
        <item m="1" x="7734"/>
        <item m="1" x="1701"/>
        <item m="1" x="5484"/>
        <item m="1" x="7738"/>
        <item m="1" x="1708"/>
        <item m="1" x="5491"/>
        <item m="1" x="7742"/>
        <item m="1" x="1715"/>
        <item m="1" x="5496"/>
        <item m="1" x="7747"/>
        <item m="1" x="1722"/>
        <item m="1" x="5499"/>
        <item m="1" x="7751"/>
        <item m="1" x="1729"/>
        <item m="1" x="1279"/>
        <item m="1" x="5886"/>
        <item m="1" x="1286"/>
        <item m="1" x="5891"/>
        <item m="1" x="1294"/>
        <item m="1" x="5897"/>
        <item m="1" x="1302"/>
        <item m="1" x="5904"/>
        <item m="1" x="1311"/>
        <item m="1" x="5912"/>
        <item m="1" x="1319"/>
        <item m="1" x="5920"/>
        <item m="1" x="1328"/>
        <item m="1" x="5928"/>
        <item m="1" x="1336"/>
        <item m="1" x="5936"/>
        <item m="1" x="1344"/>
        <item m="1" x="5945"/>
        <item m="1" x="1352"/>
        <item m="1" x="5953"/>
        <item m="1" x="1360"/>
        <item m="1" x="5961"/>
        <item m="1" x="1368"/>
        <item m="1" x="5969"/>
        <item m="1" x="1376"/>
        <item m="1" x="5977"/>
        <item m="1" x="1384"/>
        <item m="1" x="5985"/>
        <item m="1" x="1392"/>
        <item m="1" x="5993"/>
        <item m="1" x="1400"/>
        <item m="1" x="6001"/>
        <item m="1" x="1408"/>
        <item m="1" x="6009"/>
        <item m="1" x="1416"/>
        <item m="1" x="6017"/>
        <item m="1" x="1424"/>
        <item m="1" x="6025"/>
        <item m="1" x="1432"/>
        <item m="1" x="6033"/>
        <item m="1" x="1440"/>
        <item m="1" x="6041"/>
        <item m="1" x="1448"/>
        <item m="1" x="1454"/>
        <item m="1" x="1458"/>
        <item m="1" x="5522"/>
        <item m="1" x="7762"/>
        <item m="1" x="5530"/>
        <item m="1" x="7766"/>
        <item m="1" x="5539"/>
        <item m="1" x="7770"/>
        <item m="1" x="5548"/>
        <item m="1" x="7775"/>
        <item m="1" x="5558"/>
        <item m="1" x="7780"/>
        <item m="1" x="5567"/>
        <item m="1" x="7785"/>
        <item m="1" x="5577"/>
        <item m="1" x="7790"/>
        <item m="1" x="5586"/>
        <item m="1" x="7795"/>
        <item m="1" x="5595"/>
        <item m="1" x="7800"/>
        <item m="1" x="5604"/>
        <item m="1" x="7805"/>
        <item m="1" x="5613"/>
        <item m="1" x="7810"/>
        <item m="1" x="5622"/>
        <item m="1" x="7815"/>
        <item m="1" x="5631"/>
        <item m="1" x="7820"/>
        <item m="1" x="5640"/>
        <item m="1" x="7825"/>
        <item m="1" x="5649"/>
        <item m="1" x="7830"/>
        <item m="1" x="5658"/>
        <item m="1" x="7835"/>
        <item m="1" x="5667"/>
        <item m="1" x="7840"/>
        <item m="1" x="5676"/>
        <item m="1" x="7845"/>
        <item m="1" x="5685"/>
        <item m="1" x="7850"/>
        <item m="1" x="5694"/>
        <item m="1" x="7855"/>
        <item m="1" x="5703"/>
        <item m="1" x="7860"/>
        <item m="1" x="5712"/>
        <item m="1" x="7865"/>
        <item m="1" x="5718"/>
        <item m="1" x="7871"/>
        <item m="1" x="5722"/>
        <item m="1" x="1469"/>
        <item m="1" x="3644"/>
        <item m="1" x="1472"/>
        <item m="1" x="3648"/>
        <item m="1" x="1476"/>
        <item m="1" x="3652"/>
        <item m="1" x="1480"/>
        <item m="1" x="3657"/>
        <item m="1" x="1485"/>
        <item m="1" x="3662"/>
        <item m="1" x="1489"/>
        <item m="1" x="3667"/>
        <item m="1" x="1494"/>
        <item m="1" x="3672"/>
        <item m="1" x="1498"/>
        <item m="1" x="3677"/>
        <item m="1" x="1502"/>
        <item m="1" x="3682"/>
        <item m="1" x="1506"/>
        <item m="1" x="3687"/>
        <item m="1" x="1510"/>
        <item m="1" x="3692"/>
        <item m="1" x="1514"/>
        <item m="1" x="3697"/>
        <item m="1" x="1518"/>
        <item m="1" x="3702"/>
        <item m="1" x="1522"/>
        <item m="1" x="3707"/>
        <item m="1" x="1526"/>
        <item m="1" x="3712"/>
        <item m="1" x="1530"/>
        <item m="1" x="3717"/>
        <item m="1" x="1534"/>
        <item m="1" x="3722"/>
        <item m="1" x="1538"/>
        <item m="1" x="3727"/>
        <item m="1" x="1542"/>
        <item m="1" x="3732"/>
        <item m="1" x="1546"/>
        <item m="1" x="3737"/>
        <item m="1" x="1550"/>
        <item m="1" x="3742"/>
        <item m="1" x="1554"/>
        <item m="1" x="3747"/>
        <item m="1" x="1558"/>
        <item m="1" x="3752"/>
        <item m="1" x="1562"/>
        <item m="1" x="3757"/>
        <item m="1" x="5733"/>
        <item m="1" x="5737"/>
        <item m="1" x="5742"/>
        <item m="1" x="5747"/>
        <item m="1" x="5753"/>
        <item m="1" x="5759"/>
        <item m="1" x="5766"/>
        <item m="1" x="5772"/>
        <item m="1" x="5779"/>
        <item m="1" x="5785"/>
        <item m="1" x="5791"/>
        <item m="1" x="5797"/>
        <item m="1" x="5803"/>
        <item m="1" x="5809"/>
        <item m="1" x="5815"/>
        <item m="1" x="5821"/>
        <item m="1" x="5827"/>
        <item m="1" x="5833"/>
        <item m="1" x="5839"/>
        <item m="1" x="5845"/>
        <item m="1" x="5851"/>
        <item m="1" x="5857"/>
        <item m="1" x="5863"/>
        <item m="1" x="5869"/>
        <item m="1" x="1573"/>
        <item m="1" x="1577"/>
        <item m="1" x="1582"/>
        <item m="1" x="1588"/>
        <item m="1" x="1595"/>
        <item m="1" x="1602"/>
        <item m="1" x="1610"/>
        <item m="1" x="1617"/>
        <item m="1" x="1625"/>
        <item m="1" x="1632"/>
        <item m="1" x="1639"/>
        <item m="1" x="1646"/>
        <item m="1" x="1653"/>
        <item m="1" x="1660"/>
        <item m="1" x="1667"/>
        <item m="1" x="1674"/>
        <item m="1" x="1681"/>
        <item m="1" x="1688"/>
        <item m="1" x="1695"/>
        <item m="1" x="1702"/>
        <item m="1" x="1709"/>
        <item m="1" x="1716"/>
        <item m="1" x="1723"/>
        <item m="1" x="1730"/>
        <item m="1" x="5887"/>
        <item m="1" x="5892"/>
        <item m="1" x="5898"/>
        <item m="1" x="5905"/>
        <item m="1" x="5913"/>
        <item m="1" x="5921"/>
        <item m="1" x="5929"/>
        <item m="1" x="5937"/>
        <item m="1" x="5946"/>
        <item m="1" x="5954"/>
        <item m="1" x="5962"/>
        <item m="1" x="5970"/>
        <item m="1" x="5978"/>
        <item m="1" x="5986"/>
        <item m="1" x="5994"/>
        <item m="1" x="6002"/>
        <item m="1" x="6010"/>
        <item m="1" x="6018"/>
        <item m="1" x="6026"/>
        <item m="1" x="6034"/>
        <item m="1" x="1749"/>
        <item m="1" x="6067"/>
        <item m="1" x="1830"/>
        <item m="1" x="6173"/>
        <item m="1" x="1959"/>
        <item m="1" x="6255"/>
        <item m="1" x="2041"/>
        <item m="1" x="6360"/>
        <item m="1" x="2168"/>
        <item m="1" x="6440"/>
        <item m="1" x="2247"/>
        <item m="1" x="6540"/>
        <item m="1" x="2370"/>
        <item m="1" x="6641"/>
        <item m="1" x="2472"/>
        <item m="1" x="6764"/>
        <item m="1" x="2615"/>
        <item m="1" x="6887"/>
        <item m="1" x="5357"/>
        <item m="1" x="7667"/>
        <item m="1" x="1583"/>
        <item m="1" x="3768"/>
        <item m="1" x="5364"/>
        <item m="1" x="7671"/>
        <item m="1" x="1589"/>
        <item m="1" x="3770"/>
        <item m="1" x="5372"/>
        <item m="1" x="7675"/>
        <item m="1" x="1596"/>
        <item m="1" x="3772"/>
        <item m="1" x="5379"/>
        <item m="1" x="7679"/>
        <item m="1" x="1603"/>
        <item m="1" x="3775"/>
        <item m="1" x="5387"/>
        <item m="1" x="7683"/>
        <item m="1" x="1611"/>
        <item m="1" x="3778"/>
        <item m="1" x="5394"/>
        <item m="1" x="7687"/>
        <item m="1" x="1618"/>
        <item m="1" x="3781"/>
        <item m="1" x="5401"/>
        <item m="1" x="7691"/>
        <item m="1" x="1626"/>
        <item m="1" x="3784"/>
        <item m="1" x="5408"/>
        <item m="1" x="7695"/>
        <item m="1" x="1633"/>
        <item m="1" x="3787"/>
        <item m="1" x="5415"/>
        <item m="1" x="7699"/>
        <item m="1" x="1640"/>
        <item m="1" x="3790"/>
        <item m="1" x="5422"/>
        <item m="1" x="7703"/>
        <item m="1" x="1647"/>
        <item m="1" x="3793"/>
        <item m="1" x="5429"/>
        <item m="1" x="7707"/>
        <item m="1" x="1654"/>
        <item m="1" x="3796"/>
        <item m="1" x="5436"/>
        <item m="1" x="7711"/>
        <item m="1" x="1661"/>
        <item m="1" x="3799"/>
        <item m="1" x="5443"/>
        <item m="1" x="7715"/>
        <item m="1" x="1668"/>
        <item m="1" x="3802"/>
        <item m="1" x="5450"/>
        <item m="1" x="7719"/>
        <item m="1" x="1675"/>
        <item m="1" x="3805"/>
        <item m="1" x="5457"/>
        <item m="1" x="7723"/>
        <item m="1" x="1682"/>
        <item m="1" x="3808"/>
        <item m="1" x="5464"/>
        <item m="1" x="7727"/>
        <item m="1" x="1689"/>
        <item m="1" x="3811"/>
        <item m="1" x="5471"/>
        <item m="1" x="7731"/>
        <item m="1" x="1696"/>
        <item m="1" x="3814"/>
        <item m="1" x="5478"/>
        <item m="1" x="7735"/>
        <item m="1" x="1703"/>
        <item m="1" x="3817"/>
        <item m="1" x="5485"/>
        <item m="1" x="7739"/>
        <item m="1" x="1710"/>
        <item m="1" x="3820"/>
        <item m="1" x="5492"/>
        <item m="1" x="7743"/>
        <item m="1" x="1717"/>
        <item m="1" x="3823"/>
        <item m="1" x="5497"/>
        <item m="1" x="7748"/>
        <item m="1" x="1724"/>
        <item m="1" x="3826"/>
        <item m="1" x="5500"/>
        <item m="1" x="7752"/>
        <item m="1" x="1731"/>
        <item m="1" x="3829"/>
        <item m="1" x="5502"/>
        <item m="1" x="7756"/>
        <item m="1" x="1736"/>
        <item m="1" x="3833"/>
        <item m="1" x="5504"/>
        <item m="1" x="7757"/>
        <item m="1" x="1740"/>
        <item m="1" x="3836"/>
        <item m="1" x="1295"/>
        <item m="1" x="3614"/>
        <item m="1" x="5899"/>
        <item m="1" x="1303"/>
        <item m="1" x="3615"/>
        <item m="1" x="5906"/>
        <item m="1" x="1312"/>
        <item m="1" x="3616"/>
        <item m="1" x="5914"/>
        <item m="1" x="1320"/>
        <item m="1" x="3617"/>
        <item m="1" x="5922"/>
        <item m="1" x="1329"/>
        <item m="1" x="3618"/>
        <item m="1" x="5930"/>
        <item m="1" x="1337"/>
        <item m="1" x="3619"/>
        <item m="1" x="5938"/>
        <item m="1" x="1345"/>
        <item m="1" x="3620"/>
        <item m="1" x="5947"/>
        <item m="1" x="1353"/>
        <item m="1" x="3621"/>
        <item m="1" x="5955"/>
        <item m="1" x="1361"/>
        <item m="1" x="3622"/>
        <item m="1" x="5963"/>
        <item m="1" x="1369"/>
        <item m="1" x="3623"/>
        <item m="1" x="5971"/>
        <item m="1" x="1377"/>
        <item m="1" x="3624"/>
        <item m="1" x="5979"/>
        <item m="1" x="1385"/>
        <item m="1" x="3625"/>
        <item m="1" x="5987"/>
        <item m="1" x="1393"/>
        <item m="1" x="3626"/>
        <item m="1" x="5995"/>
        <item m="1" x="1401"/>
        <item m="1" x="3627"/>
        <item m="1" x="6003"/>
        <item m="1" x="1409"/>
        <item m="1" x="3628"/>
        <item m="1" x="6011"/>
        <item m="1" x="1417"/>
        <item m="1" x="3629"/>
        <item m="1" x="6019"/>
        <item m="1" x="1425"/>
        <item m="1" x="3630"/>
        <item m="1" x="6027"/>
        <item m="1" x="1433"/>
        <item m="1" x="3631"/>
        <item m="1" x="6035"/>
        <item m="1" x="1441"/>
        <item m="1" x="3632"/>
        <item m="1" x="6042"/>
        <item m="1" x="1449"/>
        <item m="1" x="3633"/>
        <item m="1" x="6045"/>
        <item m="1" x="1455"/>
        <item m="1" x="3635"/>
        <item m="1" x="6048"/>
        <item m="1" x="1459"/>
        <item m="1" x="3636"/>
        <item m="1" x="6051"/>
        <item m="1" x="1461"/>
        <item m="1" x="3638"/>
        <item m="1" x="6054"/>
        <item m="1" x="1463"/>
        <item m="1" x="3639"/>
        <item m="1" x="6058"/>
        <item m="1" x="5540"/>
        <item m="1" x="7771"/>
        <item m="1" x="1751"/>
        <item m="1" x="3845"/>
        <item m="1" x="5549"/>
        <item m="1" x="7776"/>
        <item m="1" x="1753"/>
        <item m="1" x="3847"/>
        <item m="1" x="5559"/>
        <item m="1" x="7781"/>
        <item m="1" x="1756"/>
        <item m="1" x="3849"/>
        <item m="1" x="5568"/>
        <item m="1" x="7786"/>
        <item m="1" x="1759"/>
        <item m="1" x="3852"/>
        <item m="1" x="5578"/>
        <item m="1" x="7791"/>
        <item m="1" x="1762"/>
        <item m="1" x="3855"/>
        <item m="1" x="5587"/>
        <item m="1" x="7796"/>
        <item m="1" x="1765"/>
        <item m="1" x="3858"/>
        <item m="1" x="5596"/>
        <item m="1" x="7801"/>
        <item m="1" x="1769"/>
        <item m="1" x="3861"/>
        <item m="1" x="5605"/>
        <item m="1" x="7806"/>
        <item m="1" x="1772"/>
        <item m="1" x="3864"/>
        <item m="1" x="5614"/>
        <item m="1" x="7811"/>
        <item m="1" x="1775"/>
        <item m="1" x="3867"/>
        <item m="1" x="5623"/>
        <item m="1" x="7816"/>
        <item m="1" x="1778"/>
        <item m="1" x="3870"/>
        <item m="1" x="5632"/>
        <item m="1" x="7821"/>
        <item m="1" x="1781"/>
        <item m="1" x="3873"/>
        <item m="1" x="5641"/>
        <item m="1" x="7826"/>
        <item m="1" x="1784"/>
        <item m="1" x="3876"/>
        <item m="1" x="5650"/>
        <item m="1" x="7831"/>
        <item m="1" x="1787"/>
        <item m="1" x="3879"/>
        <item m="1" x="5659"/>
        <item m="1" x="7836"/>
        <item m="1" x="1790"/>
        <item m="1" x="3882"/>
        <item m="1" x="5668"/>
        <item m="1" x="7841"/>
        <item m="1" x="1793"/>
        <item m="1" x="3885"/>
        <item m="1" x="5677"/>
        <item m="1" x="7846"/>
        <item m="1" x="1796"/>
        <item m="1" x="3888"/>
        <item m="1" x="5686"/>
        <item m="1" x="7851"/>
        <item m="1" x="1799"/>
        <item m="1" x="3891"/>
        <item m="1" x="5695"/>
        <item m="1" x="7856"/>
        <item m="1" x="1802"/>
        <item m="1" x="3894"/>
        <item m="1" x="5704"/>
        <item m="1" x="7861"/>
        <item m="1" x="1805"/>
        <item m="1" x="3897"/>
        <item m="1" x="5713"/>
        <item m="1" x="7866"/>
        <item m="1" x="1808"/>
        <item m="1" x="3900"/>
        <item m="1" x="5719"/>
        <item m="1" x="7872"/>
        <item m="1" x="1811"/>
        <item m="1" x="3903"/>
        <item m="1" x="5723"/>
        <item m="1" x="1814"/>
        <item m="1" x="3906"/>
        <item m="1" x="5725"/>
        <item m="1" x="1817"/>
        <item m="1" x="3909"/>
        <item m="1" x="5727"/>
        <item m="1" x="1821"/>
        <item m="1" x="3912"/>
        <item m="1" x="1477"/>
        <item m="1" x="3653"/>
        <item m="1" x="6069"/>
        <item m="1" x="1481"/>
        <item m="1" x="3658"/>
        <item m="1" x="6071"/>
        <item m="1" x="1486"/>
        <item m="1" x="3663"/>
        <item m="1" x="6074"/>
        <item m="1" x="1490"/>
        <item m="1" x="3668"/>
        <item m="1" x="6077"/>
        <item m="1" x="1495"/>
        <item m="1" x="3673"/>
        <item m="1" x="6080"/>
        <item m="1" x="1499"/>
        <item m="1" x="3678"/>
        <item m="1" x="6084"/>
        <item m="1" x="1503"/>
        <item m="1" x="3683"/>
        <item m="1" x="6089"/>
        <item m="1" x="1507"/>
        <item m="1" x="3688"/>
        <item m="1" x="6093"/>
        <item m="1" x="1511"/>
        <item m="1" x="3693"/>
        <item m="1" x="6098"/>
        <item m="1" x="1515"/>
        <item m="1" x="3698"/>
        <item m="1" x="6102"/>
        <item m="1" x="1519"/>
        <item m="1" x="3703"/>
        <item m="1" x="6106"/>
        <item m="1" x="1523"/>
        <item m="1" x="3708"/>
        <item m="1" x="6110"/>
        <item m="1" x="1527"/>
        <item m="1" x="3713"/>
        <item m="1" x="6114"/>
        <item m="1" x="1531"/>
        <item m="1" x="3718"/>
        <item m="1" x="6118"/>
        <item m="1" x="1535"/>
        <item m="1" x="3723"/>
        <item m="1" x="6122"/>
        <item m="1" x="1539"/>
        <item m="1" x="3728"/>
        <item m="1" x="6126"/>
        <item m="1" x="1543"/>
        <item m="1" x="3733"/>
        <item m="1" x="6130"/>
        <item m="1" x="1547"/>
        <item m="1" x="3738"/>
        <item m="1" x="6134"/>
        <item m="1" x="1551"/>
        <item m="1" x="3743"/>
        <item m="1" x="6138"/>
        <item m="1" x="1555"/>
        <item m="1" x="3748"/>
        <item m="1" x="6142"/>
        <item m="1" x="1559"/>
        <item m="1" x="3753"/>
        <item m="1" x="6146"/>
        <item m="1" x="1563"/>
        <item m="1" x="3758"/>
        <item m="1" x="6150"/>
        <item m="1" x="1565"/>
        <item m="1" x="3762"/>
        <item m="1" x="6154"/>
        <item m="1" x="1567"/>
        <item m="1" x="3763"/>
        <item m="1" x="6159"/>
        <item m="1" x="5743"/>
        <item m="1" x="1832"/>
        <item m="1" x="5748"/>
        <item m="1" x="1834"/>
        <item m="1" x="5754"/>
        <item m="1" x="1837"/>
        <item m="1" x="5760"/>
        <item m="1" x="1841"/>
        <item m="1" x="5767"/>
        <item m="1" x="1845"/>
        <item m="1" x="5773"/>
        <item m="1" x="1850"/>
        <item m="1" x="5780"/>
        <item m="1" x="1855"/>
        <item m="1" x="5786"/>
        <item m="1" x="1860"/>
        <item m="1" x="5792"/>
        <item m="1" x="1866"/>
        <item m="1" x="5798"/>
        <item m="1" x="1871"/>
        <item m="1" x="5804"/>
        <item m="1" x="1876"/>
        <item m="1" x="5810"/>
        <item m="1" x="1881"/>
        <item m="1" x="5816"/>
        <item m="1" x="1886"/>
        <item m="1" x="5822"/>
        <item m="1" x="1891"/>
        <item m="1" x="5828"/>
        <item m="1" x="1896"/>
        <item m="1" x="5834"/>
        <item m="1" x="1901"/>
        <item m="1" x="5840"/>
        <item m="1" x="1906"/>
        <item m="1" x="5846"/>
        <item m="1" x="1911"/>
        <item m="1" x="5852"/>
        <item m="1" x="1916"/>
        <item m="1" x="5858"/>
        <item m="1" x="1921"/>
        <item m="1" x="5864"/>
        <item m="1" x="1926"/>
        <item m="1" x="5870"/>
        <item m="1" x="1931"/>
        <item m="1" x="5874"/>
        <item m="1" x="1936"/>
        <item m="1" x="5877"/>
        <item m="1" x="1942"/>
        <item m="1" x="1584"/>
        <item m="1" x="3769"/>
        <item m="1" x="1590"/>
        <item m="1" x="3771"/>
        <item m="1" x="1597"/>
        <item m="1" x="3773"/>
        <item m="1" x="1604"/>
        <item m="1" x="3776"/>
        <item m="1" x="1612"/>
        <item m="1" x="3779"/>
        <item m="1" x="1619"/>
        <item m="1" x="3782"/>
        <item m="1" x="1627"/>
        <item m="1" x="3785"/>
        <item m="1" x="1634"/>
        <item m="1" x="3788"/>
        <item m="1" x="1641"/>
        <item m="1" x="3791"/>
        <item m="1" x="1648"/>
        <item m="1" x="3794"/>
        <item m="1" x="1655"/>
        <item m="1" x="3797"/>
        <item m="1" x="1662"/>
        <item m="1" x="3800"/>
        <item m="1" x="1669"/>
        <item m="1" x="3803"/>
        <item m="1" x="1676"/>
        <item m="1" x="3806"/>
        <item m="1" x="1683"/>
        <item m="1" x="3809"/>
        <item m="1" x="1690"/>
        <item m="1" x="3812"/>
        <item m="1" x="1697"/>
        <item m="1" x="3815"/>
        <item m="1" x="1704"/>
        <item m="1" x="3818"/>
        <item m="1" x="1711"/>
        <item m="1" x="3821"/>
        <item m="1" x="1718"/>
        <item m="1" x="3824"/>
        <item m="1" x="1725"/>
        <item m="1" x="3827"/>
        <item m="1" x="1732"/>
        <item m="1" x="3830"/>
        <item m="1" x="1737"/>
        <item m="1" x="3834"/>
        <item m="1" x="1741"/>
        <item m="1" x="3837"/>
        <item m="1" x="5900"/>
        <item m="1" x="5907"/>
        <item m="1" x="5915"/>
        <item m="1" x="5923"/>
        <item m="1" x="5931"/>
        <item m="1" x="5939"/>
        <item m="1" x="5948"/>
        <item m="1" x="5956"/>
        <item m="1" x="5964"/>
        <item m="1" x="5972"/>
        <item m="1" x="5980"/>
        <item m="1" x="5988"/>
        <item m="1" x="5996"/>
        <item m="1" x="6004"/>
        <item m="1" x="6012"/>
        <item m="1" x="6020"/>
        <item m="1" x="6028"/>
        <item m="1" x="6036"/>
        <item m="1" x="6043"/>
        <item m="1" x="6046"/>
        <item m="1" x="6049"/>
        <item m="1" x="6052"/>
        <item m="1" x="6055"/>
        <item m="1" x="6059"/>
        <item m="1" x="1752"/>
        <item m="1" x="3846"/>
        <item m="1" x="1754"/>
        <item m="1" x="3848"/>
        <item m="1" x="1757"/>
        <item m="1" x="3850"/>
        <item m="1" x="1760"/>
        <item m="1" x="3853"/>
        <item m="1" x="1763"/>
        <item m="1" x="3856"/>
        <item m="1" x="1766"/>
        <item m="1" x="3859"/>
        <item m="1" x="1770"/>
        <item m="1" x="3862"/>
        <item m="1" x="1773"/>
        <item m="1" x="3865"/>
        <item m="1" x="1776"/>
        <item m="1" x="3868"/>
        <item m="1" x="1779"/>
        <item m="1" x="3871"/>
        <item m="1" x="1782"/>
        <item m="1" x="3874"/>
        <item m="1" x="1785"/>
        <item m="1" x="3877"/>
        <item m="1" x="1788"/>
        <item m="1" x="3880"/>
        <item m="1" x="1791"/>
        <item m="1" x="3883"/>
        <item m="1" x="1794"/>
        <item m="1" x="3886"/>
        <item m="1" x="1797"/>
        <item m="1" x="3889"/>
        <item m="1" x="1800"/>
        <item m="1" x="3892"/>
        <item m="1" x="1803"/>
        <item m="1" x="3895"/>
        <item m="1" x="1806"/>
        <item m="1" x="3898"/>
        <item m="1" x="1809"/>
        <item m="1" x="3901"/>
        <item m="1" x="1812"/>
        <item m="1" x="3904"/>
        <item m="1" x="1815"/>
        <item m="1" x="3907"/>
        <item m="1" x="1818"/>
        <item m="1" x="3910"/>
        <item m="1" x="1822"/>
        <item m="1" x="3913"/>
        <item m="1" x="6070"/>
        <item m="1" x="6072"/>
        <item m="1" x="6075"/>
        <item m="1" x="6078"/>
        <item m="1" x="6081"/>
        <item m="1" x="6085"/>
        <item m="1" x="6090"/>
        <item m="1" x="6094"/>
        <item m="1" x="6099"/>
        <item m="1" x="6103"/>
        <item m="1" x="6107"/>
        <item m="1" x="6111"/>
        <item m="1" x="6115"/>
        <item m="1" x="6119"/>
        <item m="1" x="6123"/>
        <item m="1" x="6127"/>
        <item m="1" x="6131"/>
        <item m="1" x="6135"/>
        <item m="1" x="6139"/>
        <item m="1" x="6143"/>
        <item m="1" x="6147"/>
        <item m="1" x="6151"/>
        <item m="1" x="6155"/>
        <item m="1" x="6160"/>
        <item m="1" x="1833"/>
        <item m="1" x="1835"/>
        <item m="1" x="1838"/>
        <item m="1" x="1842"/>
        <item m="1" x="1846"/>
        <item m="1" x="1851"/>
        <item m="1" x="1856"/>
        <item m="1" x="1861"/>
        <item m="1" x="1867"/>
        <item m="1" x="1872"/>
        <item m="1" x="1877"/>
        <item m="1" x="1882"/>
        <item m="1" x="1887"/>
        <item m="1" x="1892"/>
        <item m="1" x="1897"/>
        <item m="1" x="1902"/>
        <item m="1" x="1907"/>
        <item m="1" x="1912"/>
        <item m="1" x="1917"/>
        <item m="1" x="1922"/>
        <item m="1" x="1927"/>
        <item m="1" x="1932"/>
        <item m="1" x="1937"/>
        <item m="1" x="1943"/>
        <item m="1" x="6175"/>
        <item m="1" x="1961"/>
        <item m="1" x="6257"/>
        <item m="1" x="2043"/>
        <item m="1" x="6363"/>
        <item m="1" x="2171"/>
        <item m="1" x="6443"/>
        <item m="1" x="2250"/>
        <item m="1" x="6545"/>
        <item m="1" x="2376"/>
        <item m="1" x="6649"/>
        <item m="1" x="2480"/>
        <item m="1" x="6774"/>
        <item m="1" x="2626"/>
        <item m="1" x="6898"/>
        <item m="1" x="2774"/>
        <item m="1" x="7067"/>
        <item m="1" x="2964"/>
        <item m="1" x="7188"/>
        <item m="1" x="3110"/>
        <item m="1" x="7353"/>
        <item m="1" x="5755"/>
        <item m="1" x="1839"/>
        <item m="1" x="3921"/>
        <item m="1" x="5761"/>
        <item m="1" x="1843"/>
        <item m="1" x="3923"/>
        <item m="1" x="5768"/>
        <item m="1" x="1847"/>
        <item m="1" x="3925"/>
        <item m="1" x="5774"/>
        <item m="1" x="1852"/>
        <item m="1" x="3928"/>
        <item m="1" x="5781"/>
        <item m="1" x="1857"/>
        <item m="1" x="3931"/>
        <item m="1" x="5787"/>
        <item m="1" x="1862"/>
        <item m="1" x="3934"/>
        <item m="1" x="5793"/>
        <item m="1" x="1868"/>
        <item m="1" x="3937"/>
        <item m="1" x="5799"/>
        <item m="1" x="1873"/>
        <item m="1" x="3940"/>
        <item m="1" x="5805"/>
        <item m="1" x="1878"/>
        <item m="1" x="3943"/>
        <item m="1" x="5811"/>
        <item m="1" x="1883"/>
        <item m="1" x="3946"/>
        <item m="1" x="5817"/>
        <item m="1" x="1888"/>
        <item m="1" x="3949"/>
        <item m="1" x="5823"/>
        <item m="1" x="1893"/>
        <item m="1" x="3952"/>
        <item m="1" x="5829"/>
        <item m="1" x="1898"/>
        <item m="1" x="3955"/>
        <item m="1" x="5835"/>
        <item m="1" x="1903"/>
        <item m="1" x="3958"/>
        <item m="1" x="5841"/>
        <item m="1" x="1908"/>
        <item m="1" x="3961"/>
        <item m="1" x="5847"/>
        <item m="1" x="1913"/>
        <item m="1" x="3964"/>
        <item m="1" x="5853"/>
        <item m="1" x="1918"/>
        <item m="1" x="3967"/>
        <item m="1" x="5859"/>
        <item m="1" x="1923"/>
        <item m="1" x="3970"/>
        <item m="1" x="5865"/>
        <item m="1" x="1928"/>
        <item m="1" x="3973"/>
        <item m="1" x="5871"/>
        <item m="1" x="1933"/>
        <item m="1" x="3976"/>
        <item m="1" x="5875"/>
        <item m="1" x="1938"/>
        <item m="1" x="3979"/>
        <item m="1" x="5878"/>
        <item m="1" x="1944"/>
        <item m="1" x="3982"/>
        <item m="1" x="5879"/>
        <item m="1" x="1947"/>
        <item m="1" x="3986"/>
        <item m="1" x="5881"/>
        <item m="1" x="1951"/>
        <item m="1" x="3989"/>
        <item m="1" x="1598"/>
        <item m="1" x="3774"/>
        <item m="1" x="6177"/>
        <item m="1" x="47"/>
        <item m="1" x="1605"/>
        <item m="1" x="3777"/>
        <item m="1" x="6179"/>
        <item m="1" x="49"/>
        <item m="1" x="1613"/>
        <item m="1" x="3780"/>
        <item m="1" x="6181"/>
        <item m="1" x="51"/>
        <item m="1" x="1620"/>
        <item m="1" x="3783"/>
        <item m="1" x="6184"/>
        <item m="1" x="54"/>
        <item m="1" x="1628"/>
        <item m="1" x="3786"/>
        <item m="1" x="6187"/>
        <item m="1" x="57"/>
        <item m="1" x="1635"/>
        <item m="1" x="3789"/>
        <item m="1" x="6190"/>
        <item m="1" x="60"/>
        <item m="1" x="1642"/>
        <item m="1" x="3792"/>
        <item m="1" x="6194"/>
        <item m="1" x="63"/>
        <item m="1" x="1649"/>
        <item m="1" x="3795"/>
        <item m="1" x="6197"/>
        <item m="1" x="66"/>
        <item m="1" x="1656"/>
        <item m="1" x="3798"/>
        <item m="1" x="6200"/>
        <item m="1" x="69"/>
        <item m="1" x="1663"/>
        <item m="1" x="3801"/>
        <item m="1" x="6203"/>
        <item m="1" x="72"/>
        <item m="1" x="1670"/>
        <item m="1" x="3804"/>
        <item m="1" x="6206"/>
        <item m="1" x="75"/>
        <item m="1" x="1677"/>
        <item m="1" x="3807"/>
        <item m="1" x="6209"/>
        <item m="1" x="78"/>
        <item m="1" x="1684"/>
        <item m="1" x="3810"/>
        <item m="1" x="6212"/>
        <item m="1" x="81"/>
        <item m="1" x="1691"/>
        <item m="1" x="3813"/>
        <item m="1" x="6215"/>
        <item m="1" x="84"/>
        <item m="1" x="1698"/>
        <item m="1" x="3816"/>
        <item m="1" x="6218"/>
        <item m="1" x="87"/>
        <item m="1" x="1705"/>
        <item m="1" x="3819"/>
        <item m="1" x="6221"/>
        <item m="1" x="90"/>
        <item m="1" x="1712"/>
        <item m="1" x="3822"/>
        <item m="1" x="6224"/>
        <item m="1" x="93"/>
        <item m="1" x="1719"/>
        <item m="1" x="3825"/>
        <item m="1" x="6227"/>
        <item m="1" x="96"/>
        <item m="1" x="1726"/>
        <item m="1" x="3828"/>
        <item m="1" x="6230"/>
        <item m="1" x="99"/>
        <item m="1" x="1733"/>
        <item m="1" x="3831"/>
        <item m="1" x="6233"/>
        <item m="1" x="102"/>
        <item m="1" x="1738"/>
        <item m="1" x="3835"/>
        <item m="1" x="6236"/>
        <item m="1" x="105"/>
        <item m="1" x="1742"/>
        <item m="1" x="3838"/>
        <item m="1" x="6240"/>
        <item m="1" x="108"/>
        <item m="1" x="1743"/>
        <item m="1" x="3840"/>
        <item m="1" x="6243"/>
        <item m="1" x="111"/>
        <item m="1" x="1745"/>
        <item m="1" x="3841"/>
        <item m="1" x="6247"/>
        <item m="1" x="114"/>
        <item m="1" x="5916"/>
        <item m="1" x="1963"/>
        <item m="1" x="3998"/>
        <item m="1" x="5924"/>
        <item m="1" x="1965"/>
        <item m="1" x="4000"/>
        <item m="1" x="5932"/>
        <item m="1" x="1967"/>
        <item m="1" x="4002"/>
        <item m="1" x="5940"/>
        <item m="1" x="1970"/>
        <item m="1" x="4005"/>
        <item m="1" x="5949"/>
        <item m="1" x="1973"/>
        <item m="1" x="4008"/>
        <item m="1" x="5957"/>
        <item m="1" x="1976"/>
        <item m="1" x="4011"/>
        <item m="1" x="5965"/>
        <item m="1" x="1980"/>
        <item m="1" x="4014"/>
        <item m="1" x="5973"/>
        <item m="1" x="1983"/>
        <item m="1" x="4017"/>
        <item m="1" x="5981"/>
        <item m="1" x="1986"/>
        <item m="1" x="4020"/>
        <item m="1" x="5989"/>
        <item m="1" x="1989"/>
        <item m="1" x="4023"/>
        <item m="1" x="5997"/>
        <item m="1" x="1992"/>
        <item m="1" x="4026"/>
        <item m="1" x="6005"/>
        <item m="1" x="1995"/>
        <item m="1" x="4029"/>
        <item m="1" x="6013"/>
        <item m="1" x="1998"/>
        <item m="1" x="4032"/>
        <item m="1" x="6021"/>
        <item m="1" x="2001"/>
        <item m="1" x="4035"/>
        <item m="1" x="6029"/>
        <item m="1" x="2004"/>
        <item m="1" x="4038"/>
        <item m="1" x="6037"/>
        <item m="1" x="2007"/>
        <item m="1" x="4041"/>
        <item m="1" x="6044"/>
        <item m="1" x="2010"/>
        <item m="1" x="4044"/>
        <item m="1" x="6047"/>
        <item m="1" x="2013"/>
        <item m="1" x="4047"/>
        <item m="1" x="6050"/>
        <item m="1" x="2016"/>
        <item m="1" x="4050"/>
        <item m="1" x="6053"/>
        <item m="1" x="2019"/>
        <item m="1" x="4053"/>
        <item m="1" x="6056"/>
        <item m="1" x="2022"/>
        <item m="1" x="4056"/>
        <item m="1" x="6060"/>
        <item m="1" x="2026"/>
        <item m="1" x="4059"/>
        <item m="1" x="6061"/>
        <item m="1" x="2029"/>
        <item m="1" x="4062"/>
        <item m="1" x="6063"/>
        <item m="1" x="2033"/>
        <item m="1" x="4065"/>
        <item m="1" x="1758"/>
        <item m="1" x="3851"/>
        <item m="1" x="6259"/>
        <item m="1" x="1761"/>
        <item m="1" x="3854"/>
        <item m="1" x="6261"/>
        <item m="1" x="1764"/>
        <item m="1" x="3857"/>
        <item m="1" x="6263"/>
        <item m="1" x="1767"/>
        <item m="1" x="3860"/>
        <item m="1" x="6266"/>
        <item m="1" x="1771"/>
        <item m="1" x="3863"/>
        <item m="1" x="6269"/>
        <item m="1" x="1774"/>
        <item m="1" x="3866"/>
        <item m="1" x="6273"/>
        <item m="1" x="1777"/>
        <item m="1" x="3869"/>
        <item m="1" x="6277"/>
        <item m="1" x="1780"/>
        <item m="1" x="3872"/>
        <item m="1" x="6281"/>
        <item m="1" x="1783"/>
        <item m="1" x="3875"/>
        <item m="1" x="6286"/>
        <item m="1" x="1786"/>
        <item m="1" x="3878"/>
        <item m="1" x="6290"/>
        <item m="1" x="1789"/>
        <item m="1" x="3881"/>
        <item m="1" x="6294"/>
        <item m="1" x="1792"/>
        <item m="1" x="3884"/>
        <item m="1" x="6298"/>
        <item m="1" x="1795"/>
        <item m="1" x="3887"/>
        <item m="1" x="6302"/>
        <item m="1" x="1798"/>
        <item m="1" x="3890"/>
        <item m="1" x="6306"/>
        <item m="1" x="1801"/>
        <item m="1" x="3893"/>
        <item m="1" x="6310"/>
        <item m="1" x="1804"/>
        <item m="1" x="3896"/>
        <item m="1" x="6314"/>
        <item m="1" x="1807"/>
        <item m="1" x="3899"/>
        <item m="1" x="6318"/>
        <item m="1" x="1810"/>
        <item m="1" x="3902"/>
        <item m="1" x="6322"/>
        <item m="1" x="1813"/>
        <item m="1" x="3905"/>
        <item m="1" x="6326"/>
        <item m="1" x="1816"/>
        <item m="1" x="3908"/>
        <item m="1" x="6330"/>
        <item m="1" x="1819"/>
        <item m="1" x="3911"/>
        <item m="1" x="6334"/>
        <item m="1" x="1823"/>
        <item m="1" x="3914"/>
        <item m="1" x="6339"/>
        <item m="1" x="1824"/>
        <item m="1" x="3916"/>
        <item m="1" x="6343"/>
        <item m="1" x="1826"/>
        <item m="1" x="3917"/>
        <item m="1" x="6348"/>
        <item m="1" x="6076"/>
        <item m="1" x="2045"/>
        <item m="1" x="6079"/>
        <item m="1" x="2047"/>
        <item m="1" x="6082"/>
        <item m="1" x="2049"/>
        <item m="1" x="6086"/>
        <item m="1" x="2053"/>
        <item m="1" x="6091"/>
        <item m="1" x="1"/>
        <item m="1" x="2057"/>
        <item m="1" x="6095"/>
        <item m="1" x="3"/>
        <item m="1" x="2062"/>
        <item m="1" x="6100"/>
        <item m="1" x="5"/>
        <item m="1" x="2067"/>
        <item m="1" x="6104"/>
        <item m="1" x="7"/>
        <item m="1" x="2072"/>
        <item m="1" x="6108"/>
        <item m="1" x="9"/>
        <item m="1" x="2078"/>
        <item m="1" x="6112"/>
        <item m="1" x="11"/>
        <item m="1" x="2083"/>
        <item m="1" x="6116"/>
        <item m="1" x="13"/>
        <item m="1" x="2088"/>
        <item m="1" x="6120"/>
        <item m="1" x="15"/>
        <item m="1" x="2093"/>
        <item m="1" x="6124"/>
        <item m="1" x="17"/>
        <item m="1" x="2098"/>
        <item m="1" x="6128"/>
        <item m="1" x="19"/>
        <item m="1" x="2103"/>
        <item m="1" x="6132"/>
        <item m="1" x="21"/>
        <item m="1" x="2108"/>
        <item m="1" x="6136"/>
        <item m="1" x="23"/>
        <item m="1" x="2113"/>
        <item m="1" x="6140"/>
        <item m="1" x="25"/>
        <item m="1" x="2118"/>
        <item m="1" x="6144"/>
        <item m="1" x="27"/>
        <item m="1" x="2123"/>
        <item m="1" x="6148"/>
        <item m="1" x="29"/>
        <item m="1" x="2128"/>
        <item m="1" x="6152"/>
        <item m="1" x="31"/>
        <item m="1" x="2133"/>
        <item m="1" x="6156"/>
        <item m="1" x="33"/>
        <item m="1" x="2138"/>
        <item m="1" x="6161"/>
        <item m="1" x="35"/>
        <item m="1" x="2143"/>
        <item m="1" x="6163"/>
        <item m="1" x="38"/>
        <item m="1" x="2148"/>
        <item m="1" x="6166"/>
        <item m="1" x="40"/>
        <item m="1" x="2154"/>
        <item m="1" x="1840"/>
        <item m="1" x="3922"/>
        <item m="1" x="1844"/>
        <item m="1" x="3924"/>
        <item m="1" x="1848"/>
        <item m="1" x="3926"/>
        <item m="1" x="1853"/>
        <item m="1" x="3929"/>
        <item m="1" x="1858"/>
        <item m="1" x="3932"/>
        <item m="1" x="1863"/>
        <item m="1" x="3935"/>
        <item m="1" x="1869"/>
        <item m="1" x="3938"/>
        <item m="1" x="1874"/>
        <item m="1" x="3941"/>
        <item m="1" x="1879"/>
        <item m="1" x="3944"/>
        <item m="1" x="1884"/>
        <item m="1" x="3947"/>
        <item m="1" x="1889"/>
        <item m="1" x="3950"/>
        <item m="1" x="1894"/>
        <item m="1" x="3953"/>
        <item m="1" x="1899"/>
        <item m="1" x="3956"/>
        <item m="1" x="1904"/>
        <item m="1" x="3959"/>
        <item m="1" x="1909"/>
        <item m="1" x="3962"/>
        <item m="1" x="1914"/>
        <item m="1" x="3965"/>
        <item m="1" x="1919"/>
        <item m="1" x="3968"/>
        <item m="1" x="1924"/>
        <item m="1" x="3971"/>
        <item m="1" x="1929"/>
        <item m="1" x="3974"/>
        <item m="1" x="1934"/>
        <item m="1" x="3977"/>
        <item m="1" x="1939"/>
        <item m="1" x="3980"/>
        <item m="1" x="1945"/>
        <item m="1" x="3983"/>
        <item m="1" x="1948"/>
        <item m="1" x="3987"/>
        <item m="1" x="1952"/>
        <item m="1" x="3990"/>
        <item m="1" x="6178"/>
        <item m="1" x="48"/>
        <item m="1" x="6180"/>
        <item m="1" x="50"/>
        <item m="1" x="6182"/>
        <item m="1" x="52"/>
        <item m="1" x="6185"/>
        <item m="1" x="55"/>
        <item m="1" x="6188"/>
        <item m="1" x="58"/>
        <item m="1" x="6191"/>
        <item m="1" x="61"/>
        <item m="1" x="6195"/>
        <item m="1" x="64"/>
        <item m="1" x="6198"/>
        <item m="1" x="67"/>
        <item m="1" x="6201"/>
        <item m="1" x="70"/>
        <item m="1" x="6204"/>
        <item m="1" x="73"/>
        <item m="1" x="6207"/>
        <item m="1" x="76"/>
        <item m="1" x="6210"/>
        <item m="1" x="79"/>
        <item m="1" x="6213"/>
        <item m="1" x="82"/>
        <item m="1" x="6216"/>
        <item m="1" x="85"/>
        <item m="1" x="6219"/>
        <item m="1" x="88"/>
        <item m="1" x="6222"/>
        <item m="1" x="91"/>
        <item m="1" x="6225"/>
        <item m="1" x="94"/>
        <item m="1" x="6228"/>
        <item m="1" x="97"/>
        <item m="1" x="6231"/>
        <item m="1" x="100"/>
        <item m="1" x="6234"/>
        <item m="1" x="103"/>
        <item m="1" x="6237"/>
        <item m="1" x="106"/>
        <item m="1" x="6241"/>
        <item m="1" x="109"/>
        <item m="1" x="6244"/>
        <item m="1" x="112"/>
        <item m="1" x="6248"/>
        <item m="1" x="115"/>
        <item m="1" x="1964"/>
        <item m="1" x="3999"/>
        <item m="1" x="1966"/>
        <item m="1" x="4001"/>
        <item m="1" x="1968"/>
        <item m="1" x="4003"/>
        <item m="1" x="1971"/>
        <item m="1" x="4006"/>
        <item m="1" x="1974"/>
        <item m="1" x="4009"/>
        <item m="1" x="1977"/>
        <item m="1" x="4012"/>
        <item m="1" x="1981"/>
        <item m="1" x="4015"/>
        <item m="1" x="1984"/>
        <item m="1" x="4018"/>
        <item m="1" x="1987"/>
        <item m="1" x="4021"/>
        <item m="1" x="1990"/>
        <item m="1" x="4024"/>
        <item m="1" x="1993"/>
        <item m="1" x="4027"/>
        <item m="1" x="1996"/>
        <item m="1" x="4030"/>
        <item m="1" x="1999"/>
        <item m="1" x="4033"/>
        <item m="1" x="2002"/>
        <item m="1" x="4036"/>
        <item m="1" x="2005"/>
        <item m="1" x="4039"/>
        <item m="1" x="2008"/>
        <item m="1" x="4042"/>
        <item m="1" x="2011"/>
        <item m="1" x="4045"/>
        <item m="1" x="2014"/>
        <item m="1" x="4048"/>
        <item m="1" x="2017"/>
        <item m="1" x="4051"/>
        <item m="1" x="2020"/>
        <item m="1" x="4054"/>
        <item m="1" x="2023"/>
        <item m="1" x="4057"/>
        <item m="1" x="2027"/>
        <item m="1" x="4060"/>
        <item m="1" x="2030"/>
        <item m="1" x="4063"/>
        <item m="1" x="2034"/>
        <item m="1" x="4066"/>
        <item m="1" x="6260"/>
        <item m="1" x="6262"/>
        <item m="1" x="6264"/>
        <item m="1" x="6267"/>
        <item m="1" x="6270"/>
        <item m="1" x="6274"/>
        <item m="1" x="6278"/>
        <item m="1" x="6282"/>
        <item m="1" x="6287"/>
        <item m="1" x="6291"/>
        <item m="1" x="6295"/>
        <item m="1" x="6299"/>
        <item m="1" x="6303"/>
        <item m="1" x="6307"/>
        <item m="1" x="6311"/>
        <item m="1" x="6315"/>
        <item m="1" x="6319"/>
        <item m="1" x="6323"/>
        <item m="1" x="6327"/>
        <item m="1" x="6331"/>
        <item m="1" x="6335"/>
        <item m="1" x="6340"/>
        <item m="1" x="6344"/>
        <item m="1" x="6349"/>
        <item m="1" x="2046"/>
        <item m="1" x="2048"/>
        <item m="1" x="2050"/>
        <item m="1" x="2054"/>
        <item m="1" x="2058"/>
        <item m="1" x="2063"/>
        <item m="1" x="2068"/>
        <item m="1" x="2073"/>
        <item m="1" x="2079"/>
        <item m="1" x="2084"/>
        <item m="1" x="2089"/>
        <item m="1" x="2094"/>
        <item m="1" x="2099"/>
        <item m="1" x="2104"/>
        <item m="1" x="2109"/>
        <item m="1" x="2114"/>
        <item m="1" x="2119"/>
        <item m="1" x="2124"/>
        <item m="1" x="2129"/>
        <item m="1" x="2134"/>
        <item m="1" x="2139"/>
        <item m="1" x="2144"/>
        <item m="1" x="2149"/>
        <item m="1" x="2155"/>
        <item m="1" x="6365"/>
        <item m="1" x="2173"/>
        <item m="1" x="6445"/>
        <item m="1" x="2252"/>
        <item m="1" x="6548"/>
        <item m="1" x="2379"/>
        <item m="1" x="6652"/>
        <item m="1" x="2483"/>
        <item m="1" x="6779"/>
        <item m="1" x="2632"/>
        <item m="1" x="6906"/>
        <item m="1" x="2782"/>
        <item m="1" x="7076"/>
        <item m="1" x="2975"/>
        <item m="1" x="7199"/>
        <item m="1" x="3123"/>
        <item m="1" x="7368"/>
        <item m="1" x="3312"/>
        <item m="1" x="7489"/>
        <item m="1" x="3426"/>
        <item m="1" x="6083"/>
        <item m="1" x="2051"/>
        <item m="1" x="4073"/>
        <item m="1" x="6087"/>
        <item m="1" x="2055"/>
        <item m="1" x="4075"/>
        <item m="1" x="6092"/>
        <item m="1" x="2"/>
        <item m="1" x="2059"/>
        <item m="1" x="4077"/>
        <item m="1" x="6096"/>
        <item m="1" x="4"/>
        <item m="1" x="2064"/>
        <item m="1" x="4080"/>
        <item m="1" x="6101"/>
        <item m="1" x="6"/>
        <item m="1" x="2069"/>
        <item m="1" x="4084"/>
        <item m="1" x="6105"/>
        <item m="1" x="8"/>
        <item m="1" x="2074"/>
        <item m="1" x="4088"/>
        <item m="1" x="6109"/>
        <item m="1" x="10"/>
        <item m="1" x="2080"/>
        <item m="1" x="4092"/>
        <item m="1" x="6113"/>
        <item m="1" x="12"/>
        <item m="1" x="2085"/>
        <item m="1" x="4096"/>
        <item m="1" x="6117"/>
        <item m="1" x="14"/>
        <item m="1" x="2090"/>
        <item m="1" x="4101"/>
        <item m="1" x="6121"/>
        <item m="1" x="16"/>
        <item m="1" x="2095"/>
        <item m="1" x="4105"/>
        <item m="1" x="6125"/>
        <item m="1" x="18"/>
        <item m="1" x="2100"/>
        <item m="1" x="4109"/>
        <item m="1" x="6129"/>
        <item m="1" x="20"/>
        <item m="1" x="2105"/>
        <item m="1" x="4113"/>
        <item m="1" x="6133"/>
        <item m="1" x="22"/>
        <item m="1" x="2110"/>
        <item m="1" x="4117"/>
        <item m="1" x="6137"/>
        <item m="1" x="24"/>
        <item m="1" x="2115"/>
        <item m="1" x="4121"/>
        <item m="1" x="6141"/>
        <item m="1" x="26"/>
        <item m="1" x="2120"/>
        <item m="1" x="4125"/>
        <item m="1" x="6145"/>
        <item m="1" x="28"/>
        <item m="1" x="2125"/>
        <item m="1" x="4129"/>
        <item m="1" x="6149"/>
        <item m="1" x="30"/>
        <item m="1" x="2130"/>
        <item m="1" x="4133"/>
        <item m="1" x="6153"/>
        <item m="1" x="32"/>
        <item m="1" x="2135"/>
        <item m="1" x="4137"/>
        <item m="1" x="6157"/>
        <item m="1" x="34"/>
        <item m="1" x="2140"/>
        <item m="1" x="4141"/>
        <item m="1" x="6162"/>
        <item m="1" x="36"/>
        <item m="1" x="2145"/>
        <item m="1" x="4145"/>
        <item m="1" x="6164"/>
        <item m="1" x="39"/>
        <item m="1" x="2150"/>
        <item m="1" x="4149"/>
        <item m="1" x="6167"/>
        <item m="1" x="41"/>
        <item m="1" x="2156"/>
        <item m="1" x="4153"/>
        <item m="1" x="6168"/>
        <item m="1" x="43"/>
        <item m="1" x="2159"/>
        <item m="1" x="4158"/>
        <item m="1" x="6171"/>
        <item m="1" x="44"/>
        <item m="1" x="2163"/>
        <item m="1" x="4162"/>
        <item m="1" x="1849"/>
        <item m="1" x="3927"/>
        <item m="1" x="6366"/>
        <item m="1" x="173"/>
        <item m="1" x="1854"/>
        <item m="1" x="3930"/>
        <item m="1" x="6368"/>
        <item m="1" x="175"/>
        <item m="1" x="1859"/>
        <item m="1" x="3933"/>
        <item m="1" x="6370"/>
        <item m="1" x="177"/>
        <item m="1" x="1864"/>
        <item m="1" x="3936"/>
        <item m="1" x="6373"/>
        <item m="1" x="180"/>
        <item m="1" x="1870"/>
        <item m="1" x="3939"/>
        <item m="1" x="6376"/>
        <item m="1" x="184"/>
        <item m="1" x="1875"/>
        <item m="1" x="3942"/>
        <item m="1" x="6379"/>
        <item m="1" x="188"/>
        <item m="1" x="1880"/>
        <item m="1" x="3945"/>
        <item m="1" x="6383"/>
        <item m="1" x="192"/>
        <item m="1" x="1885"/>
        <item m="1" x="3948"/>
        <item m="1" x="6386"/>
        <item m="1" x="196"/>
        <item m="1" x="1890"/>
        <item m="1" x="3951"/>
        <item m="1" x="6389"/>
        <item m="1" x="201"/>
        <item m="1" x="1895"/>
        <item m="1" x="3954"/>
        <item m="1" x="6392"/>
        <item m="1" x="205"/>
        <item m="1" x="1900"/>
        <item m="1" x="3957"/>
        <item m="1" x="6395"/>
        <item m="1" x="209"/>
        <item m="1" x="1905"/>
        <item m="1" x="3960"/>
        <item m="1" x="6398"/>
        <item m="1" x="213"/>
        <item m="1" x="1910"/>
        <item m="1" x="3963"/>
        <item m="1" x="6401"/>
        <item m="1" x="217"/>
        <item m="1" x="1915"/>
        <item m="1" x="3966"/>
        <item m="1" x="6404"/>
        <item m="1" x="221"/>
        <item m="1" x="1920"/>
        <item m="1" x="3969"/>
        <item m="1" x="6407"/>
        <item m="1" x="225"/>
        <item m="1" x="1925"/>
        <item m="1" x="3972"/>
        <item m="1" x="6410"/>
        <item m="1" x="229"/>
        <item m="1" x="1930"/>
        <item m="1" x="3975"/>
        <item m="1" x="6413"/>
        <item m="1" x="233"/>
        <item m="1" x="1935"/>
        <item m="1" x="3978"/>
        <item m="1" x="6416"/>
        <item m="1" x="237"/>
        <item m="1" x="1940"/>
        <item m="1" x="3981"/>
        <item m="1" x="6419"/>
        <item m="1" x="241"/>
        <item m="1" x="1946"/>
        <item m="1" x="3984"/>
        <item m="1" x="6422"/>
        <item m="1" x="245"/>
        <item m="1" x="1949"/>
        <item m="1" x="3988"/>
        <item m="1" x="6425"/>
        <item m="1" x="249"/>
        <item m="1" x="1953"/>
        <item m="1" x="3991"/>
        <item m="1" x="6428"/>
        <item m="1" x="253"/>
        <item m="1" x="1954"/>
        <item m="1" x="3993"/>
        <item m="1" x="6431"/>
        <item m="1" x="258"/>
        <item m="1" x="1957"/>
        <item m="1" x="3995"/>
        <item m="1" x="6435"/>
        <item m="1" x="262"/>
        <item m="1" x="6183"/>
        <item m="1" x="53"/>
        <item m="1" x="2174"/>
        <item m="1" x="4173"/>
        <item m="1" x="6186"/>
        <item m="1" x="56"/>
        <item m="1" x="2176"/>
        <item m="1" x="4175"/>
        <item m="1" x="6189"/>
        <item m="1" x="59"/>
        <item m="1" x="2178"/>
        <item m="1" x="4177"/>
        <item m="1" x="6192"/>
        <item m="1" x="62"/>
        <item m="1" x="2181"/>
        <item m="1" x="4180"/>
        <item m="1" x="6196"/>
        <item m="1" x="65"/>
        <item m="1" x="2184"/>
        <item m="1" x="4184"/>
        <item m="1" x="6199"/>
        <item m="1" x="68"/>
        <item m="1" x="2187"/>
        <item m="1" x="4188"/>
        <item m="1" x="6202"/>
        <item m="1" x="71"/>
        <item m="1" x="2191"/>
        <item m="1" x="4192"/>
        <item m="1" x="6205"/>
        <item m="1" x="74"/>
        <item m="1" x="2194"/>
        <item m="1" x="4196"/>
        <item m="1" x="6208"/>
        <item m="1" x="77"/>
        <item m="1" x="2197"/>
        <item m="1" x="4201"/>
        <item m="1" x="6211"/>
        <item m="1" x="80"/>
        <item m="1" x="2200"/>
        <item m="1" x="4205"/>
        <item m="1" x="6214"/>
        <item m="1" x="83"/>
        <item m="1" x="2203"/>
        <item m="1" x="4209"/>
        <item m="1" x="6217"/>
        <item m="1" x="86"/>
        <item m="1" x="2206"/>
        <item m="1" x="4213"/>
        <item m="1" x="6220"/>
        <item m="1" x="89"/>
        <item m="1" x="2209"/>
        <item m="1" x="4217"/>
        <item m="1" x="6223"/>
        <item m="1" x="92"/>
        <item m="1" x="2212"/>
        <item m="1" x="4221"/>
        <item m="1" x="6226"/>
        <item m="1" x="95"/>
        <item m="1" x="2215"/>
        <item m="1" x="4225"/>
        <item m="1" x="6229"/>
        <item m="1" x="98"/>
        <item m="1" x="2218"/>
        <item m="1" x="4229"/>
        <item m="1" x="6232"/>
        <item m="1" x="101"/>
        <item m="1" x="2221"/>
        <item m="1" x="4233"/>
        <item m="1" x="6235"/>
        <item m="1" x="104"/>
        <item m="1" x="2224"/>
        <item m="1" x="4237"/>
        <item m="1" x="6238"/>
        <item m="1" x="107"/>
        <item m="1" x="2227"/>
        <item m="1" x="4241"/>
        <item m="1" x="6242"/>
        <item m="1" x="110"/>
        <item m="1" x="2230"/>
        <item m="1" x="4245"/>
        <item m="1" x="6245"/>
        <item m="1" x="113"/>
        <item m="1" x="2233"/>
        <item m="1" x="4249"/>
        <item m="1" x="6249"/>
        <item m="1" x="116"/>
        <item m="1" x="2236"/>
        <item m="1" x="4253"/>
        <item m="1" x="6250"/>
        <item m="1" x="118"/>
        <item m="1" x="2239"/>
        <item m="1" x="4257"/>
        <item m="1" x="6253"/>
        <item m="1" x="119"/>
        <item m="1" x="2243"/>
        <item m="1" x="4261"/>
        <item m="1" x="1969"/>
        <item m="1" x="4004"/>
        <item m="1" x="6446"/>
        <item m="1" x="1972"/>
        <item m="1" x="4007"/>
        <item m="1" x="6448"/>
        <item m="1" x="1975"/>
        <item m="1" x="4010"/>
        <item m="1" x="6450"/>
        <item m="1" x="1978"/>
        <item m="1" x="4013"/>
        <item m="1" x="6453"/>
        <item m="1" x="1982"/>
        <item m="1" x="4016"/>
        <item m="1" x="6456"/>
        <item m="1" x="1985"/>
        <item m="1" x="4019"/>
        <item m="1" x="6460"/>
        <item m="1" x="1988"/>
        <item m="1" x="4022"/>
        <item m="1" x="6464"/>
        <item m="1" x="1991"/>
        <item m="1" x="4025"/>
        <item m="1" x="6468"/>
        <item m="1" x="1994"/>
        <item m="1" x="4028"/>
        <item m="1" x="6473"/>
        <item m="1" x="1997"/>
        <item m="1" x="4031"/>
        <item m="1" x="6477"/>
        <item m="1" x="2000"/>
        <item m="1" x="4034"/>
        <item m="1" x="6481"/>
        <item m="1" x="2003"/>
        <item m="1" x="4037"/>
        <item m="1" x="6485"/>
        <item m="1" x="2006"/>
        <item m="1" x="4040"/>
        <item m="1" x="6489"/>
        <item m="1" x="2009"/>
        <item m="1" x="4043"/>
        <item m="1" x="6493"/>
        <item m="1" x="2012"/>
        <item m="1" x="4046"/>
        <item m="1" x="6497"/>
        <item m="1" x="2015"/>
        <item m="1" x="4049"/>
        <item m="1" x="6501"/>
        <item m="1" x="2018"/>
        <item m="1" x="4052"/>
        <item m="1" x="6505"/>
        <item m="1" x="2021"/>
        <item m="1" x="4055"/>
        <item m="1" x="6509"/>
        <item m="1" x="2024"/>
        <item m="1" x="4058"/>
        <item m="1" x="6513"/>
        <item m="1" x="2028"/>
        <item m="1" x="4061"/>
        <item m="1" x="6517"/>
        <item m="1" x="2031"/>
        <item m="1" x="4064"/>
        <item m="1" x="6521"/>
        <item m="1" x="2035"/>
        <item m="1" x="4067"/>
        <item m="1" x="6525"/>
        <item m="1" x="2036"/>
        <item m="1" x="4069"/>
        <item m="1" x="6529"/>
        <item m="1" x="2039"/>
        <item m="1" x="4070"/>
        <item m="1" x="6534"/>
        <item m="1" x="6265"/>
        <item m="1" x="122"/>
        <item m="1" x="2253"/>
        <item m="1" x="6268"/>
        <item m="1" x="123"/>
        <item m="1" x="2255"/>
        <item m="1" x="6271"/>
        <item m="1" x="124"/>
        <item m="1" x="2257"/>
        <item m="1" x="6275"/>
        <item m="1" x="126"/>
        <item m="1" x="2261"/>
        <item m="1" x="6279"/>
        <item m="1" x="128"/>
        <item m="1" x="2265"/>
        <item m="1" x="6283"/>
        <item m="1" x="130"/>
        <item m="1" x="2270"/>
        <item m="1" x="6288"/>
        <item m="1" x="132"/>
        <item m="1" x="2275"/>
        <item m="1" x="6292"/>
        <item m="1" x="134"/>
        <item m="1" x="2280"/>
        <item m="1" x="6296"/>
        <item m="1" x="136"/>
        <item m="1" x="2286"/>
        <item m="1" x="6300"/>
        <item m="1" x="138"/>
        <item m="1" x="2291"/>
        <item m="1" x="6304"/>
        <item m="1" x="140"/>
        <item m="1" x="2296"/>
        <item m="1" x="6308"/>
        <item m="1" x="142"/>
        <item m="1" x="2301"/>
        <item m="1" x="6312"/>
        <item m="1" x="144"/>
        <item m="1" x="2306"/>
        <item m="1" x="6316"/>
        <item m="1" x="146"/>
        <item m="1" x="2311"/>
        <item m="1" x="6320"/>
        <item m="1" x="148"/>
        <item m="1" x="2316"/>
        <item m="1" x="6324"/>
        <item m="1" x="150"/>
        <item m="1" x="2321"/>
        <item m="1" x="6328"/>
        <item m="1" x="152"/>
        <item m="1" x="2326"/>
        <item m="1" x="6332"/>
        <item m="1" x="154"/>
        <item m="1" x="2331"/>
        <item m="1" x="6336"/>
        <item m="1" x="156"/>
        <item m="1" x="2336"/>
        <item m="1" x="6341"/>
        <item m="1" x="158"/>
        <item m="1" x="2341"/>
        <item m="1" x="6345"/>
        <item m="1" x="160"/>
        <item m="1" x="2346"/>
        <item m="1" x="6350"/>
        <item m="1" x="162"/>
        <item m="1" x="2351"/>
        <item m="1" x="6352"/>
        <item m="1" x="165"/>
        <item m="1" x="2356"/>
        <item m="1" x="6356"/>
        <item m="1" x="167"/>
        <item m="1" x="2362"/>
        <item m="1" x="2052"/>
        <item m="1" x="4074"/>
        <item m="1" x="2056"/>
        <item m="1" x="4076"/>
        <item m="1" x="2060"/>
        <item m="1" x="4078"/>
        <item m="1" x="2065"/>
        <item m="1" x="4081"/>
        <item m="1" x="2070"/>
        <item m="1" x="4085"/>
        <item m="1" x="2075"/>
        <item m="1" x="4089"/>
        <item m="1" x="2081"/>
        <item m="1" x="4093"/>
        <item m="1" x="2086"/>
        <item m="1" x="4097"/>
        <item m="1" x="2091"/>
        <item m="1" x="4102"/>
        <item m="1" x="2096"/>
        <item m="1" x="4106"/>
        <item m="1" x="2101"/>
        <item m="1" x="4110"/>
        <item m="1" x="2106"/>
        <item m="1" x="4114"/>
        <item m="1" x="2111"/>
        <item m="1" x="4118"/>
        <item m="1" x="2116"/>
        <item m="1" x="4122"/>
        <item m="1" x="2121"/>
        <item m="1" x="4126"/>
        <item m="1" x="2126"/>
        <item m="1" x="4130"/>
        <item m="1" x="2131"/>
        <item m="1" x="4134"/>
        <item m="1" x="2136"/>
        <item m="1" x="4138"/>
        <item m="1" x="2141"/>
        <item m="1" x="4142"/>
        <item m="1" x="2146"/>
        <item m="1" x="4146"/>
        <item m="1" x="2151"/>
        <item m="1" x="4150"/>
        <item m="1" x="2157"/>
        <item m="1" x="4154"/>
        <item m="1" x="2160"/>
        <item m="1" x="4159"/>
        <item m="1" x="2164"/>
        <item m="1" x="4163"/>
        <item m="1" x="6367"/>
        <item m="1" x="174"/>
        <item m="1" x="6369"/>
        <item m="1" x="176"/>
        <item m="1" x="6371"/>
        <item m="1" x="178"/>
        <item m="1" x="6374"/>
        <item m="1" x="181"/>
        <item m="1" x="6377"/>
        <item m="1" x="185"/>
        <item m="1" x="6380"/>
        <item m="1" x="189"/>
        <item m="1" x="6384"/>
        <item m="1" x="193"/>
        <item m="1" x="6387"/>
        <item m="1" x="197"/>
        <item m="1" x="6390"/>
        <item m="1" x="202"/>
        <item m="1" x="6393"/>
        <item m="1" x="206"/>
        <item m="1" x="6396"/>
        <item m="1" x="210"/>
        <item m="1" x="6399"/>
        <item m="1" x="214"/>
        <item m="1" x="6402"/>
        <item m="1" x="218"/>
        <item m="1" x="6405"/>
        <item m="1" x="222"/>
        <item m="1" x="6408"/>
        <item m="1" x="226"/>
        <item m="1" x="6411"/>
        <item m="1" x="230"/>
        <item m="1" x="6414"/>
        <item m="1" x="234"/>
        <item m="1" x="6417"/>
        <item m="1" x="238"/>
        <item m="1" x="6420"/>
        <item m="1" x="242"/>
        <item m="1" x="6423"/>
        <item m="1" x="246"/>
        <item m="1" x="6426"/>
        <item m="1" x="250"/>
        <item m="1" x="6429"/>
        <item m="1" x="254"/>
        <item m="1" x="6432"/>
        <item m="1" x="259"/>
        <item m="1" x="6436"/>
        <item m="1" x="263"/>
        <item m="1" x="2175"/>
        <item m="1" x="4174"/>
        <item m="1" x="2177"/>
        <item m="1" x="4176"/>
        <item m="1" x="2179"/>
        <item m="1" x="4178"/>
        <item m="1" x="2182"/>
        <item m="1" x="4181"/>
        <item m="1" x="2185"/>
        <item m="1" x="4185"/>
        <item m="1" x="2188"/>
        <item m="1" x="4189"/>
        <item m="1" x="2192"/>
        <item m="1" x="4193"/>
        <item m="1" x="2195"/>
        <item m="1" x="4197"/>
        <item m="1" x="2198"/>
        <item m="1" x="4202"/>
        <item m="1" x="2201"/>
        <item m="1" x="4206"/>
        <item m="1" x="2204"/>
        <item m="1" x="4210"/>
        <item m="1" x="2207"/>
        <item m="1" x="4214"/>
        <item m="1" x="2210"/>
        <item m="1" x="4218"/>
        <item m="1" x="2213"/>
        <item m="1" x="4222"/>
        <item m="1" x="2216"/>
        <item m="1" x="4226"/>
        <item m="1" x="2219"/>
        <item m="1" x="4230"/>
        <item m="1" x="2222"/>
        <item m="1" x="4234"/>
        <item m="1" x="2225"/>
        <item m="1" x="4238"/>
        <item m="1" x="2228"/>
        <item m="1" x="4242"/>
        <item m="1" x="2231"/>
        <item m="1" x="4246"/>
        <item m="1" x="2234"/>
        <item m="1" x="4250"/>
        <item m="1" x="2237"/>
        <item m="1" x="4254"/>
        <item m="1" x="2240"/>
        <item m="1" x="4258"/>
        <item m="1" x="2244"/>
        <item m="1" x="4262"/>
        <item m="1" x="6447"/>
        <item m="1" x="6449"/>
        <item m="1" x="6451"/>
        <item m="1" x="6454"/>
        <item m="1" x="6457"/>
        <item m="1" x="6461"/>
        <item m="1" x="6465"/>
        <item m="1" x="6469"/>
        <item m="1" x="6474"/>
        <item m="1" x="6478"/>
        <item m="1" x="6482"/>
        <item m="1" x="6486"/>
        <item m="1" x="6490"/>
        <item m="1" x="6494"/>
        <item m="1" x="6498"/>
        <item m="1" x="6502"/>
        <item m="1" x="6506"/>
        <item m="1" x="6510"/>
        <item m="1" x="6514"/>
        <item m="1" x="6518"/>
        <item m="1" x="6522"/>
        <item m="1" x="6526"/>
        <item m="1" x="6530"/>
        <item m="1" x="6535"/>
        <item m="1" x="2254"/>
        <item m="1" x="2256"/>
        <item m="1" x="2258"/>
        <item m="1" x="2262"/>
        <item m="1" x="2266"/>
        <item m="1" x="2271"/>
        <item m="1" x="2276"/>
        <item m="1" x="2281"/>
        <item m="1" x="2287"/>
        <item m="1" x="2292"/>
        <item m="1" x="2297"/>
        <item m="1" x="2302"/>
        <item m="1" x="2307"/>
        <item m="1" x="2312"/>
        <item m="1" x="2317"/>
        <item m="1" x="2322"/>
        <item m="1" x="2327"/>
        <item m="1" x="2332"/>
        <item m="1" x="2337"/>
        <item m="1" x="2342"/>
        <item m="1" x="2347"/>
        <item m="1" x="2352"/>
        <item m="1" x="2357"/>
        <item m="1" x="2363"/>
        <item m="1" x="6549"/>
        <item m="1" x="2380"/>
        <item m="1" x="6653"/>
        <item m="1" x="2484"/>
        <item m="1" x="6781"/>
        <item m="1" x="2634"/>
        <item m="1" x="6908"/>
        <item m="1" x="2784"/>
        <item m="1" x="7080"/>
        <item m="1" x="2980"/>
        <item m="1" x="7206"/>
        <item m="1" x="3130"/>
        <item m="1" x="7378"/>
        <item m="1" x="3323"/>
        <item m="1" x="7500"/>
        <item m="1" x="3431"/>
        <item m="1" x="7648"/>
        <item m="1" x="3599"/>
        <item m="1" x="7744"/>
        <item m="1" x="3634"/>
        <item m="1" x="7867"/>
        <item m="1" x="6272"/>
        <item m="1" x="125"/>
        <item m="1" x="2259"/>
        <item m="1" x="4272"/>
        <item m="1" x="6276"/>
        <item m="1" x="127"/>
        <item m="1" x="2263"/>
        <item m="1" x="4274"/>
        <item m="1" x="6280"/>
        <item m="1" x="129"/>
        <item m="1" x="2267"/>
        <item m="1" x="4277"/>
        <item m="1" x="6284"/>
        <item m="1" x="131"/>
        <item m="1" x="2272"/>
        <item m="1" x="4281"/>
        <item m="1" x="6289"/>
        <item m="1" x="133"/>
        <item m="1" x="2277"/>
        <item m="1" x="4286"/>
        <item m="1" x="6293"/>
        <item m="1" x="135"/>
        <item m="1" x="2282"/>
        <item m="1" x="4291"/>
        <item m="1" x="6297"/>
        <item m="1" x="137"/>
        <item m="1" x="2288"/>
        <item m="1" x="4297"/>
        <item m="1" x="6301"/>
        <item m="1" x="139"/>
        <item m="1" x="2293"/>
        <item m="1" x="4302"/>
        <item m="1" x="6305"/>
        <item m="1" x="141"/>
        <item m="1" x="2298"/>
        <item m="1" x="4308"/>
        <item m="1" x="6309"/>
        <item m="1" x="143"/>
        <item m="1" x="2303"/>
        <item m="1" x="4313"/>
        <item m="1" x="6313"/>
        <item m="1" x="145"/>
        <item m="1" x="2308"/>
        <item m="1" x="4318"/>
        <item m="1" x="6317"/>
        <item m="1" x="147"/>
        <item m="1" x="2313"/>
        <item m="1" x="4323"/>
        <item m="1" x="6321"/>
        <item m="1" x="149"/>
        <item m="1" x="2318"/>
        <item m="1" x="4328"/>
        <item m="1" x="6325"/>
        <item m="1" x="151"/>
        <item m="1" x="2323"/>
        <item m="1" x="4333"/>
        <item m="1" x="6329"/>
        <item m="1" x="153"/>
        <item m="1" x="2328"/>
        <item m="1" x="4338"/>
        <item m="1" x="6333"/>
        <item m="1" x="155"/>
        <item m="1" x="2333"/>
        <item m="1" x="4343"/>
        <item m="1" x="6337"/>
        <item m="1" x="157"/>
        <item m="1" x="2338"/>
        <item m="1" x="4348"/>
        <item m="1" x="6342"/>
        <item m="1" x="159"/>
        <item m="1" x="2343"/>
        <item m="1" x="4353"/>
        <item m="1" x="6346"/>
        <item m="1" x="161"/>
        <item m="1" x="2348"/>
        <item m="1" x="4358"/>
        <item m="1" x="6351"/>
        <item m="1" x="163"/>
        <item m="1" x="2353"/>
        <item m="1" x="4363"/>
        <item m="1" x="6353"/>
        <item m="1" x="166"/>
        <item m="1" x="2358"/>
        <item m="1" x="4368"/>
        <item m="1" x="6357"/>
        <item m="1" x="168"/>
        <item m="1" x="2364"/>
        <item m="1" x="4373"/>
        <item m="1" x="6358"/>
        <item m="1" x="170"/>
        <item m="1" x="2367"/>
        <item m="1" x="4379"/>
        <item m="1" x="6361"/>
        <item m="1" x="171"/>
        <item m="1" x="2371"/>
        <item m="1" x="4384"/>
        <item m="1" x="2061"/>
        <item m="1" x="4079"/>
        <item m="1" x="6550"/>
        <item m="1" x="349"/>
        <item m="1" x="2066"/>
        <item m="1" x="4082"/>
        <item m="1" x="6552"/>
        <item m="1" x="351"/>
        <item m="1" x="2071"/>
        <item m="1" x="4086"/>
        <item m="1" x="6555"/>
        <item m="1" x="355"/>
        <item m="1" x="2076"/>
        <item m="1" x="4090"/>
        <item m="1" x="6559"/>
        <item m="1" x="360"/>
        <item m="1" x="2082"/>
        <item m="1" x="4094"/>
        <item m="1" x="6563"/>
        <item m="1" x="366"/>
        <item m="1" x="2087"/>
        <item m="1" x="4098"/>
        <item m="1" x="6567"/>
        <item m="1" x="372"/>
        <item m="1" x="2092"/>
        <item m="1" x="4103"/>
        <item m="1" x="6572"/>
        <item m="1" x="379"/>
        <item m="1" x="2097"/>
        <item m="1" x="4107"/>
        <item m="1" x="6576"/>
        <item m="1" x="385"/>
        <item m="1" x="2102"/>
        <item m="1" x="4111"/>
        <item m="1" x="6580"/>
        <item m="1" x="392"/>
        <item m="1" x="2107"/>
        <item m="1" x="4115"/>
        <item m="1" x="6584"/>
        <item m="1" x="398"/>
        <item m="1" x="2112"/>
        <item m="1" x="4119"/>
        <item m="1" x="6588"/>
        <item m="1" x="404"/>
        <item m="1" x="2117"/>
        <item m="1" x="4123"/>
        <item m="1" x="6592"/>
        <item m="1" x="410"/>
        <item m="1" x="2122"/>
        <item m="1" x="4127"/>
        <item m="1" x="6596"/>
        <item m="1" x="416"/>
        <item m="1" x="2127"/>
        <item m="1" x="4131"/>
        <item m="1" x="6600"/>
        <item m="1" x="422"/>
        <item m="1" x="2132"/>
        <item m="1" x="4135"/>
        <item m="1" x="6604"/>
        <item m="1" x="428"/>
        <item m="1" x="2137"/>
        <item m="1" x="4139"/>
        <item m="1" x="6608"/>
        <item m="1" x="434"/>
        <item m="1" x="2142"/>
        <item m="1" x="4143"/>
        <item m="1" x="6612"/>
        <item m="1" x="440"/>
        <item m="1" x="2147"/>
        <item m="1" x="4147"/>
        <item m="1" x="6616"/>
        <item m="1" x="446"/>
        <item m="1" x="2152"/>
        <item m="1" x="4151"/>
        <item m="1" x="6620"/>
        <item m="1" x="452"/>
        <item m="1" x="2158"/>
        <item m="1" x="4155"/>
        <item m="1" x="6624"/>
        <item m="1" x="458"/>
        <item m="1" x="2161"/>
        <item m="1" x="4160"/>
        <item m="1" x="6628"/>
        <item m="1" x="464"/>
        <item m="1" x="2165"/>
        <item m="1" x="4164"/>
        <item m="1" x="6633"/>
        <item m="1" x="470"/>
        <item m="1" x="2166"/>
        <item m="1" x="4167"/>
        <item m="1" x="6637"/>
        <item m="1" x="476"/>
        <item m="1" x="2169"/>
        <item m="1" x="4169"/>
        <item m="1" x="6642"/>
        <item m="1" x="482"/>
        <item m="1" x="6372"/>
        <item m="1" x="179"/>
        <item m="1" x="2381"/>
        <item m="1" x="4397"/>
        <item m="1" x="6375"/>
        <item m="1" x="182"/>
        <item m="1" x="2383"/>
        <item m="1" x="4399"/>
        <item m="1" x="6378"/>
        <item m="1" x="186"/>
        <item m="1" x="2386"/>
        <item m="1" x="4403"/>
        <item m="1" x="6381"/>
        <item m="1" x="190"/>
        <item m="1" x="2390"/>
        <item m="1" x="4408"/>
        <item m="1" x="6385"/>
        <item m="1" x="194"/>
        <item m="1" x="2394"/>
        <item m="1" x="4414"/>
        <item m="1" x="6388"/>
        <item m="1" x="198"/>
        <item m="1" x="2398"/>
        <item m="1" x="4420"/>
        <item m="1" x="6391"/>
        <item m="1" x="203"/>
        <item m="1" x="2403"/>
        <item m="1" x="4427"/>
        <item m="1" x="6394"/>
        <item m="1" x="207"/>
        <item m="1" x="2407"/>
        <item m="1" x="4433"/>
        <item m="1" x="6397"/>
        <item m="1" x="211"/>
        <item m="1" x="2411"/>
        <item m="1" x="4440"/>
        <item m="1" x="6400"/>
        <item m="1" x="215"/>
        <item m="1" x="2415"/>
        <item m="1" x="4446"/>
        <item m="1" x="6403"/>
        <item m="1" x="219"/>
        <item m="1" x="2419"/>
        <item m="1" x="4452"/>
        <item m="1" x="6406"/>
        <item m="1" x="223"/>
        <item m="1" x="2423"/>
        <item m="1" x="4458"/>
        <item m="1" x="6409"/>
        <item m="1" x="227"/>
        <item m="1" x="2427"/>
        <item m="1" x="4464"/>
        <item m="1" x="6412"/>
        <item m="1" x="231"/>
        <item m="1" x="2431"/>
        <item m="1" x="4470"/>
        <item m="1" x="6415"/>
        <item m="1" x="235"/>
        <item m="1" x="2435"/>
        <item m="1" x="4476"/>
        <item m="1" x="6418"/>
        <item m="1" x="239"/>
        <item m="1" x="2439"/>
        <item m="1" x="4482"/>
        <item m="1" x="6421"/>
        <item m="1" x="243"/>
        <item m="1" x="2443"/>
        <item m="1" x="4488"/>
        <item m="1" x="6424"/>
        <item m="1" x="247"/>
        <item m="1" x="2447"/>
        <item m="1" x="4494"/>
        <item m="1" x="6427"/>
        <item m="1" x="251"/>
        <item m="1" x="2451"/>
        <item m="1" x="4500"/>
        <item m="1" x="6430"/>
        <item m="1" x="255"/>
        <item m="1" x="2455"/>
        <item m="1" x="4506"/>
        <item m="1" x="6433"/>
        <item m="1" x="260"/>
        <item m="1" x="2459"/>
        <item m="1" x="4512"/>
        <item m="1" x="6437"/>
        <item m="1" x="264"/>
        <item m="1" x="2464"/>
        <item m="1" x="4518"/>
        <item m="1" x="6438"/>
        <item m="1" x="267"/>
        <item m="1" x="2468"/>
        <item m="1" x="4524"/>
        <item m="1" x="6441"/>
        <item m="1" x="270"/>
        <item m="1" x="2473"/>
        <item m="1" x="4530"/>
        <item m="1" x="2180"/>
        <item m="1" x="4179"/>
        <item m="1" x="6654"/>
        <item m="1" x="2183"/>
        <item m="1" x="4182"/>
        <item m="1" x="6656"/>
        <item m="1" x="2186"/>
        <item m="1" x="4186"/>
        <item m="1" x="6659"/>
        <item m="1" x="2189"/>
        <item m="1" x="4190"/>
        <item m="1" x="6663"/>
        <item m="1" x="2193"/>
        <item m="1" x="4194"/>
        <item m="1" x="6667"/>
        <item m="1" x="2196"/>
        <item m="1" x="4198"/>
        <item m="1" x="6672"/>
        <item m="1" x="2199"/>
        <item m="1" x="4203"/>
        <item m="1" x="6677"/>
        <item m="1" x="2202"/>
        <item m="1" x="4207"/>
        <item m="1" x="6682"/>
        <item m="1" x="2205"/>
        <item m="1" x="4211"/>
        <item m="1" x="6688"/>
        <item m="1" x="2208"/>
        <item m="1" x="4215"/>
        <item m="1" x="6693"/>
        <item m="1" x="2211"/>
        <item m="1" x="4219"/>
        <item m="1" x="6698"/>
        <item m="1" x="2214"/>
        <item m="1" x="4223"/>
        <item m="1" x="6703"/>
        <item m="1" x="2217"/>
        <item m="1" x="4227"/>
        <item m="1" x="6708"/>
        <item m="1" x="2220"/>
        <item m="1" x="4231"/>
        <item m="1" x="6713"/>
        <item m="1" x="2223"/>
        <item m="1" x="4235"/>
        <item m="1" x="6718"/>
        <item m="1" x="2226"/>
        <item m="1" x="4239"/>
        <item m="1" x="6723"/>
        <item m="1" x="2229"/>
        <item m="1" x="4243"/>
        <item m="1" x="6728"/>
        <item m="1" x="2232"/>
        <item m="1" x="4247"/>
        <item m="1" x="6733"/>
        <item m="1" x="2235"/>
        <item m="1" x="4251"/>
        <item m="1" x="6738"/>
        <item m="1" x="2238"/>
        <item m="1" x="4255"/>
        <item m="1" x="6743"/>
        <item m="1" x="2241"/>
        <item m="1" x="4259"/>
        <item m="1" x="6748"/>
        <item m="1" x="2245"/>
        <item m="1" x="4263"/>
        <item m="1" x="6754"/>
        <item m="1" x="2246"/>
        <item m="1" x="4266"/>
        <item m="1" x="6759"/>
        <item m="1" x="2248"/>
        <item m="1" x="4268"/>
        <item m="1" x="6765"/>
        <item m="1" x="6452"/>
        <item m="1" x="274"/>
        <item m="1" x="2485"/>
        <item m="1" x="6455"/>
        <item m="1" x="275"/>
        <item m="1" x="2487"/>
        <item m="1" x="6458"/>
        <item m="1" x="277"/>
        <item m="1" x="2490"/>
        <item m="1" x="6462"/>
        <item m="1" x="280"/>
        <item m="1" x="2495"/>
        <item m="1" x="6466"/>
        <item m="1" x="283"/>
        <item m="1" x="2500"/>
        <item m="1" x="6470"/>
        <item m="1" x="286"/>
        <item m="1" x="2506"/>
        <item m="1" x="6475"/>
        <item m="1" x="290"/>
        <item m="1" x="2512"/>
        <item m="1" x="6479"/>
        <item m="1" x="293"/>
        <item m="1" x="2518"/>
        <item m="1" x="6483"/>
        <item m="1" x="296"/>
        <item m="1" x="2525"/>
        <item m="1" x="6487"/>
        <item m="1" x="299"/>
        <item m="1" x="2531"/>
        <item m="1" x="6491"/>
        <item m="1" x="302"/>
        <item m="1" x="2537"/>
        <item m="1" x="6495"/>
        <item m="1" x="305"/>
        <item m="1" x="2543"/>
        <item m="1" x="6499"/>
        <item m="1" x="308"/>
        <item m="1" x="2549"/>
        <item m="1" x="6503"/>
        <item m="1" x="311"/>
        <item m="1" x="2555"/>
        <item m="1" x="6507"/>
        <item m="1" x="314"/>
        <item m="1" x="2561"/>
        <item m="1" x="6511"/>
        <item m="1" x="317"/>
        <item m="1" x="2567"/>
        <item m="1" x="6515"/>
        <item m="1" x="320"/>
        <item m="1" x="2573"/>
        <item m="1" x="6519"/>
        <item m="1" x="323"/>
        <item m="1" x="2579"/>
        <item m="1" x="6523"/>
        <item m="1" x="326"/>
        <item m="1" x="2585"/>
        <item m="1" x="6527"/>
        <item m="1" x="329"/>
        <item m="1" x="2591"/>
        <item m="1" x="6531"/>
        <item m="1" x="332"/>
        <item m="1" x="2597"/>
        <item m="1" x="6536"/>
        <item m="1" x="335"/>
        <item m="1" x="2603"/>
        <item m="1" x="6538"/>
        <item m="1" x="339"/>
        <item m="1" x="2609"/>
        <item m="1" x="6541"/>
        <item m="1" x="342"/>
        <item m="1" x="2616"/>
        <item m="1" x="2260"/>
        <item m="1" x="4273"/>
        <item m="1" x="2264"/>
        <item m="1" x="4275"/>
        <item m="1" x="2268"/>
        <item m="1" x="4278"/>
        <item m="1" x="2273"/>
        <item m="1" x="4282"/>
        <item m="1" x="2278"/>
        <item m="1" x="4287"/>
        <item m="1" x="2283"/>
        <item m="1" x="4292"/>
        <item m="1" x="2289"/>
        <item m="1" x="4298"/>
        <item m="1" x="2294"/>
        <item m="1" x="4303"/>
        <item m="1" x="2299"/>
        <item m="1" x="4309"/>
        <item m="1" x="2304"/>
        <item m="1" x="4314"/>
        <item m="1" x="2309"/>
        <item m="1" x="4319"/>
        <item m="1" x="2314"/>
        <item m="1" x="4324"/>
        <item m="1" x="2319"/>
        <item m="1" x="4329"/>
        <item m="1" x="2324"/>
        <item m="1" x="4334"/>
        <item m="1" x="2329"/>
        <item m="1" x="4339"/>
        <item m="1" x="2334"/>
        <item m="1" x="4344"/>
        <item m="1" x="2339"/>
        <item m="1" x="4349"/>
        <item m="1" x="2344"/>
        <item m="1" x="4354"/>
        <item m="1" x="2349"/>
        <item m="1" x="4359"/>
        <item m="1" x="2354"/>
        <item m="1" x="4364"/>
        <item m="1" x="2359"/>
        <item m="1" x="4369"/>
        <item m="1" x="2365"/>
        <item m="1" x="4374"/>
        <item m="1" x="2368"/>
        <item m="1" x="4380"/>
        <item m="1" x="2372"/>
        <item m="1" x="4385"/>
        <item m="1" x="6551"/>
        <item m="1" x="350"/>
        <item m="1" x="6553"/>
        <item m="1" x="352"/>
        <item m="1" x="6556"/>
        <item m="1" x="356"/>
        <item m="1" x="6560"/>
        <item m="1" x="361"/>
        <item m="1" x="6564"/>
        <item m="1" x="367"/>
        <item m="1" x="6568"/>
        <item m="1" x="373"/>
        <item m="1" x="6573"/>
        <item m="1" x="380"/>
        <item m="1" x="6577"/>
        <item m="1" x="386"/>
        <item m="1" x="6581"/>
        <item m="1" x="393"/>
        <item m="1" x="6585"/>
        <item m="1" x="399"/>
        <item m="1" x="6589"/>
        <item m="1" x="405"/>
        <item m="1" x="6593"/>
        <item m="1" x="411"/>
        <item m="1" x="6597"/>
        <item m="1" x="417"/>
        <item m="1" x="6601"/>
        <item m="1" x="423"/>
        <item m="1" x="6605"/>
        <item m="1" x="429"/>
        <item m="1" x="6609"/>
        <item m="1" x="435"/>
        <item m="1" x="6613"/>
        <item m="1" x="441"/>
        <item m="1" x="6617"/>
        <item m="1" x="447"/>
        <item m="1" x="6621"/>
        <item m="1" x="453"/>
        <item m="1" x="6625"/>
        <item m="1" x="459"/>
        <item m="1" x="6629"/>
        <item m="1" x="465"/>
        <item m="1" x="6634"/>
        <item m="1" x="471"/>
        <item m="1" x="6638"/>
        <item m="1" x="477"/>
        <item m="1" x="6643"/>
        <item m="1" x="483"/>
        <item m="1" x="2382"/>
        <item m="1" x="4398"/>
        <item m="1" x="2384"/>
        <item m="1" x="4400"/>
        <item m="1" x="2387"/>
        <item m="1" x="4404"/>
        <item m="1" x="2391"/>
        <item m="1" x="4409"/>
        <item m="1" x="2395"/>
        <item m="1" x="4415"/>
        <item m="1" x="2399"/>
        <item m="1" x="4421"/>
        <item m="1" x="2404"/>
        <item m="1" x="4428"/>
        <item m="1" x="2408"/>
        <item m="1" x="4434"/>
        <item m="1" x="2412"/>
        <item m="1" x="4441"/>
        <item m="1" x="2416"/>
        <item m="1" x="4447"/>
        <item m="1" x="2420"/>
        <item m="1" x="4453"/>
        <item m="1" x="2424"/>
        <item m="1" x="4459"/>
        <item m="1" x="2428"/>
        <item m="1" x="4465"/>
        <item m="1" x="2432"/>
        <item m="1" x="4471"/>
        <item m="1" x="2436"/>
        <item m="1" x="4477"/>
        <item m="1" x="2440"/>
        <item m="1" x="4483"/>
        <item m="1" x="2444"/>
        <item m="1" x="4489"/>
        <item m="1" x="2448"/>
        <item m="1" x="4495"/>
        <item m="1" x="2452"/>
        <item m="1" x="4501"/>
        <item m="1" x="2456"/>
        <item m="1" x="4507"/>
        <item m="1" x="2460"/>
        <item m="1" x="4513"/>
        <item m="1" x="2465"/>
        <item m="1" x="4519"/>
        <item m="1" x="2469"/>
        <item m="1" x="4525"/>
        <item m="1" x="2474"/>
        <item m="1" x="4531"/>
        <item m="1" x="6655"/>
        <item m="1" x="6657"/>
        <item m="1" x="6660"/>
        <item m="1" x="6664"/>
        <item m="1" x="6668"/>
        <item m="1" x="6673"/>
        <item m="1" x="6678"/>
        <item m="1" x="6683"/>
        <item m="1" x="6689"/>
        <item m="1" x="6694"/>
        <item m="1" x="6699"/>
        <item m="1" x="6704"/>
        <item m="1" x="6709"/>
        <item m="1" x="6714"/>
        <item m="1" x="6719"/>
        <item m="1" x="6724"/>
        <item m="1" x="6729"/>
        <item m="1" x="6734"/>
        <item m="1" x="6739"/>
        <item m="1" x="6744"/>
        <item m="1" x="6749"/>
        <item m="1" x="6755"/>
        <item m="1" x="6760"/>
        <item m="1" x="6766"/>
        <item m="1" x="2486"/>
        <item m="1" x="2488"/>
        <item m="1" x="2491"/>
        <item m="1" x="2496"/>
        <item m="1" x="2501"/>
        <item m="1" x="2507"/>
        <item m="1" x="2513"/>
        <item m="1" x="2519"/>
        <item m="1" x="2526"/>
        <item m="1" x="2532"/>
        <item m="1" x="2538"/>
        <item m="1" x="2544"/>
        <item m="1" x="2550"/>
        <item m="1" x="2556"/>
        <item m="1" x="2562"/>
        <item m="1" x="2568"/>
        <item m="1" x="2574"/>
        <item m="1" x="2580"/>
        <item m="1" x="2586"/>
        <item m="1" x="2592"/>
        <item m="1" x="2598"/>
        <item m="1" x="2604"/>
        <item m="1" x="2610"/>
        <item m="1" x="2617"/>
        <item m="1" x="6782"/>
        <item m="1" x="2635"/>
        <item m="1" x="6909"/>
        <item m="1" x="2785"/>
        <item m="1" x="7082"/>
        <item m="1" x="2982"/>
        <item m="1" x="7208"/>
        <item m="1" x="3132"/>
        <item m="1" x="3328"/>
        <item m="1" x="7507"/>
        <item m="1" x="3437"/>
        <item m="1" x="7655"/>
        <item m="1" x="3608"/>
        <item m="1" x="7753"/>
        <item m="1" x="3637"/>
        <item m="1" x="3759"/>
        <item m="1" x="3832"/>
        <item m="1" x="6459"/>
        <item m="1" x="278"/>
        <item m="1" x="2492"/>
        <item m="1" x="4546"/>
        <item m="1" x="6463"/>
        <item m="1" x="281"/>
        <item m="1" x="2497"/>
        <item m="1" x="4550"/>
        <item m="1" x="6467"/>
        <item m="1" x="284"/>
        <item m="1" x="2502"/>
        <item m="1" x="4555"/>
        <item m="1" x="6471"/>
        <item m="1" x="287"/>
        <item m="1" x="2508"/>
        <item m="1" x="4561"/>
        <item m="1" x="6476"/>
        <item m="1" x="291"/>
        <item m="1" x="2514"/>
        <item m="1" x="4569"/>
        <item m="1" x="6480"/>
        <item m="1" x="294"/>
        <item m="1" x="2520"/>
        <item m="1" x="4576"/>
        <item m="1" x="6484"/>
        <item m="1" x="297"/>
        <item m="1" x="2527"/>
        <item m="1" x="4584"/>
        <item m="1" x="6488"/>
        <item m="1" x="300"/>
        <item m="1" x="2533"/>
        <item m="1" x="4591"/>
        <item m="1" x="6492"/>
        <item m="1" x="303"/>
        <item m="1" x="2539"/>
        <item m="1" x="4599"/>
        <item m="1" x="6496"/>
        <item m="1" x="306"/>
        <item m="1" x="2545"/>
        <item m="1" x="4606"/>
        <item m="1" x="6500"/>
        <item m="1" x="309"/>
        <item m="1" x="2551"/>
        <item m="1" x="4613"/>
        <item m="1" x="6504"/>
        <item m="1" x="312"/>
        <item m="1" x="2557"/>
        <item m="1" x="4620"/>
        <item m="1" x="6508"/>
        <item m="1" x="315"/>
        <item m="1" x="2563"/>
        <item m="1" x="4627"/>
        <item m="1" x="6512"/>
        <item m="1" x="318"/>
        <item m="1" x="2569"/>
        <item m="1" x="4634"/>
        <item m="1" x="6516"/>
        <item m="1" x="321"/>
        <item m="1" x="2575"/>
        <item m="1" x="4641"/>
        <item m="1" x="6520"/>
        <item m="1" x="324"/>
        <item m="1" x="2581"/>
        <item m="1" x="4648"/>
        <item m="1" x="6524"/>
        <item m="1" x="327"/>
        <item m="1" x="2587"/>
        <item m="1" x="4655"/>
        <item m="1" x="6528"/>
        <item m="1" x="330"/>
        <item m="1" x="2593"/>
        <item m="1" x="4662"/>
        <item m="1" x="6532"/>
        <item m="1" x="333"/>
        <item m="1" x="2599"/>
        <item m="1" x="4669"/>
        <item m="1" x="6537"/>
        <item m="1" x="336"/>
        <item m="1" x="2605"/>
        <item m="1" x="4676"/>
        <item m="1" x="6539"/>
        <item m="1" x="340"/>
        <item m="1" x="2611"/>
        <item m="1" x="4683"/>
        <item m="1" x="6542"/>
        <item m="1" x="343"/>
        <item m="1" x="2618"/>
        <item m="1" x="4690"/>
        <item m="1" x="6543"/>
        <item m="1" x="346"/>
        <item m="1" x="2622"/>
        <item m="1" x="4698"/>
        <item m="1" x="6546"/>
        <item m="1" x="348"/>
        <item m="1" x="2627"/>
        <item m="1" x="4705"/>
        <item m="1" x="2269"/>
        <item m="1" x="4279"/>
        <item m="1" x="6784"/>
        <item m="1" x="621"/>
        <item m="1" x="2274"/>
        <item m="1" x="4283"/>
        <item m="1" x="6787"/>
        <item m="1" x="625"/>
        <item m="1" x="2279"/>
        <item m="1" x="4288"/>
        <item m="1" x="6791"/>
        <item m="1" x="631"/>
        <item m="1" x="2284"/>
        <item m="1" x="4293"/>
        <item m="1" x="6796"/>
        <item m="1" x="638"/>
        <item m="1" x="2290"/>
        <item m="1" x="4299"/>
        <item m="1" x="6801"/>
        <item m="1" x="647"/>
        <item m="1" x="2295"/>
        <item m="1" x="4304"/>
        <item m="1" x="6806"/>
        <item m="1" x="655"/>
        <item m="1" x="2300"/>
        <item m="1" x="4310"/>
        <item m="1" x="6812"/>
        <item m="1" x="664"/>
        <item m="1" x="2305"/>
        <item m="1" x="4315"/>
        <item m="1" x="6817"/>
        <item m="1" x="672"/>
        <item m="1" x="2310"/>
        <item m="1" x="4320"/>
        <item m="1" x="6822"/>
        <item m="1" x="681"/>
        <item m="1" x="2315"/>
        <item m="1" x="4325"/>
        <item m="1" x="6827"/>
        <item m="1" x="689"/>
        <item m="1" x="2320"/>
        <item m="1" x="4330"/>
        <item m="1" x="6832"/>
        <item m="1" x="697"/>
        <item m="1" x="2325"/>
        <item m="1" x="4335"/>
        <item m="1" x="6837"/>
        <item m="1" x="705"/>
        <item m="1" x="2330"/>
        <item m="1" x="4340"/>
        <item m="1" x="6842"/>
        <item m="1" x="713"/>
        <item m="1" x="2335"/>
        <item m="1" x="4345"/>
        <item m="1" x="6847"/>
        <item m="1" x="721"/>
        <item m="1" x="2340"/>
        <item m="1" x="4350"/>
        <item m="1" x="6852"/>
        <item m="1" x="729"/>
        <item m="1" x="2345"/>
        <item m="1" x="4355"/>
        <item m="1" x="6857"/>
        <item m="1" x="737"/>
        <item m="1" x="2350"/>
        <item m="1" x="4360"/>
        <item m="1" x="6862"/>
        <item m="1" x="745"/>
        <item m="1" x="2355"/>
        <item m="1" x="4365"/>
        <item m="1" x="6867"/>
        <item m="1" x="753"/>
        <item m="1" x="2360"/>
        <item m="1" x="4370"/>
        <item m="1" x="6872"/>
        <item m="1" x="761"/>
        <item m="1" x="2366"/>
        <item m="1" x="4375"/>
        <item m="1" x="6877"/>
        <item m="1" x="769"/>
        <item m="1" x="2369"/>
        <item m="1" x="4381"/>
        <item m="1" x="6882"/>
        <item m="1" x="778"/>
        <item m="1" x="2373"/>
        <item m="1" x="4386"/>
        <item m="1" x="6888"/>
        <item m="1" x="786"/>
        <item m="1" x="2374"/>
        <item m="1" x="4390"/>
        <item m="1" x="6893"/>
        <item m="1" x="795"/>
        <item m="1" x="2377"/>
        <item m="1" x="4394"/>
        <item m="1" x="6899"/>
        <item m="1" x="803"/>
        <item m="1" x="6557"/>
        <item m="1" x="357"/>
        <item m="1" x="2638"/>
        <item m="1" x="4719"/>
        <item m="1" x="6561"/>
        <item m="1" x="362"/>
        <item m="1" x="2642"/>
        <item m="1" x="4724"/>
        <item m="1" x="6565"/>
        <item m="1" x="368"/>
        <item m="1" x="2647"/>
        <item m="1" x="4731"/>
        <item m="1" x="6569"/>
        <item m="1" x="374"/>
        <item m="1" x="2653"/>
        <item m="1" x="4739"/>
        <item m="1" x="6574"/>
        <item m="1" x="381"/>
        <item m="1" x="2659"/>
        <item m="1" x="4749"/>
        <item m="1" x="6578"/>
        <item m="1" x="387"/>
        <item m="1" x="2665"/>
        <item m="1" x="4758"/>
        <item m="1" x="6582"/>
        <item m="1" x="394"/>
        <item m="1" x="2672"/>
        <item m="1" x="4768"/>
        <item m="1" x="6586"/>
        <item m="1" x="400"/>
        <item m="1" x="2678"/>
        <item m="1" x="4777"/>
        <item m="1" x="6590"/>
        <item m="1" x="406"/>
        <item m="1" x="2684"/>
        <item m="1" x="4787"/>
        <item m="1" x="6594"/>
        <item m="1" x="412"/>
        <item m="1" x="2690"/>
        <item m="1" x="4796"/>
        <item m="1" x="6598"/>
        <item m="1" x="418"/>
        <item m="1" x="2696"/>
        <item m="1" x="4805"/>
        <item m="1" x="6602"/>
        <item m="1" x="424"/>
        <item m="1" x="2702"/>
        <item m="1" x="4814"/>
        <item m="1" x="6606"/>
        <item m="1" x="430"/>
        <item m="1" x="2708"/>
        <item m="1" x="4823"/>
        <item m="1" x="6610"/>
        <item m="1" x="436"/>
        <item m="1" x="2714"/>
        <item m="1" x="4832"/>
        <item m="1" x="6614"/>
        <item m="1" x="442"/>
        <item m="1" x="2720"/>
        <item m="1" x="4841"/>
        <item m="1" x="6618"/>
        <item m="1" x="448"/>
        <item m="1" x="2726"/>
        <item m="1" x="4850"/>
        <item m="1" x="6622"/>
        <item m="1" x="454"/>
        <item m="1" x="2732"/>
        <item m="1" x="4859"/>
        <item m="1" x="6626"/>
        <item m="1" x="460"/>
        <item m="1" x="2738"/>
        <item m="1" x="4868"/>
        <item m="1" x="6630"/>
        <item m="1" x="466"/>
        <item m="1" x="2744"/>
        <item m="1" x="4877"/>
        <item m="1" x="6635"/>
        <item m="1" x="472"/>
        <item m="1" x="2750"/>
        <item m="1" x="4886"/>
        <item m="1" x="6639"/>
        <item m="1" x="478"/>
        <item m="1" x="2756"/>
        <item m="1" x="4895"/>
        <item m="1" x="6644"/>
        <item m="1" x="484"/>
        <item m="1" x="2762"/>
        <item m="1" x="4904"/>
        <item m="1" x="6646"/>
        <item m="1" x="489"/>
        <item m="1" x="2768"/>
        <item m="1" x="4913"/>
        <item m="1" x="6650"/>
        <item m="1" x="493"/>
        <item m="1" x="2775"/>
        <item m="1" x="4922"/>
        <item m="1" x="2388"/>
        <item m="1" x="4405"/>
        <item m="1" x="6912"/>
        <item m="1" x="2392"/>
        <item m="1" x="4410"/>
        <item m="1" x="6916"/>
        <item m="1" x="2396"/>
        <item m="1" x="4416"/>
        <item m="1" x="6921"/>
        <item m="1" x="2400"/>
        <item m="1" x="4422"/>
        <item m="1" x="6927"/>
        <item m="1" x="2405"/>
        <item m="1" x="4429"/>
        <item m="1" x="6933"/>
        <item m="1" x="2409"/>
        <item m="1" x="4435"/>
        <item m="1" x="6940"/>
        <item m="1" x="2413"/>
        <item m="1" x="4442"/>
        <item m="1" x="6947"/>
        <item m="1" x="2417"/>
        <item m="1" x="4448"/>
        <item m="1" x="6954"/>
        <item m="1" x="2421"/>
        <item m="1" x="4454"/>
        <item m="1" x="6962"/>
        <item m="1" x="2425"/>
        <item m="1" x="4460"/>
        <item m="1" x="6969"/>
        <item m="1" x="2429"/>
        <item m="1" x="4466"/>
        <item m="1" x="6976"/>
        <item m="1" x="2433"/>
        <item m="1" x="4472"/>
        <item m="1" x="6983"/>
        <item m="1" x="2437"/>
        <item m="1" x="4478"/>
        <item m="1" x="6990"/>
        <item m="1" x="2441"/>
        <item m="1" x="4484"/>
        <item m="1" x="6997"/>
        <item m="1" x="2445"/>
        <item m="1" x="4490"/>
        <item m="1" x="7004"/>
        <item m="1" x="2449"/>
        <item m="1" x="4496"/>
        <item m="1" x="7011"/>
        <item m="1" x="2453"/>
        <item m="1" x="4502"/>
        <item m="1" x="7018"/>
        <item m="1" x="2457"/>
        <item m="1" x="4508"/>
        <item m="1" x="7025"/>
        <item m="1" x="2461"/>
        <item m="1" x="4514"/>
        <item m="1" x="7032"/>
        <item m="1" x="2466"/>
        <item m="1" x="4520"/>
        <item m="1" x="7039"/>
        <item m="1" x="2470"/>
        <item m="1" x="4526"/>
        <item m="1" x="7046"/>
        <item m="1" x="2475"/>
        <item m="1" x="4532"/>
        <item m="1" x="7053"/>
        <item m="1" x="2477"/>
        <item m="1" x="4537"/>
        <item m="1" x="7060"/>
        <item m="1" x="2481"/>
        <item m="1" x="4541"/>
        <item m="1" x="7068"/>
        <item m="1" x="6661"/>
        <item m="1" x="498"/>
        <item m="1" x="2788"/>
        <item m="1" x="6665"/>
        <item m="1" x="501"/>
        <item m="1" x="2792"/>
        <item m="1" x="6669"/>
        <item m="1" x="505"/>
        <item m="1" x="2797"/>
        <item m="1" x="6674"/>
        <item m="1" x="510"/>
        <item m="1" x="2804"/>
        <item m="1" x="6679"/>
        <item m="1" x="516"/>
        <item m="1" x="2811"/>
        <item m="1" x="6684"/>
        <item m="1" x="521"/>
        <item m="1" x="2819"/>
        <item m="1" x="6690"/>
        <item m="1" x="527"/>
        <item m="1" x="2827"/>
        <item m="1" x="6695"/>
        <item m="1" x="532"/>
        <item m="1" x="2835"/>
        <item m="1" x="6700"/>
        <item m="1" x="537"/>
        <item m="1" x="2844"/>
        <item m="1" x="6705"/>
        <item m="1" x="542"/>
        <item m="1" x="2852"/>
        <item m="1" x="6710"/>
        <item m="1" x="547"/>
        <item m="1" x="2860"/>
        <item m="1" x="6715"/>
        <item m="1" x="552"/>
        <item m="1" x="2868"/>
        <item m="1" x="6720"/>
        <item m="1" x="557"/>
        <item m="1" x="2876"/>
        <item m="1" x="6725"/>
        <item m="1" x="562"/>
        <item m="1" x="2884"/>
        <item m="1" x="6730"/>
        <item m="1" x="567"/>
        <item m="1" x="2892"/>
        <item m="1" x="6735"/>
        <item m="1" x="572"/>
        <item m="1" x="2900"/>
        <item m="1" x="6740"/>
        <item m="1" x="577"/>
        <item m="1" x="2908"/>
        <item m="1" x="6745"/>
        <item m="1" x="582"/>
        <item m="1" x="2916"/>
        <item m="1" x="6750"/>
        <item m="1" x="587"/>
        <item m="1" x="2924"/>
        <item m="1" x="6756"/>
        <item m="1" x="592"/>
        <item m="1" x="2932"/>
        <item m="1" x="6761"/>
        <item m="1" x="597"/>
        <item m="1" x="2940"/>
        <item m="1" x="6767"/>
        <item m="1" x="602"/>
        <item m="1" x="2948"/>
        <item m="1" x="6770"/>
        <item m="1" x="608"/>
        <item m="1" x="2956"/>
        <item m="1" x="6775"/>
        <item m="1" x="613"/>
        <item m="1" x="2965"/>
        <item m="1" x="2493"/>
        <item m="1" x="4547"/>
        <item m="1" x="2498"/>
        <item m="1" x="4551"/>
        <item m="1" x="2503"/>
        <item m="1" x="4556"/>
        <item m="1" x="2509"/>
        <item m="1" x="4562"/>
        <item m="1" x="2515"/>
        <item m="1" x="4570"/>
        <item m="1" x="2521"/>
        <item m="1" x="4577"/>
        <item m="1" x="2528"/>
        <item m="1" x="4585"/>
        <item m="1" x="2534"/>
        <item m="1" x="4592"/>
        <item m="1" x="2540"/>
        <item m="1" x="4600"/>
        <item m="1" x="2546"/>
        <item m="1" x="4607"/>
        <item m="1" x="2552"/>
        <item m="1" x="4614"/>
        <item m="1" x="2558"/>
        <item m="1" x="4621"/>
        <item m="1" x="2564"/>
        <item m="1" x="4628"/>
        <item m="1" x="2570"/>
        <item m="1" x="4635"/>
        <item m="1" x="2576"/>
        <item m="1" x="4642"/>
        <item m="1" x="2582"/>
        <item m="1" x="4649"/>
        <item m="1" x="2588"/>
        <item m="1" x="4656"/>
        <item m="1" x="2594"/>
        <item m="1" x="4663"/>
        <item m="1" x="2600"/>
        <item m="1" x="4670"/>
        <item m="1" x="2606"/>
        <item m="1" x="4677"/>
        <item m="1" x="2612"/>
        <item m="1" x="4684"/>
        <item m="1" x="2619"/>
        <item m="1" x="4691"/>
        <item m="1" x="2623"/>
        <item m="1" x="4699"/>
        <item m="1" x="2628"/>
        <item m="1" x="4706"/>
        <item m="1" x="6785"/>
        <item m="1" x="622"/>
        <item m="1" x="6788"/>
        <item m="1" x="626"/>
        <item m="1" x="6792"/>
        <item m="1" x="632"/>
        <item m="1" x="6797"/>
        <item m="1" x="639"/>
        <item m="1" x="6802"/>
        <item m="1" x="648"/>
        <item m="1" x="6807"/>
        <item m="1" x="656"/>
        <item m="1" x="6813"/>
        <item m="1" x="665"/>
        <item m="1" x="6818"/>
        <item m="1" x="673"/>
        <item m="1" x="6823"/>
        <item m="1" x="682"/>
        <item m="1" x="6828"/>
        <item m="1" x="690"/>
        <item m="1" x="6833"/>
        <item m="1" x="698"/>
        <item m="1" x="6838"/>
        <item m="1" x="706"/>
        <item m="1" x="6843"/>
        <item m="1" x="714"/>
        <item m="1" x="6848"/>
        <item m="1" x="722"/>
        <item m="1" x="6853"/>
        <item m="1" x="730"/>
        <item m="1" x="6858"/>
        <item m="1" x="738"/>
        <item m="1" x="6863"/>
        <item m="1" x="746"/>
        <item m="1" x="6868"/>
        <item m="1" x="754"/>
        <item m="1" x="6873"/>
        <item m="1" x="762"/>
        <item m="1" x="6878"/>
        <item m="1" x="770"/>
        <item m="1" x="6883"/>
        <item m="1" x="779"/>
        <item m="1" x="6889"/>
        <item m="1" x="787"/>
        <item m="1" x="6894"/>
        <item m="1" x="796"/>
        <item m="1" x="6900"/>
        <item m="1" x="804"/>
        <item m="1" x="2639"/>
        <item m="1" x="4720"/>
        <item m="1" x="2643"/>
        <item m="1" x="4725"/>
        <item m="1" x="2648"/>
        <item m="1" x="4732"/>
        <item m="1" x="2654"/>
        <item m="1" x="4740"/>
        <item m="1" x="2660"/>
        <item m="1" x="4750"/>
        <item m="1" x="2666"/>
        <item m="1" x="4759"/>
        <item m="1" x="2673"/>
        <item m="1" x="4769"/>
        <item m="1" x="2679"/>
        <item m="1" x="4778"/>
        <item m="1" x="2685"/>
        <item m="1" x="4788"/>
        <item m="1" x="2691"/>
        <item m="1" x="4797"/>
        <item m="1" x="2697"/>
        <item m="1" x="4806"/>
        <item m="1" x="2703"/>
        <item m="1" x="4815"/>
        <item m="1" x="2709"/>
        <item m="1" x="4824"/>
        <item m="1" x="2715"/>
        <item m="1" x="4833"/>
        <item m="1" x="2721"/>
        <item m="1" x="4842"/>
        <item m="1" x="2727"/>
        <item m="1" x="4851"/>
        <item m="1" x="2733"/>
        <item m="1" x="4860"/>
        <item m="1" x="2739"/>
        <item m="1" x="4869"/>
        <item m="1" x="2745"/>
        <item m="1" x="4878"/>
        <item m="1" x="2751"/>
        <item m="1" x="4887"/>
        <item m="1" x="2757"/>
        <item m="1" x="4896"/>
        <item m="1" x="2763"/>
        <item m="1" x="4905"/>
        <item m="1" x="2769"/>
        <item m="1" x="4914"/>
        <item m="1" x="2776"/>
        <item m="1" x="4923"/>
        <item m="1" x="6913"/>
        <item m="1" x="6917"/>
        <item m="1" x="6922"/>
        <item m="1" x="6928"/>
        <item m="1" x="6934"/>
        <item m="1" x="6941"/>
        <item m="1" x="6948"/>
        <item m="1" x="6955"/>
        <item m="1" x="6963"/>
        <item m="1" x="6970"/>
        <item m="1" x="6977"/>
        <item m="1" x="6984"/>
        <item m="1" x="6991"/>
        <item m="1" x="6998"/>
        <item m="1" x="7005"/>
        <item m="1" x="7012"/>
        <item m="1" x="7019"/>
        <item m="1" x="7026"/>
        <item m="1" x="7033"/>
        <item m="1" x="7040"/>
        <item m="1" x="7047"/>
        <item m="1" x="7054"/>
        <item m="1" x="7061"/>
        <item m="1" x="7069"/>
        <item m="1" x="2789"/>
        <item m="1" x="2793"/>
        <item m="1" x="2798"/>
        <item m="1" x="2805"/>
        <item m="1" x="2812"/>
        <item m="1" x="2820"/>
        <item m="1" x="2828"/>
        <item m="1" x="2836"/>
        <item m="1" x="2845"/>
        <item m="1" x="2853"/>
        <item m="1" x="2861"/>
        <item m="1" x="2869"/>
        <item m="1" x="2877"/>
        <item m="1" x="2885"/>
        <item m="1" x="2893"/>
        <item m="1" x="2901"/>
        <item m="1" x="2909"/>
        <item m="1" x="2917"/>
        <item m="1" x="2925"/>
        <item m="1" x="2933"/>
        <item m="1" x="2941"/>
        <item m="1" x="2949"/>
        <item m="1" x="2957"/>
        <item m="1" x="2966"/>
        <item m="1" x="7083"/>
        <item m="1" x="2983"/>
        <item m="1" x="7209"/>
        <item m="1" x="3133"/>
        <item m="1" x="7383"/>
        <item m="1" x="3330"/>
        <item m="1" x="7509"/>
        <item m="1" x="3439"/>
        <item m="1" x="7657"/>
        <item m="1" x="3611"/>
        <item m="1" x="7758"/>
        <item m="1" x="3640"/>
        <item m="1" x="3764"/>
        <item m="1" x="3839"/>
        <item m="1" x="3915"/>
        <item m="1" x="37"/>
        <item m="1" x="3985"/>
        <item m="1" x="6670"/>
        <item m="1" x="506"/>
        <item m="1" x="2799"/>
        <item m="1" x="4938"/>
        <item m="1" x="6675"/>
        <item m="1" x="511"/>
        <item m="1" x="2806"/>
        <item m="1" x="4942"/>
        <item m="1" x="6680"/>
        <item m="1" x="517"/>
        <item m="1" x="2813"/>
        <item m="1" x="4948"/>
        <item m="1" x="6685"/>
        <item m="1" x="522"/>
        <item m="1" x="2821"/>
        <item m="1" x="4954"/>
        <item m="1" x="6691"/>
        <item m="1" x="528"/>
        <item m="1" x="2829"/>
        <item m="1" x="4962"/>
        <item m="1" x="6696"/>
        <item m="1" x="533"/>
        <item m="1" x="2837"/>
        <item m="1" x="4969"/>
        <item m="1" x="6701"/>
        <item m="1" x="538"/>
        <item m="1" x="2846"/>
        <item m="1" x="4977"/>
        <item m="1" x="6706"/>
        <item m="1" x="543"/>
        <item m="1" x="2854"/>
        <item m="1" x="4984"/>
        <item m="1" x="6711"/>
        <item m="1" x="548"/>
        <item m="1" x="2862"/>
        <item m="1" x="4992"/>
        <item m="1" x="6716"/>
        <item m="1" x="553"/>
        <item m="1" x="2870"/>
        <item m="1" x="4999"/>
        <item m="1" x="6721"/>
        <item m="1" x="558"/>
        <item m="1" x="2878"/>
        <item m="1" x="5006"/>
        <item m="1" x="6726"/>
        <item m="1" x="563"/>
        <item m="1" x="2886"/>
        <item m="1" x="5013"/>
        <item m="1" x="6731"/>
        <item m="1" x="568"/>
        <item m="1" x="2894"/>
        <item m="1" x="5020"/>
        <item m="1" x="6736"/>
        <item m="1" x="573"/>
        <item m="1" x="2902"/>
        <item m="1" x="5027"/>
        <item m="1" x="6741"/>
        <item m="1" x="578"/>
        <item m="1" x="2910"/>
        <item m="1" x="5034"/>
        <item m="1" x="6746"/>
        <item m="1" x="583"/>
        <item m="1" x="2918"/>
        <item m="1" x="5041"/>
        <item m="1" x="6751"/>
        <item m="1" x="588"/>
        <item m="1" x="2926"/>
        <item m="1" x="5048"/>
        <item m="1" x="6757"/>
        <item m="1" x="593"/>
        <item m="1" x="2934"/>
        <item m="1" x="5055"/>
        <item m="1" x="6762"/>
        <item m="1" x="598"/>
        <item m="1" x="2942"/>
        <item m="1" x="5062"/>
        <item m="1" x="6768"/>
        <item m="1" x="603"/>
        <item m="1" x="2950"/>
        <item m="1" x="5069"/>
        <item m="1" x="6771"/>
        <item m="1" x="609"/>
        <item m="1" x="2958"/>
        <item m="1" x="5076"/>
        <item m="1" x="6776"/>
        <item m="1" x="614"/>
        <item m="1" x="2967"/>
        <item m="1" x="5083"/>
        <item m="1" x="6777"/>
        <item m="1" x="616"/>
        <item m="1" x="2971"/>
        <item m="1" x="5090"/>
        <item m="1" x="6780"/>
        <item m="1" x="618"/>
        <item m="1" x="2976"/>
        <item m="1" x="5097"/>
        <item m="1" x="2504"/>
        <item m="1" x="4557"/>
        <item m="1" x="7085"/>
        <item m="1" x="944"/>
        <item m="1" x="2510"/>
        <item m="1" x="4563"/>
        <item m="1" x="7088"/>
        <item m="1" x="948"/>
        <item m="1" x="2516"/>
        <item m="1" x="4571"/>
        <item m="1" x="7092"/>
        <item m="1" x="955"/>
        <item m="1" x="2522"/>
        <item m="1" x="4578"/>
        <item m="1" x="7097"/>
        <item m="1" x="962"/>
        <item m="1" x="2529"/>
        <item m="1" x="4586"/>
        <item m="1" x="7102"/>
        <item m="1" x="971"/>
        <item m="1" x="2535"/>
        <item m="1" x="4593"/>
        <item m="1" x="7107"/>
        <item m="1" x="979"/>
        <item m="1" x="2541"/>
        <item m="1" x="4601"/>
        <item m="1" x="7113"/>
        <item m="1" x="988"/>
        <item m="1" x="2547"/>
        <item m="1" x="4608"/>
        <item m="1" x="7118"/>
        <item m="1" x="996"/>
        <item m="1" x="2553"/>
        <item m="1" x="4615"/>
        <item m="1" x="7123"/>
        <item m="1" x="1005"/>
        <item m="1" x="2559"/>
        <item m="1" x="4622"/>
        <item m="1" x="7128"/>
        <item m="1" x="1013"/>
        <item m="1" x="2565"/>
        <item m="1" x="4629"/>
        <item m="1" x="7133"/>
        <item m="1" x="1021"/>
        <item m="1" x="2571"/>
        <item m="1" x="4636"/>
        <item m="1" x="7138"/>
        <item m="1" x="1029"/>
        <item m="1" x="2577"/>
        <item m="1" x="4643"/>
        <item m="1" x="7143"/>
        <item m="1" x="1037"/>
        <item m="1" x="2583"/>
        <item m="1" x="4650"/>
        <item m="1" x="7148"/>
        <item m="1" x="1045"/>
        <item m="1" x="2589"/>
        <item m="1" x="4657"/>
        <item m="1" x="7153"/>
        <item m="1" x="1053"/>
        <item m="1" x="2595"/>
        <item m="1" x="4664"/>
        <item m="1" x="7158"/>
        <item m="1" x="1061"/>
        <item m="1" x="2601"/>
        <item m="1" x="4671"/>
        <item m="1" x="7163"/>
        <item m="1" x="1069"/>
        <item m="1" x="2607"/>
        <item m="1" x="4678"/>
        <item m="1" x="7168"/>
        <item m="1" x="1077"/>
        <item m="1" x="2613"/>
        <item m="1" x="4685"/>
        <item m="1" x="7173"/>
        <item m="1" x="1085"/>
        <item m="1" x="2620"/>
        <item m="1" x="4692"/>
        <item m="1" x="7178"/>
        <item m="1" x="1093"/>
        <item m="1" x="2624"/>
        <item m="1" x="4700"/>
        <item m="1" x="7183"/>
        <item m="1" x="1101"/>
        <item m="1" x="2629"/>
        <item m="1" x="4707"/>
        <item m="1" x="7189"/>
        <item m="1" x="1109"/>
        <item m="1" x="2630"/>
        <item m="1" x="4710"/>
        <item m="1" x="7194"/>
        <item m="1" x="1117"/>
        <item m="1" x="2633"/>
        <item m="1" x="4713"/>
        <item m="1" x="7200"/>
        <item m="1" x="1125"/>
        <item m="1" x="6793"/>
        <item m="1" x="633"/>
        <item m="1" x="2986"/>
        <item m="1" x="5112"/>
        <item m="1" x="6798"/>
        <item m="1" x="640"/>
        <item m="1" x="2990"/>
        <item m="1" x="5117"/>
        <item m="1" x="6803"/>
        <item m="1" x="649"/>
        <item m="1" x="2995"/>
        <item m="1" x="5125"/>
        <item m="1" x="6808"/>
        <item m="1" x="657"/>
        <item m="1" x="3001"/>
        <item m="1" x="5133"/>
        <item m="1" x="6814"/>
        <item m="1" x="666"/>
        <item m="1" x="3007"/>
        <item m="1" x="5143"/>
        <item m="1" x="6819"/>
        <item m="1" x="674"/>
        <item m="1" x="3013"/>
        <item m="1" x="5152"/>
        <item m="1" x="6824"/>
        <item m="1" x="683"/>
        <item m="1" x="3020"/>
        <item m="1" x="5162"/>
        <item m="1" x="6829"/>
        <item m="1" x="691"/>
        <item m="1" x="3026"/>
        <item m="1" x="5171"/>
        <item m="1" x="6834"/>
        <item m="1" x="699"/>
        <item m="1" x="3032"/>
        <item m="1" x="5181"/>
        <item m="1" x="6839"/>
        <item m="1" x="707"/>
        <item m="1" x="3038"/>
        <item m="1" x="5190"/>
        <item m="1" x="6844"/>
        <item m="1" x="715"/>
        <item m="1" x="3044"/>
        <item m="1" x="5199"/>
        <item m="1" x="6849"/>
        <item m="1" x="723"/>
        <item m="1" x="3050"/>
        <item m="1" x="5208"/>
        <item m="1" x="6854"/>
        <item m="1" x="731"/>
        <item m="1" x="3056"/>
        <item m="1" x="5217"/>
        <item m="1" x="6859"/>
        <item m="1" x="739"/>
        <item m="1" x="3062"/>
        <item m="1" x="5226"/>
        <item m="1" x="6864"/>
        <item m="1" x="747"/>
        <item m="1" x="3068"/>
        <item m="1" x="5235"/>
        <item m="1" x="6869"/>
        <item m="1" x="755"/>
        <item m="1" x="3074"/>
        <item m="1" x="5244"/>
        <item m="1" x="6874"/>
        <item m="1" x="763"/>
        <item m="1" x="3080"/>
        <item m="1" x="5253"/>
        <item m="1" x="6879"/>
        <item m="1" x="771"/>
        <item m="1" x="3086"/>
        <item m="1" x="5262"/>
        <item m="1" x="6884"/>
        <item m="1" x="780"/>
        <item m="1" x="3092"/>
        <item m="1" x="5271"/>
        <item m="1" x="6890"/>
        <item m="1" x="788"/>
        <item m="1" x="3098"/>
        <item m="1" x="5280"/>
        <item m="1" x="6895"/>
        <item m="1" x="797"/>
        <item m="1" x="3104"/>
        <item m="1" x="5289"/>
        <item m="1" x="6901"/>
        <item m="1" x="805"/>
        <item m="1" x="3111"/>
        <item m="1" x="5298"/>
        <item m="1" x="6903"/>
        <item m="1" x="810"/>
        <item m="1" x="3117"/>
        <item m="1" x="5307"/>
        <item m="1" x="6907"/>
        <item m="1" x="814"/>
        <item m="1" x="3124"/>
        <item m="1" x="5316"/>
        <item m="1" x="2649"/>
        <item m="1" x="4733"/>
        <item m="1" x="7212"/>
        <item m="1" x="2655"/>
        <item m="1" x="4741"/>
        <item m="1" x="7216"/>
        <item m="1" x="2661"/>
        <item m="1" x="4751"/>
        <item m="1" x="7221"/>
        <item m="1" x="2667"/>
        <item m="1" x="4760"/>
        <item m="1" x="7227"/>
        <item m="1" x="2674"/>
        <item m="1" x="4770"/>
        <item m="1" x="7233"/>
        <item m="1" x="2680"/>
        <item m="1" x="4779"/>
        <item m="1" x="7240"/>
        <item m="1" x="2686"/>
        <item m="1" x="4789"/>
        <item m="1" x="7247"/>
        <item m="1" x="2692"/>
        <item m="1" x="4798"/>
        <item m="1" x="7254"/>
        <item m="1" x="2698"/>
        <item m="1" x="4807"/>
        <item m="1" x="7262"/>
        <item m="1" x="2704"/>
        <item m="1" x="4816"/>
        <item m="1" x="7269"/>
        <item m="1" x="2710"/>
        <item m="1" x="4825"/>
        <item m="1" x="7276"/>
        <item m="1" x="2716"/>
        <item m="1" x="4834"/>
        <item m="1" x="7283"/>
        <item m="1" x="2722"/>
        <item m="1" x="4843"/>
        <item m="1" x="7290"/>
        <item m="1" x="2728"/>
        <item m="1" x="4852"/>
        <item m="1" x="7297"/>
        <item m="1" x="2734"/>
        <item m="1" x="4861"/>
        <item m="1" x="7304"/>
        <item m="1" x="2740"/>
        <item m="1" x="4870"/>
        <item m="1" x="7311"/>
        <item m="1" x="2746"/>
        <item m="1" x="4879"/>
        <item m="1" x="7318"/>
        <item m="1" x="2752"/>
        <item m="1" x="4888"/>
        <item m="1" x="7325"/>
        <item m="1" x="2758"/>
        <item m="1" x="4897"/>
        <item m="1" x="7332"/>
        <item m="1" x="2764"/>
        <item m="1" x="4906"/>
        <item m="1" x="7339"/>
        <item m="1" x="2770"/>
        <item m="1" x="4915"/>
        <item m="1" x="7346"/>
        <item m="1" x="2777"/>
        <item m="1" x="4924"/>
        <item m="1" x="7354"/>
        <item m="1" x="2779"/>
        <item m="1" x="4928"/>
        <item m="1" x="7361"/>
        <item m="1" x="2783"/>
        <item m="1" x="4932"/>
        <item m="1" x="7369"/>
        <item m="1" x="6923"/>
        <item m="1" x="820"/>
        <item m="1" x="3136"/>
        <item m="1" x="6929"/>
        <item m="1" x="823"/>
        <item m="1" x="3140"/>
        <item m="1" x="6935"/>
        <item m="1" x="828"/>
        <item m="1" x="3145"/>
        <item m="1" x="6942"/>
        <item m="1" x="833"/>
        <item m="1" x="3152"/>
        <item m="1" x="6949"/>
        <item m="1" x="839"/>
        <item m="1" x="3159"/>
        <item m="1" x="6956"/>
        <item m="1" x="844"/>
        <item m="1" x="3167"/>
        <item m="1" x="6964"/>
        <item m="1" x="850"/>
        <item m="1" x="3175"/>
        <item m="1" x="6971"/>
        <item m="1" x="855"/>
        <item m="1" x="3183"/>
        <item m="1" x="6978"/>
        <item m="1" x="860"/>
        <item m="1" x="3192"/>
        <item m="1" x="6985"/>
        <item m="1" x="865"/>
        <item m="1" x="3200"/>
        <item m="1" x="6992"/>
        <item m="1" x="870"/>
        <item m="1" x="3208"/>
        <item m="1" x="6999"/>
        <item m="1" x="875"/>
        <item m="1" x="3216"/>
        <item m="1" x="7006"/>
        <item m="1" x="880"/>
        <item m="1" x="3224"/>
        <item m="1" x="7013"/>
        <item m="1" x="885"/>
        <item m="1" x="3232"/>
        <item m="1" x="7020"/>
        <item m="1" x="890"/>
        <item m="1" x="3240"/>
        <item m="1" x="7027"/>
        <item m="1" x="895"/>
        <item m="1" x="3248"/>
        <item m="1" x="7034"/>
        <item m="1" x="900"/>
        <item m="1" x="3256"/>
        <item m="1" x="7041"/>
        <item m="1" x="905"/>
        <item m="1" x="3264"/>
        <item m="1" x="7048"/>
        <item m="1" x="910"/>
        <item m="1" x="3272"/>
        <item m="1" x="7055"/>
        <item m="1" x="915"/>
        <item m="1" x="3280"/>
        <item m="1" x="7062"/>
        <item m="1" x="920"/>
        <item m="1" x="3288"/>
        <item m="1" x="7070"/>
        <item m="1" x="925"/>
        <item m="1" x="3296"/>
        <item m="1" x="7073"/>
        <item m="1" x="930"/>
        <item m="1" x="3304"/>
        <item m="1" x="7077"/>
        <item m="1" x="935"/>
        <item m="1" x="3313"/>
        <item m="1" x="2800"/>
        <item m="1" x="4939"/>
        <item m="1" x="2807"/>
        <item m="1" x="4943"/>
        <item m="1" x="2814"/>
        <item m="1" x="4949"/>
        <item m="1" x="2822"/>
        <item m="1" x="4955"/>
        <item m="1" x="2830"/>
        <item m="1" x="4963"/>
        <item m="1" x="2838"/>
        <item m="1" x="4970"/>
        <item m="1" x="2847"/>
        <item m="1" x="4978"/>
        <item m="1" x="2855"/>
        <item m="1" x="4985"/>
        <item m="1" x="2863"/>
        <item m="1" x="4993"/>
        <item m="1" x="2871"/>
        <item m="1" x="5000"/>
        <item m="1" x="2879"/>
        <item m="1" x="5007"/>
        <item m="1" x="2887"/>
        <item m="1" x="5014"/>
        <item m="1" x="2895"/>
        <item m="1" x="5021"/>
        <item m="1" x="2903"/>
        <item m="1" x="5028"/>
        <item m="1" x="2911"/>
        <item m="1" x="5035"/>
        <item m="1" x="2919"/>
        <item m="1" x="5042"/>
        <item m="1" x="2927"/>
        <item m="1" x="5049"/>
        <item m="1" x="2935"/>
        <item m="1" x="5056"/>
        <item m="1" x="2943"/>
        <item m="1" x="5063"/>
        <item m="1" x="2951"/>
        <item m="1" x="5070"/>
        <item m="1" x="2959"/>
        <item m="1" x="5077"/>
        <item m="1" x="2968"/>
        <item m="1" x="5084"/>
        <item m="1" x="2972"/>
        <item m="1" x="5091"/>
        <item m="1" x="2977"/>
        <item m="1" x="5098"/>
        <item m="1" x="7086"/>
        <item m="1" x="945"/>
        <item m="1" x="7089"/>
        <item m="1" x="949"/>
        <item m="1" x="7093"/>
        <item m="1" x="956"/>
        <item m="1" x="7098"/>
        <item m="1" x="963"/>
        <item m="1" x="7103"/>
        <item m="1" x="972"/>
        <item m="1" x="7108"/>
        <item m="1" x="980"/>
        <item m="1" x="7114"/>
        <item m="1" x="989"/>
        <item m="1" x="7119"/>
        <item m="1" x="997"/>
        <item m="1" x="7124"/>
        <item m="1" x="1006"/>
        <item m="1" x="7129"/>
        <item m="1" x="1014"/>
        <item m="1" x="7134"/>
        <item m="1" x="1022"/>
        <item m="1" x="7139"/>
        <item m="1" x="1030"/>
        <item m="1" x="7144"/>
        <item m="1" x="1038"/>
        <item m="1" x="7149"/>
        <item m="1" x="1046"/>
        <item m="1" x="7154"/>
        <item m="1" x="1054"/>
        <item m="1" x="7159"/>
        <item m="1" x="1062"/>
        <item m="1" x="7164"/>
        <item m="1" x="1070"/>
        <item m="1" x="7169"/>
        <item m="1" x="1078"/>
        <item m="1" x="7174"/>
        <item m="1" x="1086"/>
        <item m="1" x="7179"/>
        <item m="1" x="1094"/>
        <item m="1" x="7184"/>
        <item m="1" x="1102"/>
        <item m="1" x="7190"/>
        <item m="1" x="1110"/>
        <item m="1" x="7195"/>
        <item m="1" x="1118"/>
        <item m="1" x="7201"/>
        <item m="1" x="1126"/>
        <item m="1" x="2987"/>
        <item m="1" x="5113"/>
        <item m="1" x="2991"/>
        <item m="1" x="5118"/>
        <item m="1" x="2996"/>
        <item m="1" x="5126"/>
        <item m="1" x="3002"/>
        <item m="1" x="5134"/>
        <item m="1" x="3008"/>
        <item m="1" x="5144"/>
        <item m="1" x="3014"/>
        <item m="1" x="5153"/>
        <item m="1" x="3021"/>
        <item m="1" x="5163"/>
        <item m="1" x="3027"/>
        <item m="1" x="5172"/>
        <item m="1" x="3033"/>
        <item m="1" x="5182"/>
        <item m="1" x="3039"/>
        <item m="1" x="5191"/>
        <item m="1" x="3045"/>
        <item m="1" x="5200"/>
        <item m="1" x="3051"/>
        <item m="1" x="5209"/>
        <item m="1" x="3057"/>
        <item m="1" x="5218"/>
        <item m="1" x="3063"/>
        <item m="1" x="5227"/>
        <item m="1" x="3069"/>
        <item m="1" x="5236"/>
        <item m="1" x="3075"/>
        <item m="1" x="5245"/>
        <item m="1" x="3081"/>
        <item m="1" x="5254"/>
        <item m="1" x="3087"/>
        <item m="1" x="5263"/>
        <item m="1" x="3093"/>
        <item m="1" x="5272"/>
        <item m="1" x="3099"/>
        <item m="1" x="5281"/>
        <item m="1" x="3105"/>
        <item m="1" x="5290"/>
        <item m="1" x="3112"/>
        <item m="1" x="5299"/>
        <item m="1" x="3118"/>
        <item m="1" x="5308"/>
        <item m="1" x="3125"/>
        <item m="1" x="5317"/>
        <item m="1" x="7213"/>
        <item m="1" x="7217"/>
        <item m="1" x="7222"/>
        <item m="1" x="7228"/>
        <item m="1" x="7234"/>
        <item m="1" x="7241"/>
        <item m="1" x="7248"/>
        <item m="1" x="7255"/>
        <item m="1" x="7263"/>
        <item m="1" x="7270"/>
        <item m="1" x="7277"/>
        <item m="1" x="7284"/>
        <item m="1" x="7291"/>
        <item m="1" x="7298"/>
        <item m="1" x="7305"/>
        <item m="1" x="7312"/>
        <item m="1" x="7319"/>
        <item m="1" x="7326"/>
        <item m="1" x="7333"/>
        <item m="1" x="7340"/>
        <item m="1" x="7347"/>
        <item m="1" x="7355"/>
        <item m="1" x="7362"/>
        <item m="1" x="7370"/>
        <item m="1" x="3137"/>
        <item m="1" x="3141"/>
        <item m="1" x="3146"/>
        <item m="1" x="3153"/>
        <item m="1" x="3160"/>
        <item m="1" x="3168"/>
        <item m="1" x="3176"/>
        <item m="1" x="3184"/>
        <item m="1" x="3193"/>
        <item m="1" x="3201"/>
        <item m="1" x="3209"/>
        <item m="1" x="3217"/>
        <item m="1" x="3225"/>
        <item m="1" x="3233"/>
        <item m="1" x="3241"/>
        <item m="1" x="3249"/>
        <item m="1" x="3257"/>
        <item m="1" x="3265"/>
        <item m="1" x="3273"/>
        <item m="1" x="3281"/>
        <item m="1" x="3289"/>
        <item m="1" x="3297"/>
        <item m="1" x="3305"/>
        <item m="1" x="3314"/>
        <item m="1" x="7384"/>
        <item m="1" x="3331"/>
        <item m="1" x="7510"/>
        <item m="1" x="3440"/>
        <item m="1" x="7658"/>
        <item m="1" x="3612"/>
        <item m="1" x="7759"/>
        <item m="1" x="3641"/>
        <item m="1" x="3765"/>
        <item m="1" x="3842"/>
        <item m="1" x="3918"/>
        <item m="1" x="42"/>
        <item m="1" x="3992"/>
        <item m="1" x="117"/>
        <item m="1" x="4068"/>
        <item m="1" x="164"/>
        <item m="1" x="4156"/>
        <item m="1" x="256"/>
        <item m="1" x="6936"/>
        <item m="1" x="829"/>
        <item m="1" x="3147"/>
        <item m="1" x="5334"/>
        <item m="1" x="6943"/>
        <item m="1" x="834"/>
        <item m="1" x="3154"/>
        <item m="1" x="5338"/>
        <item m="1" x="6950"/>
        <item m="1" x="840"/>
        <item m="1" x="3161"/>
        <item m="1" x="5344"/>
        <item m="1" x="6957"/>
        <item m="1" x="845"/>
        <item m="1" x="3169"/>
        <item m="1" x="5350"/>
        <item m="1" x="6965"/>
        <item m="1" x="851"/>
        <item m="1" x="3177"/>
        <item m="1" x="5358"/>
        <item m="1" x="6972"/>
        <item m="1" x="856"/>
        <item m="1" x="3185"/>
        <item m="1" x="5365"/>
        <item m="1" x="6979"/>
        <item m="1" x="861"/>
        <item m="1" x="3194"/>
        <item m="1" x="5373"/>
        <item m="1" x="6986"/>
        <item m="1" x="866"/>
        <item m="1" x="3202"/>
        <item m="1" x="5380"/>
        <item m="1" x="6993"/>
        <item m="1" x="871"/>
        <item m="1" x="3210"/>
        <item m="1" x="5388"/>
        <item m="1" x="7000"/>
        <item m="1" x="876"/>
        <item m="1" x="3218"/>
        <item m="1" x="5395"/>
        <item m="1" x="7007"/>
        <item m="1" x="881"/>
        <item m="1" x="3226"/>
        <item m="1" x="5402"/>
        <item m="1" x="7014"/>
        <item m="1" x="886"/>
        <item m="1" x="3234"/>
        <item m="1" x="5409"/>
        <item m="1" x="7021"/>
        <item m="1" x="891"/>
        <item m="1" x="3242"/>
        <item m="1" x="5416"/>
        <item m="1" x="7028"/>
        <item m="1" x="896"/>
        <item m="1" x="3250"/>
        <item m="1" x="5423"/>
        <item m="1" x="7035"/>
        <item m="1" x="901"/>
        <item m="1" x="3258"/>
        <item m="1" x="5430"/>
        <item m="1" x="7042"/>
        <item m="1" x="906"/>
        <item m="1" x="3266"/>
        <item m="1" x="5437"/>
        <item m="1" x="7049"/>
        <item m="1" x="911"/>
        <item m="1" x="3274"/>
        <item m="1" x="5444"/>
        <item m="1" x="7056"/>
        <item m="1" x="916"/>
        <item m="1" x="3282"/>
        <item m="1" x="5451"/>
        <item m="1" x="7063"/>
        <item m="1" x="921"/>
        <item m="1" x="3290"/>
        <item m="1" x="5458"/>
        <item m="1" x="7071"/>
        <item m="1" x="926"/>
        <item m="1" x="3298"/>
        <item m="1" x="5465"/>
        <item m="1" x="7074"/>
        <item m="1" x="931"/>
        <item m="1" x="3306"/>
        <item m="1" x="5472"/>
        <item m="1" x="7078"/>
        <item m="1" x="936"/>
        <item m="1" x="3315"/>
        <item m="1" x="5479"/>
        <item m="1" x="7079"/>
        <item m="1" x="938"/>
        <item m="1" x="3319"/>
        <item m="1" x="5486"/>
        <item m="1" x="7081"/>
        <item m="1" x="940"/>
        <item m="1" x="3324"/>
        <item m="1" x="5493"/>
        <item m="1" x="2815"/>
        <item m="1" x="4950"/>
        <item m="1" x="7386"/>
        <item m="1" x="1269"/>
        <item m="1" x="2823"/>
        <item m="1" x="4956"/>
        <item m="1" x="7389"/>
        <item m="1" x="1273"/>
        <item m="1" x="2831"/>
        <item m="1" x="4964"/>
        <item m="1" x="7393"/>
        <item m="1" x="1280"/>
        <item m="1" x="2839"/>
        <item m="1" x="4971"/>
        <item m="1" x="7398"/>
        <item m="1" x="1287"/>
        <item m="1" x="2848"/>
        <item m="1" x="4979"/>
        <item m="1" x="7403"/>
        <item m="1" x="1296"/>
        <item m="1" x="2856"/>
        <item m="1" x="4986"/>
        <item m="1" x="7408"/>
        <item m="1" x="1304"/>
        <item m="1" x="2864"/>
        <item m="1" x="4994"/>
        <item m="1" x="7414"/>
        <item m="1" x="1313"/>
        <item m="1" x="2872"/>
        <item m="1" x="5001"/>
        <item m="1" x="7419"/>
        <item m="1" x="1321"/>
        <item m="1" x="2880"/>
        <item m="1" x="5008"/>
        <item m="1" x="7424"/>
        <item m="1" x="1330"/>
        <item m="1" x="2888"/>
        <item m="1" x="5015"/>
        <item m="1" x="7429"/>
        <item m="1" x="1338"/>
        <item m="1" x="2896"/>
        <item m="1" x="5022"/>
        <item m="1" x="7434"/>
        <item m="1" x="1346"/>
        <item m="1" x="2904"/>
        <item m="1" x="5029"/>
        <item m="1" x="7439"/>
        <item m="1" x="1354"/>
        <item m="1" x="2912"/>
        <item m="1" x="5036"/>
        <item m="1" x="7444"/>
        <item m="1" x="1362"/>
        <item m="1" x="2920"/>
        <item m="1" x="5043"/>
        <item m="1" x="7449"/>
        <item m="1" x="1370"/>
        <item m="1" x="2928"/>
        <item m="1" x="5050"/>
        <item m="1" x="7454"/>
        <item m="1" x="1378"/>
        <item m="1" x="2936"/>
        <item m="1" x="5057"/>
        <item m="1" x="7459"/>
        <item m="1" x="1386"/>
        <item m="1" x="2944"/>
        <item m="1" x="5064"/>
        <item m="1" x="7464"/>
        <item m="1" x="1394"/>
        <item m="1" x="2952"/>
        <item m="1" x="5071"/>
        <item m="1" x="7469"/>
        <item m="1" x="1402"/>
        <item m="1" x="2960"/>
        <item m="1" x="5078"/>
        <item m="1" x="7474"/>
        <item m="1" x="1410"/>
        <item m="1" x="2969"/>
        <item m="1" x="5085"/>
        <item m="1" x="7479"/>
        <item m="1" x="1418"/>
        <item m="1" x="2973"/>
        <item m="1" x="5092"/>
        <item m="1" x="7484"/>
        <item m="1" x="1426"/>
        <item m="1" x="2978"/>
        <item m="1" x="5099"/>
        <item m="1" x="7490"/>
        <item m="1" x="1434"/>
        <item m="1" x="2979"/>
        <item m="1" x="5102"/>
        <item m="1" x="7495"/>
        <item m="1" x="1442"/>
        <item m="1" x="2981"/>
        <item m="1" x="5105"/>
        <item m="1" x="7501"/>
        <item m="1" x="1450"/>
        <item m="1" x="7094"/>
        <item m="1" x="957"/>
        <item m="1" x="3334"/>
        <item m="1" x="5510"/>
        <item m="1" x="7099"/>
        <item m="1" x="964"/>
        <item m="1" x="3338"/>
        <item m="1" x="5515"/>
        <item m="1" x="7104"/>
        <item m="1" x="973"/>
        <item m="1" x="3343"/>
        <item m="1" x="5523"/>
        <item m="1" x="7109"/>
        <item m="1" x="981"/>
        <item m="1" x="3349"/>
        <item m="1" x="5531"/>
        <item m="1" x="7115"/>
        <item m="1" x="990"/>
        <item m="1" x="3355"/>
        <item m="1" x="5541"/>
        <item m="1" x="7120"/>
        <item m="1" x="998"/>
        <item m="1" x="3361"/>
        <item m="1" x="5550"/>
        <item m="1" x="7125"/>
        <item m="1" x="1007"/>
        <item m="1" x="3368"/>
        <item m="1" x="5560"/>
        <item m="1" x="7130"/>
        <item m="1" x="1015"/>
        <item m="1" x="3374"/>
        <item m="1" x="5569"/>
        <item m="1" x="7135"/>
        <item m="1" x="1023"/>
        <item m="1" x="3380"/>
        <item m="1" x="5579"/>
        <item m="1" x="7140"/>
        <item m="1" x="1031"/>
        <item m="1" x="3386"/>
        <item m="1" x="5588"/>
        <item m="1" x="7145"/>
        <item m="1" x="1039"/>
        <item m="1" x="3392"/>
        <item m="1" x="5597"/>
        <item m="1" x="7150"/>
        <item m="1" x="1047"/>
        <item m="1" x="3398"/>
        <item m="1" x="5606"/>
        <item m="1" x="7155"/>
        <item m="1" x="1055"/>
        <item m="1" x="3404"/>
        <item m="1" x="5615"/>
        <item m="1" x="7160"/>
        <item m="1" x="1063"/>
        <item m="1" x="5624"/>
        <item m="1" x="7165"/>
        <item m="1" x="1071"/>
        <item m="1" x="5633"/>
        <item m="1" x="7170"/>
        <item m="1" x="1079"/>
        <item m="1" x="5642"/>
        <item m="1" x="7175"/>
        <item m="1" x="1087"/>
        <item m="1" x="5651"/>
        <item m="1" x="7180"/>
        <item m="1" x="1095"/>
        <item m="1" x="5660"/>
        <item m="1" x="7185"/>
        <item m="1" x="1103"/>
        <item m="1" x="5669"/>
        <item m="1" x="7191"/>
        <item m="1" x="1111"/>
        <item m="1" x="5678"/>
        <item m="1" x="7196"/>
        <item m="1" x="1119"/>
        <item m="1" x="5687"/>
        <item m="1" x="7202"/>
        <item m="1" x="1127"/>
        <item m="1" x="5696"/>
        <item m="1" x="7204"/>
        <item m="1" x="1131"/>
        <item m="1" x="5705"/>
        <item m="1" x="7207"/>
        <item m="1" x="1135"/>
        <item m="1" x="5714"/>
        <item m="1" x="2997"/>
        <item m="1" x="5127"/>
        <item m="1" x="7513"/>
        <item m="1" x="3003"/>
        <item m="1" x="5135"/>
        <item m="1" x="7517"/>
        <item m="1" x="3009"/>
        <item m="1" x="5145"/>
        <item m="1" x="7522"/>
        <item m="1" x="3015"/>
        <item m="1" x="5154"/>
        <item m="1" x="7528"/>
        <item m="1" x="3022"/>
        <item m="1" x="5164"/>
        <item m="1" x="7534"/>
        <item m="1" x="3028"/>
        <item m="1" x="5173"/>
        <item m="1" x="7540"/>
        <item m="1" x="3034"/>
        <item m="1" x="5183"/>
        <item m="1" x="7546"/>
        <item m="1" x="3040"/>
        <item m="1" x="5192"/>
        <item m="1" x="7552"/>
        <item m="1" x="3046"/>
        <item m="1" x="5201"/>
        <item m="1" x="7558"/>
        <item m="1" x="3052"/>
        <item m="1" x="5210"/>
        <item m="1" x="7564"/>
        <item m="1" x="3058"/>
        <item m="1" x="5219"/>
        <item m="1" x="7570"/>
        <item m="1" x="3064"/>
        <item m="1" x="5228"/>
        <item m="1" x="7576"/>
        <item m="1" x="3070"/>
        <item m="1" x="5237"/>
        <item m="1" x="7582"/>
        <item m="1" x="3076"/>
        <item m="1" x="5246"/>
        <item m="1" x="7588"/>
        <item m="1" x="3082"/>
        <item m="1" x="5255"/>
        <item m="1" x="7594"/>
        <item m="1" x="3088"/>
        <item m="1" x="5264"/>
        <item m="1" x="7600"/>
        <item m="1" x="3094"/>
        <item m="1" x="5273"/>
        <item m="1" x="7606"/>
        <item m="1" x="3100"/>
        <item m="1" x="5282"/>
        <item m="1" x="7612"/>
        <item m="1" x="3106"/>
        <item m="1" x="5291"/>
        <item m="1" x="7618"/>
        <item m="1" x="3113"/>
        <item m="1" x="5300"/>
        <item m="1" x="7624"/>
        <item m="1" x="3119"/>
        <item m="1" x="5309"/>
        <item m="1" x="7630"/>
        <item m="1" x="3126"/>
        <item m="1" x="5318"/>
        <item m="1" x="7636"/>
        <item m="1" x="3128"/>
        <item m="1" x="5322"/>
        <item m="1" x="7642"/>
        <item m="1" x="3131"/>
        <item m="1" x="5326"/>
        <item m="1" x="7649"/>
        <item m="1" x="7223"/>
        <item m="1" x="1143"/>
        <item m="1" x="3443"/>
        <item m="1" x="7229"/>
        <item m="1" x="1146"/>
        <item m="1" x="3447"/>
        <item m="1" x="7235"/>
        <item m="1" x="1151"/>
        <item m="1" x="3452"/>
        <item m="1" x="7242"/>
        <item m="1" x="1156"/>
        <item m="1" x="3459"/>
        <item m="1" x="7249"/>
        <item m="1" x="1162"/>
        <item m="1" x="3466"/>
        <item m="1" x="7256"/>
        <item m="1" x="1167"/>
        <item m="1" x="3473"/>
        <item m="1" x="7264"/>
        <item m="1" x="1173"/>
        <item m="1" x="3480"/>
        <item m="1" x="7271"/>
        <item m="1" x="1178"/>
        <item m="1" x="3487"/>
        <item m="1" x="7278"/>
        <item m="1" x="1183"/>
        <item m="1" x="3494"/>
        <item m="1" x="7285"/>
        <item m="1" x="1188"/>
        <item m="1" x="3501"/>
        <item m="1" x="7292"/>
        <item m="1" x="1193"/>
        <item m="1" x="3508"/>
        <item m="1" x="7299"/>
        <item m="1" x="1198"/>
        <item m="1" x="3515"/>
        <item m="1" x="7306"/>
        <item m="1" x="1203"/>
        <item m="1" x="3522"/>
        <item m="1" x="7313"/>
        <item m="1" x="1208"/>
        <item m="1" x="3529"/>
        <item m="1" x="7320"/>
        <item m="1" x="1213"/>
        <item m="1" x="3536"/>
        <item m="1" x="7327"/>
        <item m="1" x="1218"/>
        <item m="1" x="3543"/>
        <item m="1" x="7334"/>
        <item m="1" x="1223"/>
        <item m="1" x="3550"/>
        <item m="1" x="7341"/>
        <item m="1" x="1228"/>
        <item m="1" x="3557"/>
        <item m="1" x="7348"/>
        <item m="1" x="1233"/>
        <item m="1" x="3564"/>
        <item m="1" x="7356"/>
        <item m="1" x="1238"/>
        <item m="1" x="3571"/>
        <item m="1" x="7363"/>
        <item m="1" x="1243"/>
        <item m="1" x="3578"/>
        <item m="1" x="7371"/>
        <item m="1" x="1248"/>
        <item m="1" x="3585"/>
        <item m="1" x="7374"/>
        <item m="1" x="1253"/>
        <item m="1" x="3592"/>
        <item m="1" x="7379"/>
        <item m="1" x="1258"/>
        <item m="1" x="3600"/>
        <item m="1" x="3148"/>
        <item m="1" x="5335"/>
        <item m="1" x="3155"/>
        <item m="1" x="5339"/>
        <item m="1" x="3162"/>
        <item m="1" x="5345"/>
        <item m="1" x="3170"/>
        <item m="1" x="5351"/>
        <item m="1" x="3178"/>
        <item m="1" x="5359"/>
        <item m="1" x="3186"/>
        <item m="1" x="5366"/>
        <item m="1" x="3195"/>
        <item m="1" x="5374"/>
        <item m="1" x="3203"/>
        <item m="1" x="5381"/>
        <item m="1" x="3211"/>
        <item m="1" x="5389"/>
        <item m="1" x="3219"/>
        <item m="1" x="5396"/>
        <item m="1" x="3227"/>
        <item m="1" x="5403"/>
        <item m="1" x="3235"/>
        <item m="1" x="5410"/>
        <item m="1" x="3243"/>
        <item m="1" x="5417"/>
        <item m="1" x="3251"/>
        <item m="1" x="5424"/>
        <item m="1" x="3259"/>
        <item m="1" x="5431"/>
        <item m="1" x="3267"/>
        <item m="1" x="5438"/>
        <item m="1" x="3275"/>
        <item m="1" x="5445"/>
        <item m="1" x="3283"/>
        <item m="1" x="5452"/>
        <item m="1" x="3291"/>
        <item m="1" x="5459"/>
        <item m="1" x="3299"/>
        <item m="1" x="5466"/>
        <item m="1" x="3307"/>
        <item m="1" x="5473"/>
        <item m="1" x="3316"/>
        <item m="1" x="5480"/>
        <item m="1" x="3320"/>
        <item m="1" x="5487"/>
        <item m="1" x="3325"/>
        <item m="1" x="5494"/>
        <item m="1" x="7387"/>
        <item m="1" x="1270"/>
        <item m="1" x="7390"/>
        <item m="1" x="1274"/>
        <item m="1" x="7394"/>
        <item m="1" x="1281"/>
        <item m="1" x="7399"/>
        <item m="1" x="1288"/>
        <item m="1" x="7404"/>
        <item m="1" x="1297"/>
        <item m="1" x="7409"/>
        <item m="1" x="1305"/>
        <item m="1" x="7415"/>
        <item m="1" x="1314"/>
        <item m="1" x="7420"/>
        <item m="1" x="1322"/>
        <item m="1" x="7425"/>
        <item m="1" x="1331"/>
        <item m="1" x="7430"/>
        <item m="1" x="1339"/>
        <item m="1" x="7435"/>
        <item m="1" x="1347"/>
        <item m="1" x="7440"/>
        <item m="1" x="1355"/>
        <item m="1" x="7445"/>
        <item m="1" x="1363"/>
        <item m="1" x="7450"/>
        <item m="1" x="1371"/>
        <item m="1" x="7455"/>
        <item m="1" x="1379"/>
        <item m="1" x="7460"/>
        <item m="1" x="1387"/>
        <item m="1" x="7465"/>
        <item m="1" x="1395"/>
        <item m="1" x="7470"/>
        <item m="1" x="1403"/>
        <item m="1" x="7475"/>
        <item m="1" x="1411"/>
        <item m="1" x="7480"/>
        <item m="1" x="1419"/>
        <item m="1" x="7485"/>
        <item m="1" x="1427"/>
        <item m="1" x="7491"/>
        <item m="1" x="1435"/>
        <item m="1" x="7496"/>
        <item m="1" x="1443"/>
        <item m="1" x="7502"/>
        <item m="1" x="1451"/>
        <item m="1" x="3335"/>
        <item m="1" x="5511"/>
        <item m="1" x="3339"/>
        <item m="1" x="5516"/>
        <item m="1" x="3344"/>
        <item m="1" x="5524"/>
        <item m="1" x="3350"/>
        <item m="1" x="5532"/>
        <item m="1" x="3356"/>
        <item m="1" x="5542"/>
        <item m="1" x="3362"/>
        <item m="1" x="5551"/>
        <item m="1" x="3369"/>
        <item m="1" x="5561"/>
        <item m="1" x="3375"/>
        <item m="1" x="5570"/>
        <item m="1" x="3381"/>
        <item m="1" x="5580"/>
        <item m="1" x="3387"/>
        <item m="1" x="5589"/>
        <item m="1" x="3393"/>
        <item m="1" x="5598"/>
        <item m="1" x="3399"/>
        <item m="1" x="5607"/>
        <item m="1" x="3405"/>
        <item m="1" x="5616"/>
        <item m="1" x="5625"/>
        <item m="1" x="5634"/>
        <item m="1" x="5643"/>
        <item m="1" x="5652"/>
        <item m="1" x="5661"/>
        <item m="1" x="5670"/>
        <item m="1" x="5679"/>
        <item m="1" x="5688"/>
        <item m="1" x="5697"/>
        <item m="1" x="5706"/>
        <item m="1" x="5715"/>
        <item m="1" x="7514"/>
        <item m="1" x="7518"/>
        <item m="1" x="7523"/>
        <item m="1" x="7529"/>
        <item m="1" x="7535"/>
        <item m="1" x="7541"/>
        <item m="1" x="7547"/>
        <item m="1" x="7553"/>
        <item m="1" x="7559"/>
        <item m="1" x="7565"/>
        <item m="1" x="7571"/>
        <item m="1" x="7577"/>
        <item m="1" x="7583"/>
        <item m="1" x="7589"/>
        <item m="1" x="7595"/>
        <item m="1" x="7601"/>
        <item m="1" x="7607"/>
        <item m="1" x="7613"/>
        <item m="1" x="7619"/>
        <item m="1" x="7625"/>
        <item m="1" x="7631"/>
        <item m="1" x="7637"/>
        <item m="1" x="7643"/>
        <item m="1" x="7650"/>
        <item m="1" x="3444"/>
        <item m="1" x="3448"/>
        <item m="1" x="3453"/>
        <item m="1" x="3460"/>
        <item m="1" x="3467"/>
        <item m="1" x="3474"/>
        <item m="1" x="3481"/>
        <item m="1" x="3488"/>
        <item m="1" x="3495"/>
        <item m="1" x="3502"/>
        <item m="1" x="3509"/>
        <item m="1" x="3516"/>
        <item m="1" x="3523"/>
        <item m="1" x="3530"/>
        <item m="1" x="3537"/>
        <item m="1" x="3544"/>
        <item m="1" x="3551"/>
        <item m="1" x="3558"/>
        <item m="1" x="3565"/>
        <item m="1" x="3572"/>
        <item m="1" x="3579"/>
        <item m="1" x="3586"/>
        <item m="1" x="3593"/>
        <item m="1" x="3601"/>
        <item m="1" x="7659"/>
        <item m="1" x="3613"/>
        <item m="1" x="7760"/>
        <item m="1" x="3642"/>
        <item m="1" x="3766"/>
        <item m="1" x="3843"/>
        <item m="1" x="3919"/>
        <item m="1" x="45"/>
        <item m="1" x="3996"/>
        <item m="1" x="120"/>
        <item m="1" x="4071"/>
        <item m="1" x="169"/>
        <item m="1" x="4165"/>
        <item m="1" x="265"/>
        <item m="1" x="4264"/>
        <item m="1" x="337"/>
        <item m="1" x="4376"/>
        <item m="1" x="7236"/>
        <item m="1" x="1152"/>
        <item m="1" x="3454"/>
        <item m="1" x="5734"/>
        <item m="1" x="7243"/>
        <item m="1" x="1157"/>
        <item m="1" x="3461"/>
        <item m="1" x="5738"/>
        <item m="1" x="7250"/>
        <item m="1" x="1163"/>
        <item m="1" x="3468"/>
        <item m="1" x="5744"/>
        <item m="1" x="7257"/>
        <item m="1" x="1168"/>
        <item m="1" x="3475"/>
        <item m="1" x="5749"/>
        <item m="1" x="7265"/>
        <item m="1" x="1174"/>
        <item m="1" x="3482"/>
        <item m="1" x="5756"/>
        <item m="1" x="7272"/>
        <item m="1" x="1179"/>
        <item m="1" x="3489"/>
        <item m="1" x="5762"/>
        <item m="1" x="7279"/>
        <item m="1" x="1184"/>
        <item m="1" x="3496"/>
        <item m="1" x="5769"/>
        <item m="1" x="7286"/>
        <item m="1" x="1189"/>
        <item m="1" x="3503"/>
        <item m="1" x="5775"/>
        <item m="1" x="7293"/>
        <item m="1" x="1194"/>
        <item m="1" x="3510"/>
        <item m="1" x="5782"/>
        <item m="1" x="7300"/>
        <item m="1" x="1199"/>
        <item m="1" x="3517"/>
        <item m="1" x="5788"/>
        <item m="1" x="7307"/>
        <item m="1" x="1204"/>
        <item m="1" x="3524"/>
        <item m="1" x="5794"/>
        <item m="1" x="7314"/>
        <item m="1" x="1209"/>
        <item m="1" x="3531"/>
        <item m="1" x="5800"/>
        <item m="1" x="7321"/>
        <item m="1" x="1214"/>
        <item m="1" x="3538"/>
        <item m="1" x="5806"/>
        <item m="1" x="7328"/>
        <item m="1" x="1219"/>
        <item m="1" x="3545"/>
        <item m="1" x="5812"/>
        <item m="1" x="7335"/>
        <item m="1" x="1224"/>
        <item m="1" x="3552"/>
        <item m="1" x="5818"/>
        <item m="1" x="7342"/>
        <item m="1" x="1229"/>
        <item m="1" x="3559"/>
        <item m="1" x="5824"/>
        <item m="1" x="7349"/>
        <item m="1" x="1234"/>
        <item m="1" x="3566"/>
        <item m="1" x="5830"/>
        <item m="1" x="7357"/>
        <item m="1" x="1239"/>
        <item m="1" x="3573"/>
        <item m="1" x="5836"/>
        <item m="1" x="7364"/>
        <item m="1" x="1244"/>
        <item m="1" x="3580"/>
        <item m="1" x="5842"/>
        <item m="1" x="7372"/>
        <item m="1" x="1249"/>
        <item m="1" x="3587"/>
        <item m="1" x="5848"/>
        <item m="1" x="7375"/>
        <item m="1" x="1254"/>
        <item m="1" x="3594"/>
        <item m="1" x="5854"/>
        <item m="1" x="7380"/>
        <item m="1" x="1259"/>
        <item m="1" x="3602"/>
        <item m="1" x="5860"/>
        <item m="1" x="7381"/>
        <item m="1" x="1261"/>
        <item m="1" x="3605"/>
        <item m="1" x="5866"/>
        <item m="1" x="7382"/>
        <item m="1" x="1263"/>
        <item m="1" x="3609"/>
        <item m="1" x="5872"/>
        <item m="1" x="3163"/>
        <item m="1" x="5346"/>
        <item m="1" x="7661"/>
        <item m="1" x="1574"/>
        <item m="1" x="3171"/>
        <item m="1" x="5352"/>
        <item m="1" x="7664"/>
        <item m="1" x="1578"/>
        <item m="1" x="3179"/>
        <item m="1" x="5360"/>
        <item m="1" x="7668"/>
        <item m="1" x="1585"/>
        <item m="1" x="3187"/>
        <item m="1" x="5367"/>
        <item m="1" x="7672"/>
        <item m="1" x="1591"/>
        <item m="1" x="3196"/>
        <item m="1" x="5375"/>
        <item m="1" x="7676"/>
        <item m="1" x="1599"/>
        <item m="1" x="3204"/>
        <item m="1" x="5382"/>
        <item m="1" x="7680"/>
        <item m="1" x="1606"/>
        <item m="1" x="3212"/>
        <item m="1" x="5390"/>
        <item m="1" x="7684"/>
        <item m="1" x="1614"/>
        <item m="1" x="3220"/>
        <item m="1" x="5397"/>
        <item m="1" x="7688"/>
        <item m="1" x="1621"/>
        <item m="1" x="3228"/>
        <item m="1" x="5404"/>
        <item m="1" x="7692"/>
        <item m="1" x="1629"/>
        <item m="1" x="3236"/>
        <item m="1" x="5411"/>
        <item m="1" x="7696"/>
        <item m="1" x="1636"/>
        <item m="1" x="3244"/>
        <item m="1" x="5418"/>
        <item m="1" x="7700"/>
        <item m="1" x="1643"/>
        <item m="1" x="3252"/>
        <item m="1" x="5425"/>
        <item m="1" x="7704"/>
        <item m="1" x="1650"/>
        <item m="1" x="3260"/>
        <item m="1" x="5432"/>
        <item m="1" x="7708"/>
        <item m="1" x="1657"/>
        <item m="1" x="3268"/>
        <item m="1" x="5439"/>
        <item m="1" x="7712"/>
        <item m="1" x="1664"/>
        <item m="1" x="3276"/>
        <item m="1" x="5446"/>
        <item m="1" x="7716"/>
        <item m="1" x="1671"/>
        <item m="1" x="3284"/>
        <item m="1" x="5453"/>
        <item m="1" x="7720"/>
        <item m="1" x="1678"/>
        <item m="1" x="3292"/>
        <item m="1" x="5460"/>
        <item m="1" x="7724"/>
        <item m="1" x="1685"/>
        <item m="1" x="3300"/>
        <item m="1" x="5467"/>
        <item m="1" x="7728"/>
        <item m="1" x="1692"/>
        <item m="1" x="3308"/>
        <item m="1" x="5474"/>
        <item m="1" x="7732"/>
        <item m="1" x="1699"/>
        <item m="1" x="3317"/>
        <item m="1" x="5481"/>
        <item m="1" x="7736"/>
        <item m="1" x="1706"/>
        <item m="1" x="3321"/>
        <item m="1" x="5488"/>
        <item m="1" x="7740"/>
        <item m="1" x="1713"/>
        <item m="1" x="3326"/>
        <item m="1" x="5495"/>
        <item m="1" x="7745"/>
        <item m="1" x="1720"/>
        <item m="1" x="3327"/>
        <item m="1" x="5498"/>
        <item m="1" x="7749"/>
        <item m="1" x="1727"/>
        <item m="1" x="3329"/>
        <item m="1" x="5501"/>
        <item m="1" x="7754"/>
        <item m="1" x="1734"/>
        <item m="1" x="7395"/>
        <item m="1" x="1282"/>
        <item m="1" x="5888"/>
        <item m="1" x="7400"/>
        <item m="1" x="1289"/>
        <item m="1" x="5893"/>
        <item m="1" x="7405"/>
        <item m="1" x="1298"/>
        <item m="1" x="5901"/>
        <item m="1" x="7410"/>
        <item m="1" x="1306"/>
        <item m="1" x="5908"/>
        <item m="1" x="7416"/>
        <item m="1" x="1315"/>
        <item m="1" x="5917"/>
        <item m="1" x="7421"/>
        <item m="1" x="1323"/>
        <item m="1" x="5925"/>
        <item m="1" x="7426"/>
        <item m="1" x="1332"/>
        <item m="1" x="5933"/>
        <item m="1" x="7431"/>
        <item m="1" x="1340"/>
        <item m="1" x="5941"/>
        <item m="1" x="7436"/>
        <item m="1" x="1348"/>
        <item m="1" x="5950"/>
        <item m="1" x="7441"/>
        <item m="1" x="1356"/>
        <item m="1" x="5958"/>
        <item m="1" x="7446"/>
        <item m="1" x="1364"/>
        <item m="1" x="5966"/>
        <item m="1" x="7451"/>
        <item m="1" x="1372"/>
        <item m="1" x="5974"/>
        <item m="1" x="7456"/>
        <item m="1" x="1380"/>
        <item m="1" x="5982"/>
        <item m="1" x="7461"/>
        <item m="1" x="1388"/>
        <item m="1" x="5990"/>
        <item m="1" x="7466"/>
        <item m="1" x="1396"/>
        <item m="1" x="5998"/>
        <item m="1" x="7471"/>
        <item m="1" x="1404"/>
        <item m="1" x="6006"/>
        <item m="1" x="7476"/>
        <item m="1" x="1412"/>
        <item m="1" x="6014"/>
        <item m="1" x="7481"/>
        <item m="1" x="1420"/>
        <item m="1" x="6022"/>
        <item m="1" x="7486"/>
        <item m="1" x="1428"/>
        <item m="1" x="6030"/>
        <item m="1" x="7492"/>
        <item m="1" x="1436"/>
        <item m="1" x="6038"/>
        <item m="1" x="7497"/>
        <item m="1" x="1444"/>
        <item m="1" x="7503"/>
        <item m="1" x="1452"/>
        <item m="1" x="7505"/>
        <item m="1" x="1456"/>
        <item m="1" x="7508"/>
        <item m="1" x="1460"/>
        <item m="1" x="3345"/>
        <item m="1" x="5525"/>
        <item m="1" x="7763"/>
        <item m="1" x="3351"/>
        <item m="1" x="5533"/>
        <item m="1" x="7767"/>
        <item m="1" x="3357"/>
        <item m="1" x="5543"/>
        <item m="1" x="7772"/>
        <item m="1" x="3363"/>
        <item m="1" x="5552"/>
        <item m="1" x="7777"/>
        <item m="1" x="3370"/>
        <item m="1" x="5562"/>
        <item m="1" x="7782"/>
        <item m="1" x="3376"/>
        <item m="1" x="5571"/>
        <item m="1" x="7787"/>
        <item m="1" x="3382"/>
        <item m="1" x="5581"/>
        <item m="1" x="7792"/>
        <item m="1" x="3388"/>
        <item m="1" x="5590"/>
        <item m="1" x="7797"/>
        <item m="1" x="3394"/>
        <item m="1" x="5599"/>
        <item m="1" x="7802"/>
        <item m="1" x="3400"/>
        <item m="1" x="5608"/>
        <item m="1" x="7807"/>
        <item m="1" x="3406"/>
        <item m="1" x="5617"/>
        <item m="1" x="7812"/>
        <item m="1" x="3410"/>
        <item m="1" x="5626"/>
        <item m="1" x="7817"/>
        <item m="1" x="3412"/>
        <item m="1" x="5635"/>
        <item m="1" x="7822"/>
        <item m="1" x="3414"/>
        <item m="1" x="5644"/>
        <item m="1" x="7827"/>
        <item m="1" x="3416"/>
        <item m="1" x="5653"/>
        <item m="1" x="7832"/>
        <item m="1" x="3418"/>
        <item m="1" x="5662"/>
        <item m="1" x="7837"/>
        <item m="1" x="3420"/>
        <item m="1" x="5671"/>
        <item m="1" x="7842"/>
        <item m="1" x="3422"/>
        <item m="1" x="5680"/>
        <item m="1" x="7847"/>
        <item m="1" x="3424"/>
        <item m="1" x="5689"/>
        <item m="1" x="7852"/>
        <item m="1" x="3427"/>
        <item m="1" x="5698"/>
        <item m="1" x="7857"/>
        <item m="1" x="3429"/>
        <item m="1" x="5707"/>
        <item m="1" x="7862"/>
        <item m="1" x="3432"/>
        <item m="1" x="5716"/>
        <item m="1" x="7868"/>
        <item m="1" x="3434"/>
        <item m="1" x="5720"/>
        <item m="1" x="3438"/>
        <item m="1" x="5724"/>
        <item m="1" x="7524"/>
        <item m="1" x="1470"/>
        <item m="1" x="3645"/>
        <item m="1" x="7530"/>
        <item m="1" x="1473"/>
        <item m="1" x="3649"/>
        <item m="1" x="7536"/>
        <item m="1" x="1478"/>
        <item m="1" x="3654"/>
        <item m="1" x="7542"/>
        <item m="1" x="1482"/>
        <item m="1" x="3659"/>
        <item m="1" x="7548"/>
        <item m="1" x="1487"/>
        <item m="1" x="3664"/>
        <item m="1" x="7554"/>
        <item m="1" x="1491"/>
        <item m="1" x="3669"/>
        <item m="1" x="7560"/>
        <item m="1" x="1496"/>
        <item m="1" x="3674"/>
        <item m="1" x="7566"/>
        <item m="1" x="1500"/>
        <item m="1" x="3679"/>
        <item m="1" x="7572"/>
        <item m="1" x="1504"/>
        <item m="1" x="3684"/>
        <item m="1" x="7578"/>
        <item m="1" x="1508"/>
        <item m="1" x="3689"/>
        <item m="1" x="7584"/>
        <item m="1" x="1512"/>
        <item m="1" x="3694"/>
        <item m="1" x="7590"/>
        <item m="1" x="1516"/>
        <item m="1" x="3699"/>
        <item m="1" x="7596"/>
        <item m="1" x="1520"/>
        <item m="1" x="3704"/>
        <item m="1" x="7602"/>
        <item m="1" x="1524"/>
        <item m="1" x="3709"/>
        <item m="1" x="7608"/>
        <item m="1" x="1528"/>
        <item m="1" x="3714"/>
        <item m="1" x="7614"/>
        <item m="1" x="1532"/>
        <item m="1" x="3719"/>
        <item m="1" x="7620"/>
        <item m="1" x="1536"/>
        <item m="1" x="3724"/>
        <item m="1" x="7626"/>
        <item m="1" x="1540"/>
        <item m="1" x="3729"/>
        <item m="1" x="7632"/>
        <item m="1" x="1544"/>
        <item m="1" x="3734"/>
        <item m="1" x="7638"/>
        <item m="1" x="1548"/>
        <item m="1" x="3739"/>
        <item m="1" x="7644"/>
        <item m="1" x="1552"/>
        <item m="1" x="3744"/>
        <item m="1" x="7651"/>
        <item m="1" x="1556"/>
        <item m="1" x="3749"/>
        <item m="1" x="7653"/>
        <item m="1" x="1560"/>
        <item m="1" x="3754"/>
        <item m="1" x="7656"/>
        <item m="1" x="1564"/>
        <item m="1" x="3760"/>
        <item m="1" x="3455"/>
        <item m="1" x="5735"/>
        <item m="1" x="3462"/>
        <item m="1" x="5739"/>
        <item m="1" x="3469"/>
        <item m="1" x="5745"/>
        <item m="1" x="3476"/>
        <item m="1" x="5750"/>
        <item m="1" x="3483"/>
        <item m="1" x="5757"/>
        <item m="1" x="3490"/>
        <item m="1" x="5763"/>
        <item m="1" x="3497"/>
        <item m="1" x="5770"/>
        <item m="1" x="3504"/>
        <item m="1" x="5776"/>
        <item m="1" x="3511"/>
        <item m="1" x="5783"/>
        <item m="1" x="3518"/>
        <item m="1" x="5789"/>
        <item m="1" x="3525"/>
        <item m="1" x="5795"/>
        <item m="1" x="3532"/>
        <item m="1" x="5801"/>
        <item m="1" x="3539"/>
        <item m="1" x="5807"/>
        <item m="1" x="3546"/>
        <item m="1" x="5813"/>
        <item m="1" x="3553"/>
        <item m="1" x="5819"/>
        <item m="1" x="3560"/>
        <item m="1" x="5825"/>
        <item m="1" x="3567"/>
        <item m="1" x="5831"/>
        <item m="1" x="3574"/>
        <item m="1" x="5837"/>
        <item m="1" x="3581"/>
        <item m="1" x="5843"/>
        <item m="1" x="3588"/>
        <item m="1" x="5849"/>
        <item m="1" x="3595"/>
        <item m="1" x="5855"/>
        <item m="1" x="3603"/>
        <item m="1" x="5861"/>
        <item m="1" x="3606"/>
        <item m="1" x="5867"/>
        <item m="1" x="3610"/>
        <item m="1" x="5873"/>
        <item m="1" x="7662"/>
        <item m="1" x="1575"/>
        <item m="1" x="7665"/>
        <item m="1" x="1579"/>
        <item m="1" x="7669"/>
        <item m="1" x="1586"/>
        <item m="1" x="7673"/>
        <item m="1" x="1592"/>
        <item m="1" x="7677"/>
        <item m="1" x="1600"/>
        <item m="1" x="7681"/>
        <item m="1" x="1607"/>
        <item m="1" x="7685"/>
        <item m="1" x="1615"/>
        <item m="1" x="7689"/>
        <item m="1" x="1622"/>
        <item m="1" x="7693"/>
        <item m="1" x="1630"/>
        <item m="1" x="7697"/>
        <item m="1" x="1637"/>
        <item m="1" x="7701"/>
        <item m="1" x="1644"/>
        <item m="1" x="7705"/>
        <item m="1" x="1651"/>
        <item m="1" x="7709"/>
        <item m="1" x="1658"/>
        <item m="1" x="7713"/>
        <item m="1" x="1665"/>
        <item m="1" x="7717"/>
        <item m="1" x="1672"/>
        <item m="1" x="7721"/>
        <item m="1" x="1679"/>
        <item m="1" x="7725"/>
        <item m="1" x="1686"/>
        <item m="1" x="7729"/>
        <item m="1" x="1693"/>
        <item m="1" x="7733"/>
        <item m="1" x="1700"/>
        <item m="1" x="7737"/>
        <item m="1" x="1707"/>
        <item m="1" x="7741"/>
        <item m="1" x="1714"/>
        <item m="1" x="7746"/>
        <item m="1" x="1721"/>
        <item m="1" x="7750"/>
        <item m="1" x="1728"/>
        <item m="1" x="7755"/>
        <item m="1" x="1735"/>
        <item m="1" x="5889"/>
        <item m="1" x="5894"/>
        <item m="1" x="5902"/>
        <item m="1" x="5909"/>
        <item m="1" x="5918"/>
        <item m="1" x="5926"/>
        <item m="1" x="5934"/>
        <item m="1" x="5942"/>
        <item m="1" x="5951"/>
        <item m="1" x="5959"/>
        <item m="1" x="5967"/>
        <item m="1" x="5975"/>
        <item m="1" x="5983"/>
        <item m="1" x="5991"/>
        <item m="1" x="5999"/>
        <item m="1" x="6007"/>
        <item m="1" x="6015"/>
        <item m="1" x="6023"/>
        <item m="1" x="6031"/>
        <item m="1" x="6039"/>
        <item m="1" x="7764"/>
        <item m="1" x="7768"/>
        <item m="1" x="7773"/>
        <item m="1" x="7778"/>
        <item m="1" x="7783"/>
        <item m="1" x="7788"/>
        <item m="1" x="7793"/>
        <item m="1" x="7798"/>
        <item m="1" x="7803"/>
        <item m="1" x="7808"/>
        <item m="1" x="7813"/>
        <item m="1" x="7818"/>
        <item m="1" x="7823"/>
        <item m="1" x="7828"/>
        <item m="1" x="7833"/>
        <item m="1" x="7838"/>
        <item m="1" x="7843"/>
        <item m="1" x="7848"/>
        <item m="1" x="7853"/>
        <item m="1" x="7858"/>
        <item m="1" x="7863"/>
        <item m="1" x="7869"/>
        <item m="1" x="3646"/>
        <item m="1" x="3650"/>
        <item m="1" x="3655"/>
        <item m="1" x="3660"/>
        <item m="1" x="3665"/>
        <item m="1" x="3670"/>
        <item m="1" x="3675"/>
        <item m="1" x="3680"/>
        <item m="1" x="3685"/>
        <item m="1" x="3690"/>
        <item m="1" x="3695"/>
        <item m="1" x="3700"/>
        <item m="1" x="3705"/>
        <item m="1" x="3710"/>
        <item m="1" x="3715"/>
        <item m="1" x="3720"/>
        <item m="1" x="3725"/>
        <item m="1" x="3730"/>
        <item m="1" x="3735"/>
        <item m="1" x="3740"/>
        <item m="1" x="3745"/>
        <item m="1" x="3750"/>
        <item m="1" x="3755"/>
        <item m="1" x="3761"/>
        <item m="1" x="3767"/>
        <item m="1" x="3844"/>
        <item m="1" x="3920"/>
        <item m="1" x="46"/>
        <item m="1" x="3997"/>
        <item m="1" x="121"/>
        <item m="1" x="4072"/>
        <item m="1" x="172"/>
        <item m="1" x="4170"/>
        <item m="1" x="271"/>
        <item m="1" x="4269"/>
        <item m="1" x="344"/>
        <item m="1" x="4387"/>
        <item m="1" x="485"/>
        <item m="1" x="4533"/>
        <item m="1" x="604"/>
        <item m="1" x="4693"/>
        <item m="1" x="789"/>
        <item m="1" x="806"/>
        <item m="1" x="4099"/>
        <item m="1" x="199"/>
        <item m="1" x="4199"/>
        <item m="1" x="288"/>
        <item m="1" x="4294"/>
        <item m="1" x="375"/>
        <item m="1" x="4423"/>
        <item m="1" x="512"/>
        <item m="1" x="4564"/>
        <item m="1" x="641"/>
        <item m="1" x="4742"/>
        <item m="1" x="824"/>
        <item m="1" x="4944"/>
        <item m="1" x="950"/>
        <item m="1" x="5119"/>
        <item m="1" x="1140"/>
        <item m="1" x="5331"/>
        <item m="1" x="1266"/>
        <item m="1" x="5506"/>
        <item m="1" x="1465"/>
        <item m="1" x="5729"/>
        <item m="1" x="1569"/>
        <item m="1" x="5882"/>
        <item m="1" x="1746"/>
        <item m="1" x="6064"/>
        <item m="1" x="1827"/>
        <item m="1" x="6169"/>
        <item m="1" x="1955"/>
        <item m="1" x="6251"/>
        <item m="1" x="2037"/>
        <item m="1" x="6354"/>
        <item m="1" x="4305"/>
        <item m="1" x="388"/>
        <item m="1" x="4436"/>
        <item m="1" x="523"/>
        <item m="1" x="4579"/>
        <item m="1" x="658"/>
        <item m="1" x="4761"/>
        <item m="1" x="835"/>
        <item m="1" x="4957"/>
        <item m="1" x="965"/>
        <item m="1" x="5136"/>
        <item m="1" x="1147"/>
        <item m="1" x="5340"/>
        <item m="1" x="1275"/>
        <item m="1" x="5517"/>
        <item m="1" x="1467"/>
        <item m="1" x="5731"/>
        <item m="1" x="1571"/>
        <item m="1" x="5884"/>
        <item m="1" x="1748"/>
        <item m="1" x="6066"/>
        <item m="1" x="1829"/>
        <item m="1" x="6172"/>
        <item m="1" x="1958"/>
        <item m="1" x="6254"/>
        <item m="1" x="2040"/>
        <item m="1" x="6359"/>
        <item m="1" x="2167"/>
        <item m="1" x="6439"/>
        <item m="1" x="4594"/>
        <item m="1" x="675"/>
        <item m="1" x="4780"/>
        <item m="1" x="846"/>
        <item m="1" x="4972"/>
        <item m="1" x="982"/>
        <item m="1" x="5155"/>
        <item m="1" x="1158"/>
        <item m="1" x="5353"/>
        <item m="1" x="1290"/>
        <item m="1" x="5534"/>
        <item m="1" x="1474"/>
        <item m="1" x="5740"/>
        <item m="1" x="1580"/>
        <item m="1" x="5895"/>
        <item m="1" x="1750"/>
        <item m="1" x="6068"/>
        <item m="1" x="1831"/>
        <item m="1" x="6174"/>
        <item m="1" x="1960"/>
        <item m="1" x="6256"/>
        <item m="1" x="2042"/>
        <item m="1" x="6362"/>
        <item m="1" x="2170"/>
        <item m="1" x="6442"/>
        <item m="1" x="2249"/>
        <item m="1" x="6544"/>
        <item m="1" x="2375"/>
        <item m="1" x="6647"/>
        <item m="1" x="2478"/>
        <item m="1" x="6772"/>
        <item m="1" x="4987"/>
        <item m="1" x="999"/>
        <item m="1" x="5174"/>
        <item m="1" x="1169"/>
        <item m="1" x="5368"/>
        <item m="1" x="1307"/>
        <item m="1" x="5553"/>
        <item m="1" x="1483"/>
        <item m="1" x="5751"/>
        <item m="1" x="1593"/>
        <item m="1" x="5910"/>
        <item m="1" x="1755"/>
        <item m="1" x="6073"/>
        <item m="1" x="1836"/>
        <item m="1" x="6176"/>
        <item m="1" x="1962"/>
        <item m="1" x="6258"/>
        <item m="1" x="2044"/>
        <item m="1" x="6364"/>
        <item m="1" x="2172"/>
        <item m="1" x="6444"/>
        <item m="1" x="2251"/>
        <item m="1" x="6547"/>
        <item m="1" x="2378"/>
        <item m="1" x="6651"/>
        <item m="1" x="2482"/>
        <item m="1" x="6778"/>
        <item m="1" x="2631"/>
        <item m="1" x="6904"/>
        <item m="1" x="2780"/>
        <item m="1" x="5383"/>
        <item m="1" x="1324"/>
        <item m="1" x="5572"/>
        <item m="1" x="1492"/>
        <item m="1" x="5764"/>
        <item m="1" x="1608"/>
        <item m="1" x="7376"/>
        <item m="1" x="5777"/>
        <item m="1" x="1623"/>
        <item m="1" x="5943"/>
        <item m="1" x="1768"/>
        <item m="1" x="6088"/>
        <item m="1" x="3435"/>
        <item m="1" x="6097"/>
        <item m="1" x="1865"/>
        <item m="1" x="6193"/>
        <item m="1" x="1979"/>
        <item m="1" x="6285"/>
        <item m="1" x="2077"/>
        <item m="1" x="6382"/>
        <item m="1" x="2190"/>
        <item m="1" x="6472"/>
        <item m="1" x="2285"/>
        <item m="1" x="6570"/>
        <item m="1" x="2401"/>
        <item m="1" x="3994"/>
        <item m="1" x="6686"/>
        <item m="1" x="2523"/>
        <item m="1" x="6809"/>
        <item m="1" x="2668"/>
        <item m="1" x="268"/>
        <item m="1" x="6958"/>
        <item m="1" x="2840"/>
        <item m="1" x="7110"/>
        <item m="1" x="3016"/>
        <item m="1" x="4391"/>
        <item m="1" x="7258"/>
        <item m="1" x="3188"/>
        <item m="1" x="7411"/>
        <item m="1" x="3364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6"/>
  </rowFields>
  <rowItems count="1">
    <i>
      <x v="7872"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Moyenne de Temp Out" fld="2" subtotal="average" baseField="33" baseItem="366"/>
    <dataField name="Min de Bar  " fld="16" subtotal="min" baseField="34" baseItem="366"/>
    <dataField name="Moyenne de Bar  " fld="16" subtotal="average" baseField="34" baseItem="366"/>
    <dataField name="Max de Bar  " fld="16" subtotal="max" baseField="34" baseItem="366"/>
    <dataField name="Moyenne de Wind Speed" fld="7" subtotal="average" baseField="33" baseItem="366"/>
    <dataField name="Max de Wind Speed" fld="7" subtotal="max" baseField="33" baseItem="366"/>
    <dataField name="Max de Hi Speed" fld="10" subtotal="max" baseField="33" baseItem="366"/>
  </dataFields>
  <formats count="12">
    <format dxfId="42">
      <pivotArea outline="0" collapsedLevelsAreSubtotals="1" fieldPosition="0"/>
    </format>
    <format dxfId="41">
      <pivotArea dataOnly="0" labelOnly="1" outline="0" fieldPosition="0">
        <references count="1">
          <reference field="36" count="50">
            <x v="1"/>
            <x v="121"/>
            <x v="217"/>
            <x v="313"/>
            <x v="385"/>
            <x v="457"/>
            <x v="529"/>
            <x v="577"/>
            <x v="625"/>
            <x v="649"/>
            <x v="673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837"/>
            <x v="933"/>
            <x v="1029"/>
            <x v="1101"/>
            <x v="1173"/>
            <x v="1245"/>
            <x v="1293"/>
            <x v="1341"/>
            <x v="1365"/>
            <x v="1389"/>
            <x v="1413"/>
            <x v="1414"/>
            <x v="1415"/>
            <x v="1416"/>
            <x v="1417"/>
            <x v="1418"/>
            <x v="1419"/>
            <x v="1420"/>
          </reference>
        </references>
      </pivotArea>
    </format>
    <format dxfId="40">
      <pivotArea dataOnly="0" labelOnly="1" outline="0" fieldPosition="0">
        <references count="1">
          <reference field="36" count="50">
            <x v="1421"/>
            <x v="1422"/>
            <x v="1423"/>
            <x v="1424"/>
            <x v="1425"/>
            <x v="1426"/>
            <x v="1427"/>
            <x v="1428"/>
            <x v="1429"/>
            <x v="1430"/>
            <x v="1540"/>
            <x v="1636"/>
            <x v="1732"/>
            <x v="1804"/>
            <x v="1876"/>
            <x v="1938"/>
            <x v="1986"/>
            <x v="2034"/>
            <x v="2058"/>
            <x v="2082"/>
            <x v="2106"/>
            <x v="2107"/>
            <x v="2108"/>
            <x v="2109"/>
            <x v="2110"/>
            <x v="2111"/>
            <x v="2112"/>
            <x v="2113"/>
            <x v="2114"/>
            <x v="2115"/>
            <x v="2116"/>
            <x v="2117"/>
            <x v="2118"/>
            <x v="2119"/>
            <x v="2120"/>
            <x v="2121"/>
            <x v="2122"/>
            <x v="2123"/>
            <x v="2124"/>
            <x v="2125"/>
            <x v="2126"/>
            <x v="2219"/>
            <x v="2314"/>
            <x v="2410"/>
            <x v="2482"/>
            <x v="2554"/>
            <x v="2599"/>
            <x v="2646"/>
            <x v="2694"/>
            <x v="2718"/>
          </reference>
        </references>
      </pivotArea>
    </format>
    <format dxfId="39">
      <pivotArea dataOnly="0" labelOnly="1" outline="0" fieldPosition="0">
        <references count="1">
          <reference field="36" count="49">
            <x v="2742"/>
            <x v="2762"/>
            <x v="2763"/>
            <x v="2764"/>
            <x v="2765"/>
            <x v="2766"/>
            <x v="2767"/>
            <x v="2768"/>
            <x v="2769"/>
            <x v="2770"/>
            <x v="2771"/>
            <x v="2772"/>
            <x v="2773"/>
            <x v="2774"/>
            <x v="2775"/>
            <x v="2776"/>
            <x v="2777"/>
            <x v="2778"/>
            <x v="2779"/>
            <x v="2780"/>
            <x v="2876"/>
            <x v="2948"/>
            <x v="3041"/>
            <x v="3113"/>
            <x v="3161"/>
            <x v="3209"/>
            <x v="3233"/>
            <x v="3281"/>
            <x v="3305"/>
            <x v="3329"/>
            <x v="3330"/>
            <x v="3331"/>
            <x v="3332"/>
            <x v="3333"/>
            <x v="3334"/>
            <x v="3335"/>
            <x v="3336"/>
            <x v="3337"/>
            <x v="3338"/>
            <x v="3339"/>
            <x v="3340"/>
            <x v="3341"/>
            <x v="3342"/>
            <x v="3343"/>
            <x v="3344"/>
            <x v="3345"/>
            <x v="3346"/>
            <x v="3347"/>
            <x v="3348"/>
          </reference>
        </references>
      </pivotArea>
    </format>
    <format dxfId="38">
      <pivotArea dataOnly="0" labelOnly="1" outline="0" fieldPosition="0">
        <references count="1">
          <reference field="36" count="50">
            <x v="3349"/>
            <x v="3350"/>
            <x v="3422"/>
            <x v="3518"/>
            <x v="3590"/>
            <x v="3662"/>
            <x v="3730"/>
            <x v="3778"/>
            <x v="3826"/>
            <x v="3874"/>
            <x v="3898"/>
            <x v="3922"/>
            <x v="3923"/>
            <x v="3924"/>
            <x v="3925"/>
            <x v="3926"/>
            <x v="3927"/>
            <x v="3928"/>
            <x v="3929"/>
            <x v="3930"/>
            <x v="3931"/>
            <x v="3932"/>
            <x v="3933"/>
            <x v="3934"/>
            <x v="3935"/>
            <x v="3936"/>
            <x v="3937"/>
            <x v="3938"/>
            <x v="3939"/>
            <x v="3940"/>
            <x v="3941"/>
            <x v="3942"/>
            <x v="4036"/>
            <x v="4132"/>
            <x v="4228"/>
            <x v="4300"/>
            <x v="4372"/>
            <x v="4420"/>
            <x v="4468"/>
            <x v="4516"/>
            <x v="4540"/>
            <x v="4564"/>
            <x v="4565"/>
            <x v="4566"/>
            <x v="4567"/>
            <x v="4568"/>
            <x v="4569"/>
            <x v="4570"/>
            <x v="4571"/>
            <x v="4572"/>
          </reference>
        </references>
      </pivotArea>
    </format>
    <format dxfId="37">
      <pivotArea dataOnly="0" labelOnly="1" outline="0" fieldPosition="0">
        <references count="1">
          <reference field="36" count="46">
            <x v="4573"/>
            <x v="4574"/>
            <x v="4575"/>
            <x v="4576"/>
            <x v="4577"/>
            <x v="4578"/>
            <x v="4579"/>
            <x v="4580"/>
            <x v="4581"/>
            <x v="4582"/>
            <x v="4583"/>
            <x v="4584"/>
            <x v="4585"/>
            <x v="4681"/>
            <x v="4777"/>
            <x v="4873"/>
            <x v="4945"/>
            <x v="5017"/>
            <x v="5065"/>
            <x v="5113"/>
            <x v="5161"/>
            <x v="5185"/>
            <x v="5209"/>
            <x v="5210"/>
            <x v="5211"/>
            <x v="5212"/>
            <x v="5213"/>
            <x v="5214"/>
            <x v="5215"/>
            <x v="5216"/>
            <x v="5217"/>
            <x v="5218"/>
            <x v="5219"/>
            <x v="5220"/>
            <x v="5221"/>
            <x v="5222"/>
            <x v="5223"/>
            <x v="5224"/>
            <x v="5225"/>
            <x v="5226"/>
            <x v="5322"/>
            <x v="5418"/>
            <x v="5514"/>
            <x v="5586"/>
            <x v="5658"/>
            <x v="5706"/>
          </reference>
        </references>
      </pivotArea>
    </format>
    <format dxfId="36">
      <pivotArea dataOnly="0" labelOnly="1" outline="0" fieldPosition="0">
        <references count="1">
          <reference field="36" count="44">
            <x v="5754"/>
            <x v="5802"/>
            <x v="5826"/>
            <x v="5850"/>
            <x v="5851"/>
            <x v="5852"/>
            <x v="5853"/>
            <x v="5854"/>
            <x v="5855"/>
            <x v="5856"/>
            <x v="5857"/>
            <x v="5858"/>
            <x v="5859"/>
            <x v="5860"/>
            <x v="5861"/>
            <x v="5862"/>
            <x v="5863"/>
            <x v="5864"/>
            <x v="5865"/>
            <x v="5866"/>
            <x v="5867"/>
            <x v="5963"/>
            <x v="6059"/>
            <x v="6155"/>
            <x v="6227"/>
            <x v="6299"/>
            <x v="6347"/>
            <x v="6395"/>
            <x v="6443"/>
            <x v="6467"/>
            <x v="6491"/>
            <x v="6492"/>
            <x v="6493"/>
            <x v="6494"/>
            <x v="6495"/>
            <x v="6496"/>
            <x v="6497"/>
            <x v="6498"/>
            <x v="6499"/>
            <x v="6500"/>
            <x v="6501"/>
            <x v="6502"/>
            <x v="6503"/>
            <x v="6504"/>
          </reference>
        </references>
      </pivotArea>
    </format>
    <format dxfId="35">
      <pivotArea dataOnly="0" labelOnly="1" outline="0" fieldPosition="0">
        <references count="1">
          <reference field="36" count="43">
            <x v="6505"/>
            <x v="6506"/>
            <x v="6507"/>
            <x v="6508"/>
            <x v="6509"/>
            <x v="6605"/>
            <x v="6701"/>
            <x v="6786"/>
            <x v="6858"/>
            <x v="6930"/>
            <x v="6978"/>
            <x v="7026"/>
            <x v="7063"/>
            <x v="7087"/>
            <x v="7111"/>
            <x v="7112"/>
            <x v="7113"/>
            <x v="7114"/>
            <x v="7115"/>
            <x v="7116"/>
            <x v="7117"/>
            <x v="7118"/>
            <x v="7119"/>
            <x v="7120"/>
            <x v="7121"/>
            <x v="7122"/>
            <x v="7123"/>
            <x v="7124"/>
            <x v="7125"/>
            <x v="7126"/>
            <x v="7127"/>
            <x v="7128"/>
            <x v="7224"/>
            <x v="7320"/>
            <x v="7388"/>
            <x v="7458"/>
            <x v="7530"/>
            <x v="7578"/>
            <x v="7646"/>
            <x v="7668"/>
            <x v="7692"/>
            <x v="7693"/>
            <x v="7694"/>
          </reference>
        </references>
      </pivotArea>
    </format>
    <format dxfId="34">
      <pivotArea dataOnly="0" labelOnly="1" outline="0" fieldPosition="0">
        <references count="1">
          <reference field="36" count="16">
            <x v="0"/>
            <x v="7695"/>
            <x v="7696"/>
            <x v="7697"/>
            <x v="7698"/>
            <x v="7699"/>
            <x v="7700"/>
            <x v="7701"/>
            <x v="7702"/>
            <x v="7703"/>
            <x v="7704"/>
            <x v="7705"/>
            <x v="7706"/>
            <x v="7707"/>
            <x v="7708"/>
            <x v="7709"/>
          </reference>
        </references>
      </pivotArea>
    </format>
    <format dxfId="33">
      <pivotArea dataOnly="0" labelOnly="1" outline="0" fieldPosition="0">
        <references count="1">
          <reference field="36" count="50">
            <x v="7710"/>
            <x v="7711"/>
            <x v="7712"/>
            <x v="7713"/>
            <x v="7714"/>
            <x v="7715"/>
            <x v="7716"/>
            <x v="7717"/>
            <x v="7718"/>
            <x v="7719"/>
            <x v="7720"/>
            <x v="7721"/>
            <x v="7722"/>
            <x v="7723"/>
            <x v="7724"/>
            <x v="7725"/>
            <x v="7726"/>
            <x v="7727"/>
            <x v="7728"/>
            <x v="7729"/>
            <x v="7730"/>
            <x v="7731"/>
            <x v="7732"/>
            <x v="7733"/>
            <x v="7734"/>
            <x v="7735"/>
            <x v="7736"/>
            <x v="7737"/>
            <x v="7738"/>
            <x v="7739"/>
            <x v="7740"/>
            <x v="7741"/>
            <x v="7742"/>
            <x v="7743"/>
            <x v="7744"/>
            <x v="7745"/>
            <x v="7746"/>
            <x v="7747"/>
            <x v="7748"/>
            <x v="7749"/>
            <x v="7750"/>
            <x v="7751"/>
            <x v="7752"/>
            <x v="7753"/>
            <x v="7754"/>
            <x v="7755"/>
            <x v="7756"/>
            <x v="7757"/>
            <x v="7758"/>
            <x v="7759"/>
          </reference>
        </references>
      </pivotArea>
    </format>
    <format dxfId="32">
      <pivotArea dataOnly="0" labelOnly="1" outline="0" fieldPosition="0">
        <references count="1">
          <reference field="36" count="50">
            <x v="7760"/>
            <x v="7761"/>
            <x v="7762"/>
            <x v="7763"/>
            <x v="7764"/>
            <x v="7765"/>
            <x v="7766"/>
            <x v="7767"/>
            <x v="7768"/>
            <x v="7769"/>
            <x v="7770"/>
            <x v="7771"/>
            <x v="7772"/>
            <x v="7773"/>
            <x v="7774"/>
            <x v="7775"/>
            <x v="7776"/>
            <x v="7777"/>
            <x v="7778"/>
            <x v="7779"/>
            <x v="7780"/>
            <x v="7781"/>
            <x v="7782"/>
            <x v="7783"/>
            <x v="7784"/>
            <x v="7785"/>
            <x v="7786"/>
            <x v="7787"/>
            <x v="7788"/>
            <x v="7789"/>
            <x v="7790"/>
            <x v="7791"/>
            <x v="7792"/>
            <x v="7793"/>
            <x v="7794"/>
            <x v="7795"/>
            <x v="7796"/>
            <x v="7797"/>
            <x v="7798"/>
            <x v="7799"/>
            <x v="7800"/>
            <x v="7801"/>
            <x v="7802"/>
            <x v="7803"/>
            <x v="7804"/>
            <x v="7805"/>
            <x v="7806"/>
            <x v="7807"/>
            <x v="7808"/>
            <x v="7809"/>
          </reference>
        </references>
      </pivotArea>
    </format>
    <format dxfId="31">
      <pivotArea dataOnly="0" labelOnly="1" outline="0" fieldPosition="0">
        <references count="1">
          <reference field="36" count="28">
            <x v="7810"/>
            <x v="7811"/>
            <x v="7812"/>
            <x v="7813"/>
            <x v="7814"/>
            <x v="7815"/>
            <x v="7816"/>
            <x v="7817"/>
            <x v="7818"/>
            <x v="7819"/>
            <x v="7820"/>
            <x v="7821"/>
            <x v="7822"/>
            <x v="7823"/>
            <x v="7824"/>
            <x v="7825"/>
            <x v="7826"/>
            <x v="7827"/>
            <x v="7828"/>
            <x v="7829"/>
            <x v="7830"/>
            <x v="7831"/>
            <x v="7832"/>
            <x v="7833"/>
            <x v="7834"/>
            <x v="7835"/>
            <x v="7836"/>
            <x v="783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3:D5" firstHeaderRow="1" firstDataRow="2" firstDataCol="1"/>
  <pivotFields count="40"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31">
        <item m="1" x="37"/>
        <item m="1" x="270"/>
        <item m="1" x="11"/>
        <item m="1" x="275"/>
        <item m="1" x="17"/>
        <item m="1" x="279"/>
        <item m="1" x="21"/>
        <item m="1" x="286"/>
        <item m="1" x="26"/>
        <item m="1" x="291"/>
        <item m="1" x="31"/>
        <item m="1" x="298"/>
        <item m="1" x="40"/>
        <item m="1" x="304"/>
        <item m="1" x="46"/>
        <item m="1" x="312"/>
        <item m="1" x="54"/>
        <item m="1" x="320"/>
        <item m="1" x="62"/>
        <item m="1" x="330"/>
        <item m="1" x="72"/>
        <item m="1" x="340"/>
        <item m="1" x="82"/>
        <item m="1" x="352"/>
        <item m="1" x="94"/>
        <item m="1" x="363"/>
        <item m="1" x="105"/>
        <item m="1" x="376"/>
        <item m="1" x="117"/>
        <item m="1" x="388"/>
        <item m="1" x="129"/>
        <item m="1" x="401"/>
        <item m="1" x="280"/>
        <item m="1" x="22"/>
        <item m="1" x="287"/>
        <item m="1" x="27"/>
        <item m="1" x="292"/>
        <item m="1" x="32"/>
        <item m="1" x="299"/>
        <item m="1" x="41"/>
        <item m="1" x="305"/>
        <item m="1" x="47"/>
        <item m="1" x="313"/>
        <item m="1" x="55"/>
        <item m="1" x="321"/>
        <item m="1" x="63"/>
        <item m="1" x="331"/>
        <item m="1" x="73"/>
        <item m="1" x="341"/>
        <item m="1" x="83"/>
        <item m="1" x="353"/>
        <item m="1" x="95"/>
        <item m="1" x="364"/>
        <item m="1" x="106"/>
        <item m="1" x="377"/>
        <item m="1" x="118"/>
        <item m="1" x="389"/>
        <item m="1" x="130"/>
        <item m="1" x="402"/>
        <item m="1" x="142"/>
        <item m="1" x="294"/>
        <item m="1" x="34"/>
        <item m="1" x="301"/>
        <item m="1" x="43"/>
        <item m="1" x="307"/>
        <item m="1" x="49"/>
        <item m="1" x="315"/>
        <item m="1" x="57"/>
        <item m="1" x="323"/>
        <item m="1" x="65"/>
        <item m="1" x="333"/>
        <item m="1" x="75"/>
        <item m="1" x="343"/>
        <item m="1" x="85"/>
        <item m="1" x="355"/>
        <item m="1" x="97"/>
        <item m="1" x="366"/>
        <item m="1" x="108"/>
        <item m="1" x="379"/>
        <item m="1" x="120"/>
        <item m="1" x="391"/>
        <item m="1" x="132"/>
        <item m="1" x="404"/>
        <item m="1" x="143"/>
        <item m="1" x="414"/>
        <item m="1" x="153"/>
        <item m="1" x="425"/>
        <item m="1" x="163"/>
        <item m="1" x="435"/>
        <item m="1" x="173"/>
        <item m="1" x="446"/>
        <item m="1" x="309"/>
        <item m="1" x="51"/>
        <item m="1" x="317"/>
        <item m="1" x="59"/>
        <item m="1" x="325"/>
        <item m="1" x="67"/>
        <item m="1" x="335"/>
        <item m="1" x="77"/>
        <item m="1" x="345"/>
        <item m="1" x="87"/>
        <item m="1" x="357"/>
        <item m="1" x="99"/>
        <item m="1" x="368"/>
        <item m="1" x="110"/>
        <item m="1" x="381"/>
        <item m="1" x="122"/>
        <item m="1" x="393"/>
        <item m="1" x="134"/>
        <item m="1" x="406"/>
        <item m="1" x="145"/>
        <item m="1" x="416"/>
        <item m="1" x="154"/>
        <item m="1" x="426"/>
        <item m="1" x="164"/>
        <item m="1" x="436"/>
        <item m="1" x="174"/>
        <item m="1" x="447"/>
        <item m="1" x="184"/>
        <item m="1" x="457"/>
        <item m="1" x="193"/>
        <item m="1" x="327"/>
        <item m="1" x="69"/>
        <item m="1" x="337"/>
        <item m="1" x="79"/>
        <item m="1" x="347"/>
        <item m="1" x="89"/>
        <item m="1" x="359"/>
        <item m="1" x="101"/>
        <item m="1" x="370"/>
        <item m="1" x="112"/>
        <item m="1" x="383"/>
        <item m="1" x="124"/>
        <item m="1" x="395"/>
        <item m="1" x="136"/>
        <item m="1" x="408"/>
        <item m="1" x="147"/>
        <item m="1" x="418"/>
        <item m="1" x="156"/>
        <item m="1" x="428"/>
        <item m="1" x="166"/>
        <item m="1" x="438"/>
        <item m="1" x="176"/>
        <item m="1" x="449"/>
        <item m="1" x="185"/>
        <item m="1" x="458"/>
        <item m="1" x="194"/>
        <item m="1" x="467"/>
        <item m="1" x="203"/>
        <item m="1" x="475"/>
        <item m="1" x="211"/>
        <item m="1" x="484"/>
        <item m="1" x="349"/>
        <item m="1" x="91"/>
        <item m="1" x="361"/>
        <item m="1" x="103"/>
        <item m="1" x="372"/>
        <item m="1" x="114"/>
        <item m="1" x="385"/>
        <item m="1" x="126"/>
        <item m="1" x="397"/>
        <item m="1" x="138"/>
        <item m="1" x="410"/>
        <item m="1" x="149"/>
        <item m="1" x="420"/>
        <item m="1" x="158"/>
        <item m="1" x="430"/>
        <item m="1" x="168"/>
        <item m="1" x="440"/>
        <item m="1" x="178"/>
        <item m="1" x="451"/>
        <item m="1" x="187"/>
        <item m="1" x="460"/>
        <item m="1" x="196"/>
        <item m="1" x="468"/>
        <item m="1" x="204"/>
        <item m="1" x="476"/>
        <item m="1" x="212"/>
        <item m="1" x="485"/>
        <item m="1" x="220"/>
        <item m="1" x="494"/>
        <item m="1" x="228"/>
        <item m="1" x="373"/>
        <item m="1" x="115"/>
        <item m="1" x="386"/>
        <item m="1" x="127"/>
        <item m="1" x="398"/>
        <item m="1" x="139"/>
        <item m="1" x="411"/>
        <item m="1" x="150"/>
        <item m="1" x="421"/>
        <item m="1" x="159"/>
        <item m="1" x="431"/>
        <item m="1" x="169"/>
        <item m="1" x="441"/>
        <item m="1" x="179"/>
        <item m="1" x="452"/>
        <item m="1" x="188"/>
        <item m="1" x="461"/>
        <item m="1" x="197"/>
        <item m="1" x="469"/>
        <item m="1" x="205"/>
        <item m="1" x="477"/>
        <item m="1" x="213"/>
        <item m="1" x="487"/>
        <item m="1" x="221"/>
        <item m="1" x="495"/>
        <item m="1" x="229"/>
        <item m="1" x="501"/>
        <item m="1" x="236"/>
        <item m="1" x="507"/>
        <item m="1" x="242"/>
        <item m="1" x="513"/>
        <item m="1" x="399"/>
        <item m="1" x="140"/>
        <item m="1" x="412"/>
        <item m="1" x="151"/>
        <item m="1" x="422"/>
        <item m="1" x="160"/>
        <item m="1" x="432"/>
        <item m="1" x="170"/>
        <item m="1" x="442"/>
        <item m="1" x="180"/>
        <item m="1" x="453"/>
        <item m="1" x="189"/>
        <item m="1" x="462"/>
        <item m="1" x="198"/>
        <item m="1" x="470"/>
        <item m="1" x="206"/>
        <item m="1" x="478"/>
        <item m="1" x="214"/>
        <item m="1" x="488"/>
        <item m="1" x="222"/>
        <item m="1" x="496"/>
        <item m="1" x="231"/>
        <item m="1" x="502"/>
        <item m="1" x="237"/>
        <item m="1" x="508"/>
        <item m="1" x="243"/>
        <item m="1" x="514"/>
        <item m="1" x="248"/>
        <item m="1" x="520"/>
        <item m="1" x="253"/>
        <item m="1" x="525"/>
        <item m="1" x="423"/>
        <item m="1" x="161"/>
        <item m="1" x="433"/>
        <item m="1" x="171"/>
        <item m="1" x="443"/>
        <item m="1" x="181"/>
        <item m="1" x="454"/>
        <item m="1" x="190"/>
        <item m="1" x="463"/>
        <item m="1" x="199"/>
        <item m="1" x="471"/>
        <item m="1" x="207"/>
        <item m="1" x="479"/>
        <item m="1" x="215"/>
        <item m="1" x="489"/>
        <item m="1" x="223"/>
        <item m="1" x="497"/>
        <item m="1" x="232"/>
        <item m="1" x="503"/>
        <item m="1" x="238"/>
        <item m="1" x="509"/>
        <item m="1" x="244"/>
        <item m="1" x="516"/>
        <item m="1" x="249"/>
        <item m="1" x="521"/>
        <item m="1" x="254"/>
        <item m="1" x="526"/>
        <item m="1" x="258"/>
        <item m="1" x="1"/>
        <item m="1" x="262"/>
        <item m="1" x="444"/>
        <item m="1" x="182"/>
        <item m="1" x="455"/>
        <item m="1" x="191"/>
        <item m="1" x="464"/>
        <item m="1" x="200"/>
        <item m="1" x="472"/>
        <item m="1" x="208"/>
        <item m="1" x="480"/>
        <item m="1" x="216"/>
        <item m="1" x="490"/>
        <item m="1" x="224"/>
        <item m="1" x="498"/>
        <item m="1" x="233"/>
        <item m="1" x="504"/>
        <item m="1" x="239"/>
        <item m="1" x="510"/>
        <item m="1" x="245"/>
        <item m="1" x="517"/>
        <item m="1" x="250"/>
        <item m="1" x="522"/>
        <item m="1" x="255"/>
        <item m="1" x="528"/>
        <item m="1" x="259"/>
        <item m="1" x="2"/>
        <item m="1" x="263"/>
        <item m="1" x="5"/>
        <item m="1" x="267"/>
        <item m="1" x="8"/>
        <item m="1" x="272"/>
        <item m="1" x="13"/>
        <item m="1" x="465"/>
        <item m="1" x="201"/>
        <item m="1" x="473"/>
        <item m="1" x="209"/>
        <item m="1" x="481"/>
        <item m="1" x="217"/>
        <item m="1" x="491"/>
        <item m="1" x="225"/>
        <item m="1" x="499"/>
        <item m="1" x="234"/>
        <item m="1" x="505"/>
        <item m="1" x="240"/>
        <item m="1" x="511"/>
        <item m="1" x="246"/>
        <item m="1" x="518"/>
        <item m="1" x="251"/>
        <item m="1" x="523"/>
        <item m="1" x="256"/>
        <item m="1" x="529"/>
        <item m="1" x="260"/>
        <item m="1" x="3"/>
        <item m="1" x="265"/>
        <item m="1" x="6"/>
        <item m="1" x="268"/>
        <item m="1" x="9"/>
        <item m="1" x="273"/>
        <item m="1" x="14"/>
        <item m="1" x="277"/>
        <item m="1" x="19"/>
        <item m="1" x="283"/>
        <item m="1" x="482"/>
        <item m="1" x="218"/>
        <item m="1" x="492"/>
        <item m="1" x="226"/>
        <item m="1" x="500"/>
        <item m="1" x="235"/>
        <item m="1" x="506"/>
        <item m="1" x="241"/>
        <item m="1" x="512"/>
        <item m="1" x="247"/>
        <item m="1" x="519"/>
        <item m="1" x="252"/>
        <item m="1" x="524"/>
        <item m="1" x="257"/>
        <item m="1" x="530"/>
        <item m="1" x="261"/>
        <item m="1" x="4"/>
        <item m="1" x="266"/>
        <item m="1" x="7"/>
        <item m="1" x="269"/>
        <item m="1" x="10"/>
        <item m="1" x="274"/>
        <item m="1" x="16"/>
        <item m="1" x="278"/>
        <item m="1" x="20"/>
        <item m="1" x="284"/>
        <item m="1" x="25"/>
        <item m="1" x="290"/>
        <item m="1" x="30"/>
        <item m="1" x="297"/>
        <item m="1" x="38"/>
        <item m="1" x="39"/>
        <item m="1" x="271"/>
        <item m="1" x="12"/>
        <item m="1" x="276"/>
        <item m="1" x="18"/>
        <item m="1" x="281"/>
        <item m="1" x="23"/>
        <item m="1" x="288"/>
        <item m="1" x="28"/>
        <item m="1" x="293"/>
        <item m="1" x="33"/>
        <item m="1" x="300"/>
        <item m="1" x="42"/>
        <item m="1" x="306"/>
        <item m="1" x="48"/>
        <item m="1" x="314"/>
        <item m="1" x="56"/>
        <item m="1" x="322"/>
        <item m="1" x="64"/>
        <item m="1" x="332"/>
        <item m="1" x="74"/>
        <item m="1" x="342"/>
        <item m="1" x="84"/>
        <item m="1" x="354"/>
        <item m="1" x="96"/>
        <item m="1" x="365"/>
        <item m="1" x="107"/>
        <item m="1" x="378"/>
        <item m="1" x="119"/>
        <item m="1" x="390"/>
        <item m="1" x="131"/>
        <item m="1" x="403"/>
        <item m="1" x="282"/>
        <item m="1" x="24"/>
        <item m="1" x="289"/>
        <item m="1" x="29"/>
        <item m="1" x="295"/>
        <item m="1" x="35"/>
        <item m="1" x="302"/>
        <item m="1" x="44"/>
        <item m="1" x="308"/>
        <item m="1" x="50"/>
        <item m="1" x="316"/>
        <item m="1" x="58"/>
        <item m="1" x="324"/>
        <item m="1" x="66"/>
        <item m="1" x="334"/>
        <item m="1" x="76"/>
        <item m="1" x="344"/>
        <item m="1" x="86"/>
        <item m="1" x="356"/>
        <item m="1" x="98"/>
        <item m="1" x="367"/>
        <item m="1" x="109"/>
        <item m="1" x="380"/>
        <item m="1" x="121"/>
        <item m="1" x="392"/>
        <item m="1" x="133"/>
        <item m="1" x="405"/>
        <item m="1" x="144"/>
        <item m="1" x="415"/>
        <item m="1" x="296"/>
        <item m="1" x="36"/>
        <item m="1" x="303"/>
        <item m="1" x="45"/>
        <item m="1" x="310"/>
        <item m="1" x="52"/>
        <item m="1" x="318"/>
        <item m="1" x="60"/>
        <item m="1" x="326"/>
        <item m="1" x="68"/>
        <item m="1" x="336"/>
        <item m="1" x="78"/>
        <item m="1" x="346"/>
        <item m="1" x="88"/>
        <item m="1" x="358"/>
        <item m="1" x="100"/>
        <item m="1" x="369"/>
        <item m="1" x="111"/>
        <item m="1" x="382"/>
        <item m="1" x="123"/>
        <item m="1" x="394"/>
        <item m="1" x="135"/>
        <item m="1" x="407"/>
        <item m="1" x="146"/>
        <item m="1" x="417"/>
        <item m="1" x="155"/>
        <item m="1" x="427"/>
        <item m="1" x="165"/>
        <item m="1" x="437"/>
        <item m="1" x="175"/>
        <item m="1" x="448"/>
        <item m="1" x="311"/>
        <item m="1" x="53"/>
        <item m="1" x="319"/>
        <item m="1" x="61"/>
        <item m="1" x="328"/>
        <item m="1" x="70"/>
        <item m="1" x="338"/>
        <item m="1" x="80"/>
        <item m="1" x="348"/>
        <item m="1" x="90"/>
        <item m="1" x="360"/>
        <item m="1" x="102"/>
        <item m="1" x="371"/>
        <item m="1" x="113"/>
        <item m="1" x="384"/>
        <item m="1" x="125"/>
        <item m="1" x="396"/>
        <item m="1" x="137"/>
        <item m="1" x="409"/>
        <item m="1" x="148"/>
        <item m="1" x="419"/>
        <item m="1" x="157"/>
        <item m="1" x="429"/>
        <item m="1" x="167"/>
        <item m="1" x="439"/>
        <item m="1" x="177"/>
        <item m="1" x="450"/>
        <item m="1" x="186"/>
        <item m="1" x="459"/>
        <item m="1" x="195"/>
        <item m="1" x="329"/>
        <item m="1" x="71"/>
        <item m="1" x="339"/>
        <item m="1" x="81"/>
        <item m="1" x="350"/>
        <item m="1" x="92"/>
        <item m="1" x="486"/>
        <item m="1" x="351"/>
        <item m="1" x="93"/>
        <item m="1" x="362"/>
        <item m="1" x="104"/>
        <item m="1" x="374"/>
        <item m="1" x="230"/>
        <item m="1" x="375"/>
        <item m="1" x="116"/>
        <item m="1" x="387"/>
        <item m="1" x="128"/>
        <item m="1" x="515"/>
        <item m="1" x="400"/>
        <item m="1" x="141"/>
        <item m="1" x="413"/>
        <item m="1" x="152"/>
        <item m="1" x="527"/>
        <item m="1" x="424"/>
        <item m="1" x="162"/>
        <item m="1" x="434"/>
        <item m="1" x="172"/>
        <item m="1" x="264"/>
        <item m="1" x="445"/>
        <item m="1" x="183"/>
        <item m="1" x="456"/>
        <item m="1" x="192"/>
        <item m="1" x="15"/>
        <item m="1" x="466"/>
        <item m="1" x="202"/>
        <item m="1" x="474"/>
        <item m="1" x="210"/>
        <item m="1" x="285"/>
        <item m="1" x="483"/>
        <item m="1" x="219"/>
        <item m="1" x="493"/>
        <item m="1" x="227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7"/>
  </rowFields>
  <rowItems count="1">
    <i>
      <x v="530"/>
    </i>
  </rowItems>
  <colFields count="1">
    <field x="-2"/>
  </colFields>
  <colItems count="3">
    <i>
      <x/>
    </i>
    <i i="1">
      <x v="1"/>
    </i>
    <i i="2">
      <x v="2"/>
    </i>
  </colItems>
  <dataFields count="3">
    <dataField name="Max de Hi Temp" fld="3" subtotal="max" baseField="34" baseItem="366"/>
    <dataField name="Somme de Rain" fld="17" baseField="0" baseItem="0"/>
    <dataField name="Max de Rain Rate" fld="18" subtotal="max" baseField="37" baseItem="494"/>
  </dataFields>
  <formats count="1">
    <format dxfId="29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14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gridDropZones="1" multipleFieldFilters="0">
  <location ref="G3:H5" firstHeaderRow="1" firstDataRow="2" firstDataCol="1"/>
  <pivotFields count="40"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31">
        <item m="1" x="37"/>
        <item m="1" x="270"/>
        <item m="1" x="11"/>
        <item m="1" x="275"/>
        <item m="1" x="17"/>
        <item m="1" x="279"/>
        <item m="1" x="21"/>
        <item m="1" x="286"/>
        <item m="1" x="26"/>
        <item m="1" x="291"/>
        <item m="1" x="31"/>
        <item m="1" x="298"/>
        <item m="1" x="40"/>
        <item m="1" x="304"/>
        <item m="1" x="46"/>
        <item m="1" x="312"/>
        <item m="1" x="54"/>
        <item m="1" x="320"/>
        <item m="1" x="62"/>
        <item m="1" x="330"/>
        <item m="1" x="72"/>
        <item m="1" x="340"/>
        <item m="1" x="82"/>
        <item m="1" x="352"/>
        <item m="1" x="94"/>
        <item m="1" x="363"/>
        <item m="1" x="105"/>
        <item m="1" x="376"/>
        <item m="1" x="117"/>
        <item m="1" x="388"/>
        <item m="1" x="129"/>
        <item m="1" x="401"/>
        <item m="1" x="280"/>
        <item m="1" x="22"/>
        <item m="1" x="287"/>
        <item m="1" x="27"/>
        <item m="1" x="292"/>
        <item m="1" x="32"/>
        <item m="1" x="299"/>
        <item m="1" x="41"/>
        <item m="1" x="305"/>
        <item m="1" x="47"/>
        <item m="1" x="313"/>
        <item m="1" x="55"/>
        <item m="1" x="321"/>
        <item m="1" x="63"/>
        <item m="1" x="331"/>
        <item m="1" x="73"/>
        <item m="1" x="341"/>
        <item m="1" x="83"/>
        <item m="1" x="353"/>
        <item m="1" x="95"/>
        <item m="1" x="364"/>
        <item m="1" x="106"/>
        <item m="1" x="377"/>
        <item m="1" x="118"/>
        <item m="1" x="389"/>
        <item m="1" x="130"/>
        <item m="1" x="402"/>
        <item m="1" x="142"/>
        <item m="1" x="294"/>
        <item m="1" x="34"/>
        <item m="1" x="301"/>
        <item m="1" x="43"/>
        <item m="1" x="307"/>
        <item m="1" x="49"/>
        <item m="1" x="315"/>
        <item m="1" x="57"/>
        <item m="1" x="323"/>
        <item m="1" x="65"/>
        <item m="1" x="333"/>
        <item m="1" x="75"/>
        <item m="1" x="343"/>
        <item m="1" x="85"/>
        <item m="1" x="355"/>
        <item m="1" x="97"/>
        <item m="1" x="366"/>
        <item m="1" x="108"/>
        <item m="1" x="379"/>
        <item m="1" x="120"/>
        <item m="1" x="391"/>
        <item m="1" x="132"/>
        <item m="1" x="404"/>
        <item m="1" x="143"/>
        <item m="1" x="414"/>
        <item m="1" x="153"/>
        <item m="1" x="425"/>
        <item m="1" x="163"/>
        <item m="1" x="435"/>
        <item m="1" x="173"/>
        <item m="1" x="446"/>
        <item m="1" x="309"/>
        <item m="1" x="51"/>
        <item m="1" x="317"/>
        <item m="1" x="59"/>
        <item m="1" x="325"/>
        <item m="1" x="67"/>
        <item m="1" x="335"/>
        <item m="1" x="77"/>
        <item m="1" x="345"/>
        <item m="1" x="87"/>
        <item m="1" x="357"/>
        <item m="1" x="99"/>
        <item m="1" x="368"/>
        <item m="1" x="110"/>
        <item m="1" x="381"/>
        <item m="1" x="122"/>
        <item m="1" x="393"/>
        <item m="1" x="134"/>
        <item m="1" x="406"/>
        <item m="1" x="145"/>
        <item m="1" x="416"/>
        <item m="1" x="154"/>
        <item m="1" x="426"/>
        <item m="1" x="164"/>
        <item m="1" x="436"/>
        <item m="1" x="174"/>
        <item m="1" x="447"/>
        <item m="1" x="184"/>
        <item m="1" x="457"/>
        <item m="1" x="193"/>
        <item m="1" x="327"/>
        <item m="1" x="69"/>
        <item m="1" x="337"/>
        <item m="1" x="79"/>
        <item m="1" x="347"/>
        <item m="1" x="89"/>
        <item m="1" x="359"/>
        <item m="1" x="101"/>
        <item m="1" x="370"/>
        <item m="1" x="112"/>
        <item m="1" x="383"/>
        <item m="1" x="124"/>
        <item m="1" x="395"/>
        <item m="1" x="136"/>
        <item m="1" x="408"/>
        <item m="1" x="147"/>
        <item m="1" x="418"/>
        <item m="1" x="156"/>
        <item m="1" x="428"/>
        <item m="1" x="166"/>
        <item m="1" x="438"/>
        <item m="1" x="176"/>
        <item m="1" x="449"/>
        <item m="1" x="185"/>
        <item m="1" x="458"/>
        <item m="1" x="194"/>
        <item m="1" x="467"/>
        <item m="1" x="203"/>
        <item m="1" x="475"/>
        <item m="1" x="211"/>
        <item m="1" x="484"/>
        <item m="1" x="349"/>
        <item m="1" x="91"/>
        <item m="1" x="361"/>
        <item m="1" x="103"/>
        <item m="1" x="372"/>
        <item m="1" x="114"/>
        <item m="1" x="385"/>
        <item m="1" x="126"/>
        <item m="1" x="397"/>
        <item m="1" x="138"/>
        <item m="1" x="410"/>
        <item m="1" x="149"/>
        <item m="1" x="420"/>
        <item m="1" x="158"/>
        <item m="1" x="430"/>
        <item m="1" x="168"/>
        <item m="1" x="440"/>
        <item m="1" x="178"/>
        <item m="1" x="451"/>
        <item m="1" x="187"/>
        <item m="1" x="460"/>
        <item m="1" x="196"/>
        <item m="1" x="468"/>
        <item m="1" x="204"/>
        <item m="1" x="476"/>
        <item m="1" x="212"/>
        <item m="1" x="485"/>
        <item m="1" x="220"/>
        <item m="1" x="494"/>
        <item m="1" x="228"/>
        <item m="1" x="373"/>
        <item m="1" x="115"/>
        <item m="1" x="386"/>
        <item m="1" x="127"/>
        <item m="1" x="398"/>
        <item m="1" x="139"/>
        <item m="1" x="411"/>
        <item m="1" x="150"/>
        <item m="1" x="421"/>
        <item m="1" x="159"/>
        <item m="1" x="431"/>
        <item m="1" x="169"/>
        <item m="1" x="441"/>
        <item m="1" x="179"/>
        <item m="1" x="452"/>
        <item m="1" x="188"/>
        <item m="1" x="461"/>
        <item m="1" x="197"/>
        <item m="1" x="469"/>
        <item m="1" x="205"/>
        <item m="1" x="477"/>
        <item m="1" x="213"/>
        <item m="1" x="487"/>
        <item m="1" x="221"/>
        <item m="1" x="495"/>
        <item m="1" x="229"/>
        <item m="1" x="501"/>
        <item m="1" x="236"/>
        <item m="1" x="507"/>
        <item m="1" x="242"/>
        <item m="1" x="513"/>
        <item m="1" x="399"/>
        <item m="1" x="140"/>
        <item m="1" x="412"/>
        <item m="1" x="151"/>
        <item m="1" x="422"/>
        <item m="1" x="160"/>
        <item m="1" x="432"/>
        <item m="1" x="170"/>
        <item m="1" x="442"/>
        <item m="1" x="180"/>
        <item m="1" x="453"/>
        <item m="1" x="189"/>
        <item m="1" x="462"/>
        <item m="1" x="198"/>
        <item m="1" x="470"/>
        <item m="1" x="206"/>
        <item m="1" x="478"/>
        <item m="1" x="214"/>
        <item m="1" x="488"/>
        <item m="1" x="222"/>
        <item m="1" x="496"/>
        <item m="1" x="231"/>
        <item m="1" x="502"/>
        <item m="1" x="237"/>
        <item m="1" x="508"/>
        <item m="1" x="243"/>
        <item m="1" x="514"/>
        <item m="1" x="248"/>
        <item m="1" x="520"/>
        <item m="1" x="253"/>
        <item m="1" x="525"/>
        <item m="1" x="423"/>
        <item m="1" x="161"/>
        <item m="1" x="433"/>
        <item m="1" x="171"/>
        <item m="1" x="443"/>
        <item m="1" x="181"/>
        <item m="1" x="454"/>
        <item m="1" x="190"/>
        <item m="1" x="463"/>
        <item m="1" x="199"/>
        <item m="1" x="471"/>
        <item m="1" x="207"/>
        <item m="1" x="479"/>
        <item m="1" x="215"/>
        <item m="1" x="489"/>
        <item m="1" x="223"/>
        <item m="1" x="497"/>
        <item m="1" x="232"/>
        <item m="1" x="503"/>
        <item m="1" x="238"/>
        <item m="1" x="509"/>
        <item m="1" x="244"/>
        <item m="1" x="516"/>
        <item m="1" x="249"/>
        <item m="1" x="521"/>
        <item m="1" x="254"/>
        <item m="1" x="526"/>
        <item m="1" x="258"/>
        <item m="1" x="1"/>
        <item m="1" x="262"/>
        <item m="1" x="444"/>
        <item m="1" x="182"/>
        <item m="1" x="455"/>
        <item m="1" x="191"/>
        <item m="1" x="464"/>
        <item m="1" x="200"/>
        <item m="1" x="472"/>
        <item m="1" x="208"/>
        <item m="1" x="480"/>
        <item m="1" x="216"/>
        <item m="1" x="490"/>
        <item m="1" x="224"/>
        <item m="1" x="498"/>
        <item m="1" x="233"/>
        <item m="1" x="504"/>
        <item m="1" x="239"/>
        <item m="1" x="510"/>
        <item m="1" x="245"/>
        <item m="1" x="517"/>
        <item m="1" x="250"/>
        <item m="1" x="522"/>
        <item m="1" x="255"/>
        <item m="1" x="528"/>
        <item m="1" x="259"/>
        <item m="1" x="2"/>
        <item m="1" x="263"/>
        <item m="1" x="5"/>
        <item m="1" x="267"/>
        <item m="1" x="8"/>
        <item m="1" x="272"/>
        <item m="1" x="13"/>
        <item m="1" x="465"/>
        <item m="1" x="201"/>
        <item m="1" x="473"/>
        <item m="1" x="209"/>
        <item m="1" x="481"/>
        <item m="1" x="217"/>
        <item m="1" x="491"/>
        <item m="1" x="225"/>
        <item m="1" x="499"/>
        <item m="1" x="234"/>
        <item m="1" x="505"/>
        <item m="1" x="240"/>
        <item m="1" x="511"/>
        <item m="1" x="246"/>
        <item m="1" x="518"/>
        <item m="1" x="251"/>
        <item m="1" x="523"/>
        <item m="1" x="256"/>
        <item m="1" x="529"/>
        <item m="1" x="260"/>
        <item m="1" x="3"/>
        <item m="1" x="265"/>
        <item m="1" x="6"/>
        <item m="1" x="268"/>
        <item m="1" x="9"/>
        <item m="1" x="273"/>
        <item m="1" x="14"/>
        <item m="1" x="277"/>
        <item m="1" x="19"/>
        <item m="1" x="283"/>
        <item m="1" x="482"/>
        <item m="1" x="218"/>
        <item m="1" x="492"/>
        <item m="1" x="226"/>
        <item m="1" x="500"/>
        <item m="1" x="235"/>
        <item m="1" x="506"/>
        <item m="1" x="241"/>
        <item m="1" x="512"/>
        <item m="1" x="247"/>
        <item m="1" x="519"/>
        <item m="1" x="252"/>
        <item m="1" x="524"/>
        <item m="1" x="257"/>
        <item m="1" x="530"/>
        <item m="1" x="261"/>
        <item m="1" x="4"/>
        <item m="1" x="266"/>
        <item m="1" x="7"/>
        <item m="1" x="269"/>
        <item m="1" x="10"/>
        <item m="1" x="274"/>
        <item m="1" x="16"/>
        <item m="1" x="278"/>
        <item m="1" x="20"/>
        <item m="1" x="284"/>
        <item m="1" x="25"/>
        <item m="1" x="290"/>
        <item m="1" x="30"/>
        <item m="1" x="297"/>
        <item m="1" x="38"/>
        <item m="1" x="39"/>
        <item m="1" x="271"/>
        <item m="1" x="12"/>
        <item m="1" x="276"/>
        <item m="1" x="18"/>
        <item m="1" x="281"/>
        <item m="1" x="23"/>
        <item m="1" x="288"/>
        <item m="1" x="28"/>
        <item m="1" x="293"/>
        <item m="1" x="33"/>
        <item m="1" x="300"/>
        <item m="1" x="42"/>
        <item m="1" x="306"/>
        <item m="1" x="48"/>
        <item m="1" x="314"/>
        <item m="1" x="56"/>
        <item m="1" x="322"/>
        <item m="1" x="64"/>
        <item m="1" x="332"/>
        <item m="1" x="74"/>
        <item m="1" x="342"/>
        <item m="1" x="84"/>
        <item m="1" x="354"/>
        <item m="1" x="96"/>
        <item m="1" x="365"/>
        <item m="1" x="107"/>
        <item m="1" x="378"/>
        <item m="1" x="119"/>
        <item m="1" x="390"/>
        <item m="1" x="131"/>
        <item m="1" x="403"/>
        <item m="1" x="282"/>
        <item m="1" x="24"/>
        <item m="1" x="289"/>
        <item m="1" x="29"/>
        <item m="1" x="295"/>
        <item m="1" x="35"/>
        <item m="1" x="302"/>
        <item m="1" x="44"/>
        <item m="1" x="308"/>
        <item m="1" x="50"/>
        <item m="1" x="316"/>
        <item m="1" x="58"/>
        <item m="1" x="324"/>
        <item m="1" x="66"/>
        <item m="1" x="334"/>
        <item m="1" x="76"/>
        <item m="1" x="344"/>
        <item m="1" x="86"/>
        <item m="1" x="356"/>
        <item m="1" x="98"/>
        <item m="1" x="367"/>
        <item m="1" x="109"/>
        <item m="1" x="380"/>
        <item m="1" x="121"/>
        <item m="1" x="392"/>
        <item m="1" x="133"/>
        <item m="1" x="405"/>
        <item m="1" x="144"/>
        <item m="1" x="415"/>
        <item m="1" x="296"/>
        <item m="1" x="36"/>
        <item m="1" x="303"/>
        <item m="1" x="45"/>
        <item m="1" x="310"/>
        <item m="1" x="52"/>
        <item m="1" x="318"/>
        <item m="1" x="60"/>
        <item m="1" x="326"/>
        <item m="1" x="68"/>
        <item m="1" x="336"/>
        <item m="1" x="78"/>
        <item m="1" x="346"/>
        <item m="1" x="88"/>
        <item m="1" x="358"/>
        <item m="1" x="100"/>
        <item m="1" x="369"/>
        <item m="1" x="111"/>
        <item m="1" x="382"/>
        <item m="1" x="123"/>
        <item m="1" x="394"/>
        <item m="1" x="135"/>
        <item m="1" x="407"/>
        <item m="1" x="146"/>
        <item m="1" x="417"/>
        <item m="1" x="155"/>
        <item m="1" x="427"/>
        <item m="1" x="165"/>
        <item m="1" x="437"/>
        <item m="1" x="175"/>
        <item m="1" x="448"/>
        <item m="1" x="311"/>
        <item m="1" x="53"/>
        <item m="1" x="319"/>
        <item m="1" x="61"/>
        <item m="1" x="328"/>
        <item m="1" x="70"/>
        <item m="1" x="338"/>
        <item m="1" x="80"/>
        <item m="1" x="348"/>
        <item m="1" x="90"/>
        <item m="1" x="360"/>
        <item m="1" x="102"/>
        <item m="1" x="371"/>
        <item m="1" x="113"/>
        <item m="1" x="384"/>
        <item m="1" x="125"/>
        <item m="1" x="396"/>
        <item m="1" x="137"/>
        <item m="1" x="409"/>
        <item m="1" x="148"/>
        <item m="1" x="419"/>
        <item m="1" x="157"/>
        <item m="1" x="429"/>
        <item m="1" x="167"/>
        <item m="1" x="439"/>
        <item m="1" x="177"/>
        <item m="1" x="450"/>
        <item m="1" x="186"/>
        <item m="1" x="459"/>
        <item m="1" x="195"/>
        <item m="1" x="329"/>
        <item m="1" x="71"/>
        <item m="1" x="339"/>
        <item m="1" x="81"/>
        <item m="1" x="350"/>
        <item m="1" x="92"/>
        <item m="1" x="486"/>
        <item m="1" x="351"/>
        <item m="1" x="93"/>
        <item m="1" x="362"/>
        <item m="1" x="104"/>
        <item m="1" x="374"/>
        <item m="1" x="230"/>
        <item m="1" x="375"/>
        <item m="1" x="116"/>
        <item m="1" x="387"/>
        <item m="1" x="128"/>
        <item m="1" x="515"/>
        <item m="1" x="400"/>
        <item m="1" x="141"/>
        <item m="1" x="413"/>
        <item m="1" x="152"/>
        <item m="1" x="527"/>
        <item m="1" x="424"/>
        <item m="1" x="162"/>
        <item m="1" x="434"/>
        <item m="1" x="172"/>
        <item m="1" x="264"/>
        <item m="1" x="445"/>
        <item m="1" x="183"/>
        <item m="1" x="456"/>
        <item m="1" x="192"/>
        <item m="1" x="15"/>
        <item m="1" x="466"/>
        <item m="1" x="202"/>
        <item m="1" x="474"/>
        <item m="1" x="210"/>
        <item m="1" x="285"/>
        <item m="1" x="483"/>
        <item m="1" x="219"/>
        <item m="1" x="493"/>
        <item m="1" x="227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numFmtId="175" outline="0" showAll="0" defaultSubtotal="0">
      <items count="145">
        <item m="1" x="61"/>
        <item m="1" x="65"/>
        <item m="1" x="73"/>
        <item m="1" x="85"/>
        <item m="1" x="101"/>
        <item m="1" x="121"/>
        <item m="1" x="62"/>
        <item m="1" x="67"/>
        <item m="1" x="76"/>
        <item m="1" x="89"/>
        <item m="1" x="106"/>
        <item m="1" x="127"/>
        <item m="1" x="63"/>
        <item m="1" x="69"/>
        <item m="1" x="79"/>
        <item m="1" x="93"/>
        <item m="1" x="111"/>
        <item m="1" x="133"/>
        <item m="1" x="64"/>
        <item m="1" x="71"/>
        <item m="1" x="82"/>
        <item m="1" x="97"/>
        <item m="1" x="116"/>
        <item m="1" x="139"/>
        <item m="1" x="66"/>
        <item m="1" x="74"/>
        <item m="1" x="86"/>
        <item m="1" x="102"/>
        <item m="1" x="122"/>
        <item m="1" x="1"/>
        <item m="1" x="68"/>
        <item m="1" x="77"/>
        <item m="1" x="90"/>
        <item m="1" x="107"/>
        <item m="1" x="128"/>
        <item m="1" x="6"/>
        <item m="1" x="70"/>
        <item m="1" x="80"/>
        <item m="1" x="94"/>
        <item m="1" x="112"/>
        <item m="1" x="134"/>
        <item m="1" x="11"/>
        <item m="1" x="72"/>
        <item m="1" x="83"/>
        <item m="1" x="98"/>
        <item m="1" x="117"/>
        <item m="1" x="140"/>
        <item m="1" x="16"/>
        <item m="1" x="75"/>
        <item m="1" x="87"/>
        <item m="1" x="103"/>
        <item m="1" x="123"/>
        <item m="1" x="2"/>
        <item m="1" x="21"/>
        <item m="1" x="78"/>
        <item m="1" x="91"/>
        <item m="1" x="108"/>
        <item m="1" x="129"/>
        <item m="1" x="7"/>
        <item m="1" x="25"/>
        <item m="1" x="81"/>
        <item m="1" x="95"/>
        <item m="1" x="113"/>
        <item m="1" x="135"/>
        <item m="1" x="12"/>
        <item m="1" x="29"/>
        <item m="1" x="84"/>
        <item m="1" x="99"/>
        <item m="1" x="118"/>
        <item m="1" x="141"/>
        <item m="1" x="17"/>
        <item m="1" x="33"/>
        <item m="1" x="88"/>
        <item m="1" x="104"/>
        <item m="1" x="124"/>
        <item m="1" x="3"/>
        <item m="1" x="22"/>
        <item m="1" x="37"/>
        <item m="1" x="92"/>
        <item m="1" x="109"/>
        <item m="1" x="130"/>
        <item m="1" x="8"/>
        <item m="1" x="26"/>
        <item m="1" x="40"/>
        <item m="1" x="96"/>
        <item m="1" x="114"/>
        <item m="1" x="136"/>
        <item m="1" x="13"/>
        <item m="1" x="30"/>
        <item m="1" x="43"/>
        <item m="1" x="100"/>
        <item m="1" x="119"/>
        <item m="1" x="142"/>
        <item m="1" x="18"/>
        <item m="1" x="34"/>
        <item m="1" x="46"/>
        <item m="1" x="105"/>
        <item m="1" x="125"/>
        <item m="1" x="4"/>
        <item m="1" x="23"/>
        <item m="1" x="38"/>
        <item m="1" x="49"/>
        <item m="1" x="110"/>
        <item m="1" x="131"/>
        <item m="1" x="9"/>
        <item m="1" x="27"/>
        <item m="1" x="41"/>
        <item m="1" x="51"/>
        <item m="1" x="115"/>
        <item m="1" x="137"/>
        <item m="1" x="14"/>
        <item m="1" x="31"/>
        <item m="1" x="44"/>
        <item m="1" x="53"/>
        <item m="1" x="120"/>
        <item m="1" x="143"/>
        <item m="1" x="19"/>
        <item m="1" x="35"/>
        <item m="1" x="47"/>
        <item m="1" x="55"/>
        <item m="1" x="126"/>
        <item m="1" x="5"/>
        <item m="1" x="24"/>
        <item m="1" x="39"/>
        <item m="1" x="50"/>
        <item m="1" x="57"/>
        <item m="1" x="132"/>
        <item m="1" x="10"/>
        <item m="1" x="28"/>
        <item m="1" x="42"/>
        <item m="1" x="52"/>
        <item m="1" x="58"/>
        <item m="1" x="138"/>
        <item m="1" x="15"/>
        <item m="1" x="32"/>
        <item m="1" x="45"/>
        <item m="1" x="54"/>
        <item m="1" x="59"/>
        <item m="1" x="144"/>
        <item m="1" x="20"/>
        <item m="1" x="36"/>
        <item m="1" x="48"/>
        <item m="1" x="56"/>
        <item m="1" x="60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7"/>
  </rowFields>
  <rowItems count="1">
    <i>
      <x v="530"/>
    </i>
  </rowItems>
  <colFields count="1">
    <field x="38"/>
  </colFields>
  <colItems count="1">
    <i>
      <x v="144"/>
    </i>
  </colItems>
  <dataFields count="1">
    <dataField name="Somme de Rain" fld="17" baseField="0" baseItem="0"/>
  </dataFields>
  <formats count="1">
    <format dxfId="3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3:B5" firstHeaderRow="2" firstDataRow="2" firstDataCol="1"/>
  <pivotFields count="40"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29">
        <item m="1" x="265"/>
        <item m="1" x="11"/>
        <item m="1" x="271"/>
        <item m="1" x="16"/>
        <item m="1" x="275"/>
        <item m="1" x="20"/>
        <item m="1" x="281"/>
        <item m="1" x="25"/>
        <item m="1" x="286"/>
        <item m="1" x="30"/>
        <item m="1" x="293"/>
        <item m="1" x="37"/>
        <item m="1" x="299"/>
        <item m="1" x="43"/>
        <item m="1" x="307"/>
        <item m="1" x="51"/>
        <item m="1" x="315"/>
        <item m="1" x="59"/>
        <item m="1" x="325"/>
        <item m="1" x="69"/>
        <item m="1" x="335"/>
        <item m="1" x="79"/>
        <item m="1" x="347"/>
        <item m="1" x="91"/>
        <item m="1" x="358"/>
        <item m="1" x="102"/>
        <item m="1" x="371"/>
        <item m="1" x="114"/>
        <item m="1" x="383"/>
        <item m="1" x="126"/>
        <item m="1" x="397"/>
        <item m="1" x="276"/>
        <item m="1" x="21"/>
        <item m="1" x="282"/>
        <item m="1" x="26"/>
        <item m="1" x="287"/>
        <item m="1" x="31"/>
        <item m="1" x="294"/>
        <item m="1" x="38"/>
        <item m="1" x="300"/>
        <item m="1" x="44"/>
        <item m="1" x="308"/>
        <item m="1" x="52"/>
        <item m="1" x="316"/>
        <item m="1" x="60"/>
        <item m="1" x="326"/>
        <item m="1" x="70"/>
        <item m="1" x="336"/>
        <item m="1" x="80"/>
        <item m="1" x="348"/>
        <item m="1" x="92"/>
        <item m="1" x="359"/>
        <item m="1" x="103"/>
        <item m="1" x="372"/>
        <item m="1" x="115"/>
        <item m="1" x="384"/>
        <item m="1" x="127"/>
        <item m="1" x="398"/>
        <item m="1" x="139"/>
        <item m="1" x="289"/>
        <item m="1" x="33"/>
        <item m="1" x="296"/>
        <item m="1" x="40"/>
        <item m="1" x="302"/>
        <item m="1" x="46"/>
        <item m="1" x="310"/>
        <item m="1" x="54"/>
        <item m="1" x="318"/>
        <item m="1" x="62"/>
        <item m="1" x="328"/>
        <item m="1" x="72"/>
        <item m="1" x="338"/>
        <item m="1" x="82"/>
        <item m="1" x="350"/>
        <item m="1" x="94"/>
        <item m="1" x="361"/>
        <item m="1" x="105"/>
        <item m="1" x="374"/>
        <item m="1" x="117"/>
        <item m="1" x="386"/>
        <item m="1" x="129"/>
        <item m="1" x="400"/>
        <item m="1" x="140"/>
        <item m="1" x="410"/>
        <item m="1" x="150"/>
        <item m="1" x="422"/>
        <item m="1" x="160"/>
        <item m="1" x="432"/>
        <item m="1" x="170"/>
        <item m="1" x="444"/>
        <item m="1" x="304"/>
        <item m="1" x="48"/>
        <item m="1" x="312"/>
        <item m="1" x="56"/>
        <item m="1" x="320"/>
        <item m="1" x="64"/>
        <item m="1" x="330"/>
        <item m="1" x="74"/>
        <item m="1" x="340"/>
        <item m="1" x="84"/>
        <item m="1" x="352"/>
        <item m="1" x="96"/>
        <item m="1" x="363"/>
        <item m="1" x="107"/>
        <item m="1" x="376"/>
        <item m="1" x="119"/>
        <item m="1" x="388"/>
        <item m="1" x="131"/>
        <item m="1" x="402"/>
        <item m="1" x="142"/>
        <item m="1" x="412"/>
        <item m="1" x="151"/>
        <item m="1" x="423"/>
        <item m="1" x="161"/>
        <item m="1" x="433"/>
        <item m="1" x="171"/>
        <item m="1" x="445"/>
        <item m="1" x="181"/>
        <item m="1" x="455"/>
        <item m="1" x="190"/>
        <item m="1" x="322"/>
        <item m="1" x="66"/>
        <item m="1" x="332"/>
        <item m="1" x="76"/>
        <item m="1" x="342"/>
        <item m="1" x="86"/>
        <item m="1" x="354"/>
        <item m="1" x="98"/>
        <item m="1" x="365"/>
        <item m="1" x="109"/>
        <item m="1" x="378"/>
        <item m="1" x="121"/>
        <item m="1" x="390"/>
        <item m="1" x="133"/>
        <item m="1" x="404"/>
        <item m="1" x="144"/>
        <item m="1" x="414"/>
        <item m="1" x="153"/>
        <item m="1" x="425"/>
        <item m="1" x="163"/>
        <item m="1" x="435"/>
        <item m="1" x="173"/>
        <item m="1" x="447"/>
        <item m="1" x="182"/>
        <item m="1" x="456"/>
        <item m="1" x="191"/>
        <item m="1" x="466"/>
        <item m="1" x="200"/>
        <item m="1" x="474"/>
        <item m="1" x="208"/>
        <item m="1" x="484"/>
        <item m="1" x="344"/>
        <item m="1" x="88"/>
        <item m="1" x="356"/>
        <item m="1" x="100"/>
        <item m="1" x="367"/>
        <item m="1" x="111"/>
        <item m="1" x="380"/>
        <item m="1" x="123"/>
        <item m="1" x="392"/>
        <item m="1" x="135"/>
        <item m="1" x="406"/>
        <item m="1" x="146"/>
        <item m="1" x="416"/>
        <item m="1" x="155"/>
        <item m="1" x="427"/>
        <item m="1" x="165"/>
        <item m="1" x="437"/>
        <item m="1" x="175"/>
        <item m="1" x="449"/>
        <item m="1" x="184"/>
        <item m="1" x="458"/>
        <item m="1" x="193"/>
        <item m="1" x="467"/>
        <item m="1" x="201"/>
        <item m="1" x="475"/>
        <item m="1" x="209"/>
        <item m="1" x="485"/>
        <item m="1" x="217"/>
        <item m="1" x="493"/>
        <item m="1" x="225"/>
        <item m="1" x="368"/>
        <item m="1" x="112"/>
        <item m="1" x="381"/>
        <item m="1" x="124"/>
        <item m="1" x="393"/>
        <item m="1" x="136"/>
        <item m="1" x="407"/>
        <item m="1" x="147"/>
        <item m="1" x="417"/>
        <item m="1" x="156"/>
        <item m="1" x="428"/>
        <item m="1" x="166"/>
        <item m="1" x="438"/>
        <item m="1" x="176"/>
        <item m="1" x="450"/>
        <item m="1" x="185"/>
        <item m="1" x="459"/>
        <item m="1" x="194"/>
        <item m="1" x="468"/>
        <item m="1" x="202"/>
        <item m="1" x="476"/>
        <item m="1" x="210"/>
        <item m="1" x="486"/>
        <item m="1" x="218"/>
        <item m="1" x="494"/>
        <item m="1" x="226"/>
        <item m="1" x="501"/>
        <item m="1" x="232"/>
        <item m="1" x="507"/>
        <item m="1" x="238"/>
        <item m="1" x="513"/>
        <item m="1" x="394"/>
        <item m="1" x="137"/>
        <item m="1" x="408"/>
        <item m="1" x="148"/>
        <item m="1" x="418"/>
        <item m="1" x="157"/>
        <item m="1" x="429"/>
        <item m="1" x="167"/>
        <item m="1" x="439"/>
        <item m="1" x="177"/>
        <item m="1" x="451"/>
        <item m="1" x="186"/>
        <item m="1" x="460"/>
        <item m="1" x="195"/>
        <item m="1" x="469"/>
        <item m="1" x="203"/>
        <item m="1" x="477"/>
        <item m="1" x="211"/>
        <item m="1" x="487"/>
        <item m="1" x="219"/>
        <item m="1" x="495"/>
        <item m="1" x="227"/>
        <item m="1" x="502"/>
        <item m="1" x="233"/>
        <item m="1" x="508"/>
        <item m="1" x="239"/>
        <item m="1" x="514"/>
        <item m="1" x="244"/>
        <item m="1" x="519"/>
        <item m="1" x="249"/>
        <item m="1" x="524"/>
        <item m="1" x="419"/>
        <item m="1" x="158"/>
        <item m="1" x="430"/>
        <item m="1" x="168"/>
        <item m="1" x="440"/>
        <item m="1" x="178"/>
        <item m="1" x="452"/>
        <item m="1" x="187"/>
        <item m="1" x="461"/>
        <item m="1" x="196"/>
        <item m="1" x="470"/>
        <item m="1" x="204"/>
        <item m="1" x="478"/>
        <item m="1" x="212"/>
        <item m="1" x="488"/>
        <item m="1" x="220"/>
        <item m="1" x="496"/>
        <item m="1" x="228"/>
        <item m="1" x="503"/>
        <item m="1" x="234"/>
        <item m="1" x="509"/>
        <item m="1" x="240"/>
        <item m="1" x="515"/>
        <item m="1" x="245"/>
        <item m="1" x="520"/>
        <item m="1" x="250"/>
        <item m="1" x="525"/>
        <item m="1" x="254"/>
        <item m="1" x="1"/>
        <item m="1" x="258"/>
        <item m="1" x="441"/>
        <item m="1" x="179"/>
        <item m="1" x="453"/>
        <item m="1" x="188"/>
        <item m="1" x="462"/>
        <item m="1" x="197"/>
        <item m="1" x="471"/>
        <item m="1" x="205"/>
        <item m="1" x="479"/>
        <item m="1" x="213"/>
        <item m="1" x="489"/>
        <item m="1" x="221"/>
        <item m="1" x="497"/>
        <item m="1" x="229"/>
        <item m="1" x="504"/>
        <item m="1" x="235"/>
        <item m="1" x="510"/>
        <item m="1" x="241"/>
        <item m="1" x="516"/>
        <item m="1" x="246"/>
        <item m="1" x="521"/>
        <item m="1" x="251"/>
        <item m="1" x="526"/>
        <item m="1" x="255"/>
        <item m="1" x="2"/>
        <item m="1" x="259"/>
        <item m="1" x="5"/>
        <item m="1" x="262"/>
        <item m="1" x="8"/>
        <item m="1" x="268"/>
        <item m="1" x="13"/>
        <item m="1" x="463"/>
        <item m="1" x="198"/>
        <item m="1" x="472"/>
        <item m="1" x="206"/>
        <item m="1" x="480"/>
        <item m="1" x="214"/>
        <item m="1" x="490"/>
        <item m="1" x="222"/>
        <item m="1" x="498"/>
        <item m="1" x="230"/>
        <item m="1" x="505"/>
        <item m="1" x="236"/>
        <item m="1" x="511"/>
        <item m="1" x="242"/>
        <item m="1" x="517"/>
        <item m="1" x="247"/>
        <item m="1" x="522"/>
        <item m="1" x="252"/>
        <item m="1" x="527"/>
        <item m="1" x="256"/>
        <item m="1" x="3"/>
        <item m="1" x="260"/>
        <item m="1" x="6"/>
        <item m="1" x="263"/>
        <item m="1" x="9"/>
        <item m="1" x="269"/>
        <item m="1" x="14"/>
        <item m="1" x="273"/>
        <item m="1" x="18"/>
        <item m="1" x="279"/>
        <item m="1" x="481"/>
        <item m="1" x="215"/>
        <item m="1" x="491"/>
        <item m="1" x="223"/>
        <item m="1" x="499"/>
        <item m="1" x="231"/>
        <item m="1" x="506"/>
        <item m="1" x="237"/>
        <item m="1" x="512"/>
        <item m="1" x="243"/>
        <item m="1" x="518"/>
        <item m="1" x="248"/>
        <item m="1" x="523"/>
        <item m="1" x="253"/>
        <item m="1" x="528"/>
        <item m="1" x="257"/>
        <item m="1" x="4"/>
        <item m="1" x="261"/>
        <item m="1" x="7"/>
        <item m="1" x="264"/>
        <item m="1" x="10"/>
        <item m="1" x="270"/>
        <item m="1" x="15"/>
        <item m="1" x="274"/>
        <item m="1" x="19"/>
        <item m="1" x="280"/>
        <item m="1" x="24"/>
        <item m="1" x="285"/>
        <item m="1" x="29"/>
        <item m="1" x="292"/>
        <item m="1" x="36"/>
        <item m="1" x="266"/>
        <item m="1" x="267"/>
        <item m="1" x="12"/>
        <item m="1" x="272"/>
        <item m="1" x="17"/>
        <item m="1" x="277"/>
        <item m="1" x="22"/>
        <item m="1" x="283"/>
        <item m="1" x="27"/>
        <item m="1" x="288"/>
        <item m="1" x="32"/>
        <item m="1" x="295"/>
        <item m="1" x="39"/>
        <item m="1" x="301"/>
        <item m="1" x="45"/>
        <item m="1" x="309"/>
        <item m="1" x="53"/>
        <item m="1" x="317"/>
        <item m="1" x="61"/>
        <item m="1" x="327"/>
        <item m="1" x="71"/>
        <item m="1" x="337"/>
        <item m="1" x="81"/>
        <item m="1" x="349"/>
        <item m="1" x="93"/>
        <item m="1" x="360"/>
        <item m="1" x="104"/>
        <item m="1" x="373"/>
        <item m="1" x="116"/>
        <item m="1" x="385"/>
        <item m="1" x="128"/>
        <item m="1" x="399"/>
        <item m="1" x="278"/>
        <item m="1" x="23"/>
        <item m="1" x="284"/>
        <item m="1" x="28"/>
        <item m="1" x="290"/>
        <item m="1" x="34"/>
        <item m="1" x="297"/>
        <item m="1" x="41"/>
        <item m="1" x="303"/>
        <item m="1" x="47"/>
        <item m="1" x="311"/>
        <item m="1" x="55"/>
        <item m="1" x="319"/>
        <item m="1" x="63"/>
        <item m="1" x="329"/>
        <item m="1" x="73"/>
        <item m="1" x="339"/>
        <item m="1" x="83"/>
        <item m="1" x="351"/>
        <item m="1" x="95"/>
        <item m="1" x="362"/>
        <item m="1" x="106"/>
        <item m="1" x="375"/>
        <item m="1" x="118"/>
        <item m="1" x="387"/>
        <item m="1" x="130"/>
        <item m="1" x="401"/>
        <item m="1" x="141"/>
        <item m="1" x="411"/>
        <item m="1" x="291"/>
        <item m="1" x="35"/>
        <item m="1" x="298"/>
        <item m="1" x="42"/>
        <item m="1" x="305"/>
        <item m="1" x="49"/>
        <item m="1" x="313"/>
        <item m="1" x="57"/>
        <item m="1" x="321"/>
        <item m="1" x="65"/>
        <item m="1" x="331"/>
        <item m="1" x="75"/>
        <item m="1" x="341"/>
        <item m="1" x="85"/>
        <item m="1" x="353"/>
        <item m="1" x="97"/>
        <item m="1" x="364"/>
        <item m="1" x="108"/>
        <item m="1" x="377"/>
        <item m="1" x="120"/>
        <item m="1" x="389"/>
        <item m="1" x="132"/>
        <item m="1" x="403"/>
        <item m="1" x="143"/>
        <item m="1" x="413"/>
        <item m="1" x="152"/>
        <item m="1" x="424"/>
        <item m="1" x="162"/>
        <item m="1" x="434"/>
        <item m="1" x="172"/>
        <item m="1" x="446"/>
        <item m="1" x="306"/>
        <item m="1" x="50"/>
        <item m="1" x="314"/>
        <item m="1" x="58"/>
        <item m="1" x="323"/>
        <item m="1" x="67"/>
        <item m="1" x="333"/>
        <item m="1" x="77"/>
        <item m="1" x="343"/>
        <item m="1" x="87"/>
        <item m="1" x="355"/>
        <item m="1" x="99"/>
        <item m="1" x="366"/>
        <item m="1" x="110"/>
        <item m="1" x="379"/>
        <item m="1" x="122"/>
        <item m="1" x="391"/>
        <item m="1" x="134"/>
        <item m="1" x="405"/>
        <item m="1" x="145"/>
        <item m="1" x="415"/>
        <item m="1" x="154"/>
        <item m="1" x="426"/>
        <item m="1" x="164"/>
        <item m="1" x="436"/>
        <item m="1" x="174"/>
        <item m="1" x="448"/>
        <item m="1" x="183"/>
        <item m="1" x="457"/>
        <item m="1" x="192"/>
        <item m="1" x="324"/>
        <item m="1" x="68"/>
        <item m="1" x="334"/>
        <item m="1" x="78"/>
        <item m="1" x="345"/>
        <item m="1" x="89"/>
        <item m="1" x="346"/>
        <item m="1" x="90"/>
        <item m="1" x="357"/>
        <item m="1" x="101"/>
        <item m="1" x="369"/>
        <item m="1" x="370"/>
        <item m="1" x="113"/>
        <item m="1" x="382"/>
        <item m="1" x="125"/>
        <item m="1" x="395"/>
        <item m="1" x="396"/>
        <item m="1" x="138"/>
        <item m="1" x="409"/>
        <item m="1" x="149"/>
        <item m="1" x="420"/>
        <item m="1" x="421"/>
        <item m="1" x="159"/>
        <item m="1" x="431"/>
        <item m="1" x="169"/>
        <item m="1" x="442"/>
        <item m="1" x="443"/>
        <item m="1" x="180"/>
        <item m="1" x="454"/>
        <item m="1" x="189"/>
        <item m="1" x="464"/>
        <item m="1" x="465"/>
        <item m="1" x="199"/>
        <item m="1" x="473"/>
        <item m="1" x="207"/>
        <item m="1" x="482"/>
        <item m="1" x="483"/>
        <item m="1" x="216"/>
        <item m="1" x="492"/>
        <item m="1" x="224"/>
        <item m="1" x="500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9"/>
  </rowFields>
  <rowItems count="1">
    <i>
      <x v="528"/>
    </i>
  </rowItems>
  <colItems count="1">
    <i/>
  </colItems>
  <dataFields count="1">
    <dataField name="Min de Low Temp" fld="4" subtotal="min" baseField="35" baseItem="1"/>
  </dataFields>
  <formats count="6">
    <format dxfId="28">
      <pivotArea dataOnly="0" labelOnly="1" outline="0" fieldPosition="0">
        <references count="1">
          <reference field="39" count="50">
            <x v="366"/>
            <x v="367"/>
            <x v="368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  <x v="426"/>
            <x v="427"/>
            <x v="428"/>
            <x v="457"/>
            <x v="458"/>
            <x v="459"/>
            <x v="487"/>
            <x v="488"/>
            <x v="489"/>
            <x v="493"/>
            <x v="494"/>
            <x v="495"/>
            <x v="498"/>
            <x v="499"/>
            <x v="500"/>
            <x v="503"/>
            <x v="504"/>
            <x v="508"/>
            <x v="509"/>
            <x v="513"/>
            <x v="514"/>
            <x v="518"/>
            <x v="519"/>
            <x v="523"/>
            <x v="524"/>
          </reference>
        </references>
      </pivotArea>
    </format>
    <format dxfId="27">
      <pivotArea dataOnly="0" labelOnly="1" outline="0" fieldPosition="0">
        <references count="1">
          <reference field="39" count="50">
            <x v="369"/>
            <x v="400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9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  <x v="450"/>
            <x v="451"/>
            <x v="452"/>
            <x v="453"/>
            <x v="460"/>
            <x v="490"/>
            <x v="496"/>
            <x v="501"/>
            <x v="505"/>
            <x v="506"/>
            <x v="510"/>
            <x v="511"/>
            <x v="515"/>
            <x v="516"/>
            <x v="520"/>
            <x v="521"/>
            <x v="525"/>
            <x v="526"/>
          </reference>
        </references>
      </pivotArea>
    </format>
    <format dxfId="26">
      <pivotArea dataOnly="0" labelOnly="1" outline="0" fieldPosition="0">
        <references count="1">
          <reference field="39" count="38">
            <x v="370"/>
            <x v="371"/>
            <x v="401"/>
            <x v="402"/>
            <x v="430"/>
            <x v="431"/>
            <x v="454"/>
            <x v="455"/>
            <x v="456"/>
            <x v="461"/>
            <x v="462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91"/>
            <x v="492"/>
            <x v="497"/>
            <x v="502"/>
            <x v="507"/>
            <x v="512"/>
            <x v="517"/>
            <x v="522"/>
            <x v="527"/>
          </reference>
        </references>
      </pivotArea>
    </format>
    <format dxfId="25">
      <pivotArea dataOnly="0" labelOnly="1" outline="0" fieldPosition="0">
        <references count="1">
          <reference field="39" count="50"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</reference>
        </references>
      </pivotArea>
    </format>
    <format dxfId="24">
      <pivotArea dataOnly="0" labelOnly="1" outline="0" fieldPosition="0">
        <references count="1">
          <reference field="39" count="50"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</reference>
        </references>
      </pivotArea>
    </format>
    <format dxfId="23">
      <pivotArea dataOnly="0" labelOnly="1" outline="0" fieldPosition="0">
        <references count="1">
          <reference field="39" count="27"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gridDropZones="1" multipleFieldFilters="0">
  <location ref="A3:B5" firstHeaderRow="1" firstDataRow="2" firstDataCol="1"/>
  <pivotFields count="40"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dataField="1" compact="0" outline="0" showAll="0">
      <items count="19">
        <item m="1" x="17"/>
        <item m="1" x="10"/>
        <item m="1" x="16"/>
        <item m="1" x="13"/>
        <item m="1" x="4"/>
        <item m="1" x="7"/>
        <item m="1" x="1"/>
        <item m="1" x="5"/>
        <item m="1" x="2"/>
        <item m="1" x="14"/>
        <item m="1" x="8"/>
        <item m="1" x="9"/>
        <item m="1" x="11"/>
        <item m="1" x="15"/>
        <item m="1" x="6"/>
        <item m="1" x="3"/>
        <item m="1" x="1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7873">
        <item m="1" x="772"/>
        <item m="1" x="4083"/>
        <item m="1" x="6554"/>
        <item m="1" x="353"/>
        <item m="1" x="2636"/>
        <item m="1" x="4716"/>
        <item m="1" x="4087"/>
        <item m="1" x="6558"/>
        <item m="1" x="358"/>
        <item m="1" x="2640"/>
        <item m="1" x="4721"/>
        <item m="1" x="4091"/>
        <item m="1" x="6562"/>
        <item m="1" x="363"/>
        <item m="1" x="2644"/>
        <item m="1" x="4726"/>
        <item m="1" x="4095"/>
        <item m="1" x="6566"/>
        <item m="1" x="369"/>
        <item m="1" x="2650"/>
        <item m="1" x="4734"/>
        <item m="1" x="4100"/>
        <item m="1" x="6571"/>
        <item m="1" x="376"/>
        <item m="1" x="2656"/>
        <item m="1" x="4743"/>
        <item m="1" x="4104"/>
        <item m="1" x="6575"/>
        <item m="1" x="382"/>
        <item m="1" x="2662"/>
        <item m="1" x="4752"/>
        <item m="1" x="4108"/>
        <item m="1" x="6579"/>
        <item m="1" x="389"/>
        <item m="1" x="2669"/>
        <item m="1" x="4762"/>
        <item m="1" x="4112"/>
        <item m="1" x="6583"/>
        <item m="1" x="395"/>
        <item m="1" x="2675"/>
        <item m="1" x="4771"/>
        <item m="1" x="4116"/>
        <item m="1" x="6587"/>
        <item m="1" x="401"/>
        <item m="1" x="2681"/>
        <item m="1" x="4781"/>
        <item m="1" x="4120"/>
        <item m="1" x="6591"/>
        <item m="1" x="407"/>
        <item m="1" x="2687"/>
        <item m="1" x="4790"/>
        <item m="1" x="4124"/>
        <item m="1" x="6595"/>
        <item m="1" x="413"/>
        <item m="1" x="2693"/>
        <item m="1" x="4799"/>
        <item m="1" x="4128"/>
        <item m="1" x="6599"/>
        <item m="1" x="419"/>
        <item m="1" x="2699"/>
        <item m="1" x="4808"/>
        <item m="1" x="4132"/>
        <item m="1" x="6603"/>
        <item m="1" x="425"/>
        <item m="1" x="2705"/>
        <item m="1" x="4817"/>
        <item m="1" x="4136"/>
        <item m="1" x="6607"/>
        <item m="1" x="431"/>
        <item m="1" x="2711"/>
        <item m="1" x="4826"/>
        <item m="1" x="4140"/>
        <item m="1" x="6611"/>
        <item m="1" x="437"/>
        <item m="1" x="2717"/>
        <item m="1" x="4835"/>
        <item m="1" x="4144"/>
        <item m="1" x="6615"/>
        <item m="1" x="443"/>
        <item m="1" x="2723"/>
        <item m="1" x="4844"/>
        <item m="1" x="4148"/>
        <item m="1" x="6619"/>
        <item m="1" x="449"/>
        <item m="1" x="2729"/>
        <item m="1" x="4853"/>
        <item m="1" x="4152"/>
        <item m="1" x="6623"/>
        <item m="1" x="455"/>
        <item m="1" x="2735"/>
        <item m="1" x="4862"/>
        <item m="1" x="4157"/>
        <item m="1" x="6627"/>
        <item m="1" x="461"/>
        <item m="1" x="2741"/>
        <item m="1" x="4871"/>
        <item m="1" x="4161"/>
        <item m="1" x="6631"/>
        <item m="1" x="467"/>
        <item m="1" x="2747"/>
        <item m="1" x="4880"/>
        <item m="1" x="4166"/>
        <item m="1" x="6636"/>
        <item m="1" x="473"/>
        <item m="1" x="2753"/>
        <item m="1" x="4889"/>
        <item m="1" x="4168"/>
        <item m="1" x="6640"/>
        <item m="1" x="479"/>
        <item m="1" x="2759"/>
        <item m="1" x="4898"/>
        <item m="1" x="4171"/>
        <item m="1" x="6645"/>
        <item m="1" x="486"/>
        <item m="1" x="2765"/>
        <item m="1" x="4907"/>
        <item m="1" x="4172"/>
        <item m="1" x="6648"/>
        <item m="1" x="490"/>
        <item m="1" x="2771"/>
        <item m="1" x="4916"/>
        <item m="1" x="183"/>
        <item m="1" x="2385"/>
        <item m="1" x="4401"/>
        <item m="1" x="6910"/>
        <item m="1" x="187"/>
        <item m="1" x="2389"/>
        <item m="1" x="4406"/>
        <item m="1" x="6914"/>
        <item m="1" x="191"/>
        <item m="1" x="2393"/>
        <item m="1" x="4411"/>
        <item m="1" x="6918"/>
        <item m="1" x="195"/>
        <item m="1" x="2397"/>
        <item m="1" x="4417"/>
        <item m="1" x="6924"/>
        <item m="1" x="200"/>
        <item m="1" x="2402"/>
        <item m="1" x="4424"/>
        <item m="1" x="6930"/>
        <item m="1" x="204"/>
        <item m="1" x="2406"/>
        <item m="1" x="4430"/>
        <item m="1" x="6937"/>
        <item m="1" x="208"/>
        <item m="1" x="2410"/>
        <item m="1" x="4437"/>
        <item m="1" x="6944"/>
        <item m="1" x="212"/>
        <item m="1" x="2414"/>
        <item m="1" x="4443"/>
        <item m="1" x="6951"/>
        <item m="1" x="216"/>
        <item m="1" x="2418"/>
        <item m="1" x="4449"/>
        <item m="1" x="6959"/>
        <item m="1" x="220"/>
        <item m="1" x="2422"/>
        <item m="1" x="4455"/>
        <item m="1" x="6966"/>
        <item m="1" x="224"/>
        <item m="1" x="2426"/>
        <item m="1" x="4461"/>
        <item m="1" x="6973"/>
        <item m="1" x="228"/>
        <item m="1" x="2430"/>
        <item m="1" x="4467"/>
        <item m="1" x="6980"/>
        <item m="1" x="232"/>
        <item m="1" x="2434"/>
        <item m="1" x="4473"/>
        <item m="1" x="6987"/>
        <item m="1" x="236"/>
        <item m="1" x="2438"/>
        <item m="1" x="4479"/>
        <item m="1" x="6994"/>
        <item m="1" x="240"/>
        <item m="1" x="2442"/>
        <item m="1" x="4485"/>
        <item m="1" x="7001"/>
        <item m="1" x="244"/>
        <item m="1" x="2446"/>
        <item m="1" x="4491"/>
        <item m="1" x="7008"/>
        <item m="1" x="248"/>
        <item m="1" x="2450"/>
        <item m="1" x="4497"/>
        <item m="1" x="7015"/>
        <item m="1" x="252"/>
        <item m="1" x="2454"/>
        <item m="1" x="4503"/>
        <item m="1" x="7022"/>
        <item m="1" x="257"/>
        <item m="1" x="2458"/>
        <item m="1" x="4509"/>
        <item m="1" x="7029"/>
        <item m="1" x="261"/>
        <item m="1" x="2462"/>
        <item m="1" x="4515"/>
        <item m="1" x="7036"/>
        <item m="1" x="266"/>
        <item m="1" x="2467"/>
        <item m="1" x="4521"/>
        <item m="1" x="7043"/>
        <item m="1" x="269"/>
        <item m="1" x="2471"/>
        <item m="1" x="4527"/>
        <item m="1" x="7050"/>
        <item m="1" x="272"/>
        <item m="1" x="2476"/>
        <item m="1" x="4534"/>
        <item m="1" x="7057"/>
        <item m="1" x="273"/>
        <item m="1" x="2479"/>
        <item m="1" x="4538"/>
        <item m="1" x="7064"/>
        <item m="1" x="4183"/>
        <item m="1" x="6658"/>
        <item m="1" x="496"/>
        <item m="1" x="2786"/>
        <item m="1" x="4187"/>
        <item m="1" x="6662"/>
        <item m="1" x="499"/>
        <item m="1" x="2790"/>
        <item m="1" x="4191"/>
        <item m="1" x="6666"/>
        <item m="1" x="502"/>
        <item m="1" x="2794"/>
        <item m="1" x="4195"/>
        <item m="1" x="6671"/>
        <item m="1" x="507"/>
        <item m="1" x="2801"/>
        <item m="1" x="4200"/>
        <item m="1" x="6676"/>
        <item m="1" x="513"/>
        <item m="1" x="2808"/>
        <item m="1" x="4204"/>
        <item m="1" x="6681"/>
        <item m="1" x="518"/>
        <item m="1" x="2816"/>
        <item m="1" x="4208"/>
        <item m="1" x="6687"/>
        <item m="1" x="524"/>
        <item m="1" x="2824"/>
        <item m="1" x="4212"/>
        <item m="1" x="6692"/>
        <item m="1" x="529"/>
        <item m="1" x="2832"/>
        <item m="1" x="4216"/>
        <item m="1" x="6697"/>
        <item m="1" x="534"/>
        <item m="1" x="2841"/>
        <item m="1" x="4220"/>
        <item m="1" x="6702"/>
        <item m="1" x="539"/>
        <item m="1" x="2849"/>
        <item m="1" x="4224"/>
        <item m="1" x="6707"/>
        <item m="1" x="544"/>
        <item m="1" x="2857"/>
        <item m="1" x="4228"/>
        <item m="1" x="6712"/>
        <item m="1" x="549"/>
        <item m="1" x="2865"/>
        <item m="1" x="4232"/>
        <item m="1" x="6717"/>
        <item m="1" x="554"/>
        <item m="1" x="2873"/>
        <item m="1" x="4236"/>
        <item m="1" x="6722"/>
        <item m="1" x="559"/>
        <item m="1" x="2881"/>
        <item m="1" x="4240"/>
        <item m="1" x="6727"/>
        <item m="1" x="564"/>
        <item m="1" x="2889"/>
        <item m="1" x="4244"/>
        <item m="1" x="6732"/>
        <item m="1" x="569"/>
        <item m="1" x="2897"/>
        <item m="1" x="4248"/>
        <item m="1" x="6737"/>
        <item m="1" x="574"/>
        <item m="1" x="2905"/>
        <item m="1" x="4252"/>
        <item m="1" x="6742"/>
        <item m="1" x="579"/>
        <item m="1" x="2913"/>
        <item m="1" x="4256"/>
        <item m="1" x="6747"/>
        <item m="1" x="584"/>
        <item m="1" x="2921"/>
        <item m="1" x="4260"/>
        <item m="1" x="6752"/>
        <item m="1" x="589"/>
        <item m="1" x="2929"/>
        <item m="1" x="4265"/>
        <item m="1" x="6758"/>
        <item m="1" x="594"/>
        <item m="1" x="2937"/>
        <item m="1" x="4267"/>
        <item m="1" x="6763"/>
        <item m="1" x="599"/>
        <item m="1" x="2945"/>
        <item m="1" x="4270"/>
        <item m="1" x="6769"/>
        <item m="1" x="605"/>
        <item m="1" x="2953"/>
        <item m="1" x="4271"/>
        <item m="1" x="6773"/>
        <item m="1" x="610"/>
        <item m="1" x="2961"/>
        <item m="1" x="276"/>
        <item m="1" x="2489"/>
        <item m="1" x="4544"/>
        <item m="1" x="279"/>
        <item m="1" x="2494"/>
        <item m="1" x="4548"/>
        <item m="1" x="282"/>
        <item m="1" x="2499"/>
        <item m="1" x="4552"/>
        <item m="1" x="285"/>
        <item m="1" x="2505"/>
        <item m="1" x="4558"/>
        <item m="1" x="289"/>
        <item m="1" x="2511"/>
        <item m="1" x="4565"/>
        <item m="1" x="292"/>
        <item m="1" x="2517"/>
        <item m="1" x="4572"/>
        <item m="1" x="295"/>
        <item m="1" x="2524"/>
        <item m="1" x="4580"/>
        <item m="1" x="298"/>
        <item m="1" x="2530"/>
        <item m="1" x="4587"/>
        <item m="1" x="301"/>
        <item m="1" x="2536"/>
        <item m="1" x="4595"/>
        <item m="1" x="304"/>
        <item m="1" x="2542"/>
        <item m="1" x="4602"/>
        <item m="1" x="307"/>
        <item m="1" x="2548"/>
        <item m="1" x="4609"/>
        <item m="1" x="310"/>
        <item m="1" x="2554"/>
        <item m="1" x="4616"/>
        <item m="1" x="313"/>
        <item m="1" x="2560"/>
        <item m="1" x="4623"/>
        <item m="1" x="316"/>
        <item m="1" x="2566"/>
        <item m="1" x="4630"/>
        <item m="1" x="319"/>
        <item m="1" x="2572"/>
        <item m="1" x="4637"/>
        <item m="1" x="322"/>
        <item m="1" x="2578"/>
        <item m="1" x="4644"/>
        <item m="1" x="325"/>
        <item m="1" x="2584"/>
        <item m="1" x="4651"/>
        <item m="1" x="328"/>
        <item m="1" x="2590"/>
        <item m="1" x="4658"/>
        <item m="1" x="331"/>
        <item m="1" x="2596"/>
        <item m="1" x="4665"/>
        <item m="1" x="334"/>
        <item m="1" x="2602"/>
        <item m="1" x="4672"/>
        <item m="1" x="338"/>
        <item m="1" x="2608"/>
        <item m="1" x="4679"/>
        <item m="1" x="341"/>
        <item m="1" x="2614"/>
        <item m="1" x="4686"/>
        <item m="1" x="345"/>
        <item m="1" x="2621"/>
        <item m="1" x="4694"/>
        <item m="1" x="347"/>
        <item m="1" x="2625"/>
        <item m="1" x="4701"/>
        <item m="1" x="4276"/>
        <item m="1" x="6783"/>
        <item m="1" x="619"/>
        <item m="1" x="4280"/>
        <item m="1" x="6786"/>
        <item m="1" x="623"/>
        <item m="1" x="4284"/>
        <item m="1" x="6789"/>
        <item m="1" x="627"/>
        <item m="1" x="4289"/>
        <item m="1" x="6794"/>
        <item m="1" x="634"/>
        <item m="1" x="4295"/>
        <item m="1" x="6799"/>
        <item m="1" x="642"/>
        <item m="1" x="4300"/>
        <item m="1" x="6804"/>
        <item m="1" x="650"/>
        <item m="1" x="4306"/>
        <item m="1" x="6810"/>
        <item m="1" x="659"/>
        <item m="1" x="4311"/>
        <item m="1" x="6815"/>
        <item m="1" x="667"/>
        <item m="1" x="4316"/>
        <item m="1" x="6820"/>
        <item m="1" x="676"/>
        <item m="1" x="4321"/>
        <item m="1" x="6825"/>
        <item m="1" x="684"/>
        <item m="1" x="4326"/>
        <item m="1" x="6830"/>
        <item m="1" x="692"/>
        <item m="1" x="4331"/>
        <item m="1" x="6835"/>
        <item m="1" x="700"/>
        <item m="1" x="4336"/>
        <item m="1" x="6840"/>
        <item m="1" x="708"/>
        <item m="1" x="4341"/>
        <item m="1" x="6845"/>
        <item m="1" x="716"/>
        <item m="1" x="4346"/>
        <item m="1" x="6850"/>
        <item m="1" x="724"/>
        <item m="1" x="4351"/>
        <item m="1" x="6855"/>
        <item m="1" x="732"/>
        <item m="1" x="4356"/>
        <item m="1" x="6860"/>
        <item m="1" x="740"/>
        <item m="1" x="4361"/>
        <item m="1" x="6865"/>
        <item m="1" x="748"/>
        <item m="1" x="4366"/>
        <item m="1" x="6870"/>
        <item m="1" x="756"/>
        <item m="1" x="4371"/>
        <item m="1" x="6875"/>
        <item m="1" x="764"/>
        <item m="1" x="4377"/>
        <item m="1" x="6880"/>
        <item m="1" x="773"/>
        <item m="1" x="4382"/>
        <item m="1" x="6885"/>
        <item m="1" x="781"/>
        <item m="1" x="4388"/>
        <item m="1" x="6891"/>
        <item m="1" x="790"/>
        <item m="1" x="4392"/>
        <item m="1" x="6896"/>
        <item m="1" x="798"/>
        <item m="1" x="354"/>
        <item m="1" x="2637"/>
        <item m="1" x="4717"/>
        <item m="1" x="359"/>
        <item m="1" x="2641"/>
        <item m="1" x="4722"/>
        <item m="1" x="364"/>
        <item m="1" x="2645"/>
        <item m="1" x="4727"/>
        <item m="1" x="370"/>
        <item m="1" x="2651"/>
        <item m="1" x="4735"/>
        <item m="1" x="377"/>
        <item m="1" x="2657"/>
        <item m="1" x="4744"/>
        <item m="1" x="383"/>
        <item m="1" x="2663"/>
        <item m="1" x="4753"/>
        <item m="1" x="390"/>
        <item m="1" x="2670"/>
        <item m="1" x="4763"/>
        <item m="1" x="396"/>
        <item m="1" x="2676"/>
        <item m="1" x="4772"/>
        <item m="1" x="402"/>
        <item m="1" x="2682"/>
        <item m="1" x="4782"/>
        <item m="1" x="408"/>
        <item m="1" x="2688"/>
        <item m="1" x="4791"/>
        <item m="1" x="414"/>
        <item m="1" x="2694"/>
        <item m="1" x="4800"/>
        <item m="1" x="420"/>
        <item m="1" x="2700"/>
        <item m="1" x="4809"/>
        <item m="1" x="426"/>
        <item m="1" x="2706"/>
        <item m="1" x="4818"/>
        <item m="1" x="432"/>
        <item m="1" x="2712"/>
        <item m="1" x="4827"/>
        <item m="1" x="438"/>
        <item m="1" x="2718"/>
        <item m="1" x="4836"/>
        <item m="1" x="444"/>
        <item m="1" x="2724"/>
        <item m="1" x="4845"/>
        <item m="1" x="450"/>
        <item m="1" x="2730"/>
        <item m="1" x="4854"/>
        <item m="1" x="456"/>
        <item m="1" x="2736"/>
        <item m="1" x="4863"/>
        <item m="1" x="462"/>
        <item m="1" x="2742"/>
        <item m="1" x="4872"/>
        <item m="1" x="468"/>
        <item m="1" x="2748"/>
        <item m="1" x="4881"/>
        <item m="1" x="474"/>
        <item m="1" x="2754"/>
        <item m="1" x="4890"/>
        <item m="1" x="480"/>
        <item m="1" x="2760"/>
        <item m="1" x="4899"/>
        <item m="1" x="487"/>
        <item m="1" x="2766"/>
        <item m="1" x="4908"/>
        <item m="1" x="491"/>
        <item m="1" x="2772"/>
        <item m="1" x="4917"/>
        <item m="1" x="4402"/>
        <item m="1" x="6911"/>
        <item m="1" x="4407"/>
        <item m="1" x="6915"/>
        <item m="1" x="4412"/>
        <item m="1" x="6919"/>
        <item m="1" x="4418"/>
        <item m="1" x="6925"/>
        <item m="1" x="4425"/>
        <item m="1" x="6931"/>
        <item m="1" x="4431"/>
        <item m="1" x="6938"/>
        <item m="1" x="4438"/>
        <item m="1" x="6945"/>
        <item m="1" x="4444"/>
        <item m="1" x="6952"/>
        <item m="1" x="4450"/>
        <item m="1" x="6960"/>
        <item m="1" x="4456"/>
        <item m="1" x="6967"/>
        <item m="1" x="4462"/>
        <item m="1" x="6974"/>
        <item m="1" x="4468"/>
        <item m="1" x="6981"/>
        <item m="1" x="4474"/>
        <item m="1" x="6988"/>
        <item m="1" x="4480"/>
        <item m="1" x="6995"/>
        <item m="1" x="4486"/>
        <item m="1" x="7002"/>
        <item m="1" x="4492"/>
        <item m="1" x="7009"/>
        <item m="1" x="4498"/>
        <item m="1" x="7016"/>
        <item m="1" x="4504"/>
        <item m="1" x="7023"/>
        <item m="1" x="4510"/>
        <item m="1" x="7030"/>
        <item m="1" x="4516"/>
        <item m="1" x="7037"/>
        <item m="1" x="4522"/>
        <item m="1" x="7044"/>
        <item m="1" x="4528"/>
        <item m="1" x="7051"/>
        <item m="1" x="4535"/>
        <item m="1" x="7058"/>
        <item m="1" x="4539"/>
        <item m="1" x="7065"/>
        <item m="1" x="497"/>
        <item m="1" x="2787"/>
        <item m="1" x="500"/>
        <item m="1" x="2791"/>
        <item m="1" x="503"/>
        <item m="1" x="2795"/>
        <item m="1" x="508"/>
        <item m="1" x="2802"/>
        <item m="1" x="514"/>
        <item m="1" x="2809"/>
        <item m="1" x="519"/>
        <item m="1" x="2817"/>
        <item m="1" x="525"/>
        <item m="1" x="2825"/>
        <item m="1" x="530"/>
        <item m="1" x="2833"/>
        <item m="1" x="535"/>
        <item m="1" x="2842"/>
        <item m="1" x="540"/>
        <item m="1" x="2850"/>
        <item m="1" x="545"/>
        <item m="1" x="2858"/>
        <item m="1" x="550"/>
        <item m="1" x="2866"/>
        <item m="1" x="555"/>
        <item m="1" x="2874"/>
        <item m="1" x="560"/>
        <item m="1" x="2882"/>
        <item m="1" x="565"/>
        <item m="1" x="2890"/>
        <item m="1" x="570"/>
        <item m="1" x="2898"/>
        <item m="1" x="575"/>
        <item m="1" x="2906"/>
        <item m="1" x="580"/>
        <item m="1" x="2914"/>
        <item m="1" x="585"/>
        <item m="1" x="2922"/>
        <item m="1" x="590"/>
        <item m="1" x="2930"/>
        <item m="1" x="595"/>
        <item m="1" x="2938"/>
        <item m="1" x="600"/>
        <item m="1" x="2946"/>
        <item m="1" x="606"/>
        <item m="1" x="2954"/>
        <item m="1" x="611"/>
        <item m="1" x="2962"/>
        <item m="1" x="4545"/>
        <item m="1" x="4549"/>
        <item m="1" x="4553"/>
        <item m="1" x="4559"/>
        <item m="1" x="4566"/>
        <item m="1" x="4573"/>
        <item m="1" x="4581"/>
        <item m="1" x="4588"/>
        <item m="1" x="4596"/>
        <item m="1" x="4603"/>
        <item m="1" x="4610"/>
        <item m="1" x="4617"/>
        <item m="1" x="4624"/>
        <item m="1" x="4631"/>
        <item m="1" x="4638"/>
        <item m="1" x="4645"/>
        <item m="1" x="4652"/>
        <item m="1" x="4659"/>
        <item m="1" x="4666"/>
        <item m="1" x="4673"/>
        <item m="1" x="4680"/>
        <item m="1" x="4687"/>
        <item m="1" x="4695"/>
        <item m="1" x="4702"/>
        <item m="1" x="620"/>
        <item m="1" x="624"/>
        <item m="1" x="628"/>
        <item m="1" x="635"/>
        <item m="1" x="643"/>
        <item m="1" x="651"/>
        <item m="1" x="660"/>
        <item m="1" x="668"/>
        <item m="1" x="677"/>
        <item m="1" x="685"/>
        <item m="1" x="693"/>
        <item m="1" x="701"/>
        <item m="1" x="709"/>
        <item m="1" x="717"/>
        <item m="1" x="725"/>
        <item m="1" x="733"/>
        <item m="1" x="741"/>
        <item m="1" x="749"/>
        <item m="1" x="757"/>
        <item m="1" x="765"/>
        <item m="1" x="774"/>
        <item m="1" x="782"/>
        <item m="1" x="791"/>
        <item m="1" x="799"/>
        <item m="1" x="4718"/>
        <item m="1" x="4723"/>
        <item m="1" x="4728"/>
        <item m="1" x="4736"/>
        <item m="1" x="4745"/>
        <item m="1" x="4754"/>
        <item m="1" x="4764"/>
        <item m="1" x="4773"/>
        <item m="1" x="4783"/>
        <item m="1" x="4792"/>
        <item m="1" x="4801"/>
        <item m="1" x="4810"/>
        <item m="1" x="4819"/>
        <item m="1" x="4828"/>
        <item m="1" x="4837"/>
        <item m="1" x="4846"/>
        <item m="1" x="4855"/>
        <item m="1" x="4864"/>
        <item m="1" x="4873"/>
        <item m="1" x="4882"/>
        <item m="1" x="4891"/>
        <item m="1" x="4900"/>
        <item m="1" x="4909"/>
        <item m="1" x="4918"/>
        <item m="1" x="817"/>
        <item m="1" x="4935"/>
        <item m="1" x="941"/>
        <item m="1" x="5108"/>
        <item m="1" x="1138"/>
        <item m="1" x="5329"/>
        <item m="1" x="1264"/>
        <item m="1" x="5503"/>
        <item m="1" x="1462"/>
        <item m="1" x="5726"/>
        <item m="1" x="1566"/>
        <item m="1" x="5876"/>
        <item m="1" x="1739"/>
        <item m="1" x="6057"/>
        <item m="1" x="1820"/>
        <item m="1" x="6158"/>
        <item m="1" x="1941"/>
        <item m="1" x="6239"/>
        <item m="1" x="2025"/>
        <item m="1" x="6338"/>
        <item m="1" x="4285"/>
        <item m="1" x="6790"/>
        <item m="1" x="629"/>
        <item m="1" x="2984"/>
        <item m="1" x="5109"/>
        <item m="1" x="4290"/>
        <item m="1" x="6795"/>
        <item m="1" x="636"/>
        <item m="1" x="2988"/>
        <item m="1" x="5114"/>
        <item m="1" x="4296"/>
        <item m="1" x="6800"/>
        <item m="1" x="644"/>
        <item m="1" x="2992"/>
        <item m="1" x="5120"/>
        <item m="1" x="4301"/>
        <item m="1" x="6805"/>
        <item m="1" x="652"/>
        <item m="1" x="2998"/>
        <item m="1" x="5128"/>
        <item m="1" x="4307"/>
        <item m="1" x="6811"/>
        <item m="1" x="661"/>
        <item m="1" x="3004"/>
        <item m="1" x="5137"/>
        <item m="1" x="4312"/>
        <item m="1" x="6816"/>
        <item m="1" x="669"/>
        <item m="1" x="3010"/>
        <item m="1" x="5146"/>
        <item m="1" x="4317"/>
        <item m="1" x="6821"/>
        <item m="1" x="678"/>
        <item m="1" x="3017"/>
        <item m="1" x="5156"/>
        <item m="1" x="4322"/>
        <item m="1" x="6826"/>
        <item m="1" x="686"/>
        <item m="1" x="3023"/>
        <item m="1" x="5165"/>
        <item m="1" x="4327"/>
        <item m="1" x="6831"/>
        <item m="1" x="694"/>
        <item m="1" x="3029"/>
        <item m="1" x="5175"/>
        <item m="1" x="4332"/>
        <item m="1" x="6836"/>
        <item m="1" x="702"/>
        <item m="1" x="3035"/>
        <item m="1" x="5184"/>
        <item m="1" x="4337"/>
        <item m="1" x="6841"/>
        <item m="1" x="710"/>
        <item m="1" x="3041"/>
        <item m="1" x="5193"/>
        <item m="1" x="4342"/>
        <item m="1" x="6846"/>
        <item m="1" x="718"/>
        <item m="1" x="3047"/>
        <item m="1" x="5202"/>
        <item m="1" x="4347"/>
        <item m="1" x="6851"/>
        <item m="1" x="726"/>
        <item m="1" x="3053"/>
        <item m="1" x="5211"/>
        <item m="1" x="4352"/>
        <item m="1" x="6856"/>
        <item m="1" x="734"/>
        <item m="1" x="3059"/>
        <item m="1" x="5220"/>
        <item m="1" x="4357"/>
        <item m="1" x="6861"/>
        <item m="1" x="742"/>
        <item m="1" x="3065"/>
        <item m="1" x="5229"/>
        <item m="1" x="4362"/>
        <item m="1" x="6866"/>
        <item m="1" x="750"/>
        <item m="1" x="3071"/>
        <item m="1" x="5238"/>
        <item m="1" x="4367"/>
        <item m="1" x="6871"/>
        <item m="1" x="758"/>
        <item m="1" x="3077"/>
        <item m="1" x="5247"/>
        <item m="1" x="4372"/>
        <item m="1" x="6876"/>
        <item m="1" x="766"/>
        <item m="1" x="3083"/>
        <item m="1" x="5256"/>
        <item m="1" x="4378"/>
        <item m="1" x="6881"/>
        <item m="1" x="775"/>
        <item m="1" x="3089"/>
        <item m="1" x="5265"/>
        <item m="1" x="4383"/>
        <item m="1" x="6886"/>
        <item m="1" x="783"/>
        <item m="1" x="3095"/>
        <item m="1" x="5274"/>
        <item m="1" x="4389"/>
        <item m="1" x="6892"/>
        <item m="1" x="792"/>
        <item m="1" x="3101"/>
        <item m="1" x="5283"/>
        <item m="1" x="4393"/>
        <item m="1" x="6897"/>
        <item m="1" x="800"/>
        <item m="1" x="3107"/>
        <item m="1" x="5292"/>
        <item m="1" x="4395"/>
        <item m="1" x="6902"/>
        <item m="1" x="807"/>
        <item m="1" x="3114"/>
        <item m="1" x="5301"/>
        <item m="1" x="4396"/>
        <item m="1" x="6905"/>
        <item m="1" x="811"/>
        <item m="1" x="3120"/>
        <item m="1" x="5310"/>
        <item m="1" x="365"/>
        <item m="1" x="2646"/>
        <item m="1" x="4729"/>
        <item m="1" x="7210"/>
        <item m="1" x="371"/>
        <item m="1" x="2652"/>
        <item m="1" x="4737"/>
        <item m="1" x="7214"/>
        <item m="1" x="378"/>
        <item m="1" x="2658"/>
        <item m="1" x="4746"/>
        <item m="1" x="7218"/>
        <item m="1" x="384"/>
        <item m="1" x="2664"/>
        <item m="1" x="4755"/>
        <item m="1" x="7224"/>
        <item m="1" x="391"/>
        <item m="1" x="2671"/>
        <item m="1" x="4765"/>
        <item m="1" x="7230"/>
        <item m="1" x="397"/>
        <item m="1" x="2677"/>
        <item m="1" x="4774"/>
        <item m="1" x="7237"/>
        <item m="1" x="403"/>
        <item m="1" x="2683"/>
        <item m="1" x="4784"/>
        <item m="1" x="7244"/>
        <item m="1" x="409"/>
        <item m="1" x="2689"/>
        <item m="1" x="4793"/>
        <item m="1" x="7251"/>
        <item m="1" x="415"/>
        <item m="1" x="2695"/>
        <item m="1" x="4802"/>
        <item m="1" x="7259"/>
        <item m="1" x="421"/>
        <item m="1" x="2701"/>
        <item m="1" x="4811"/>
        <item m="1" x="7266"/>
        <item m="1" x="427"/>
        <item m="1" x="2707"/>
        <item m="1" x="4820"/>
        <item m="1" x="7273"/>
        <item m="1" x="433"/>
        <item m="1" x="2713"/>
        <item m="1" x="4829"/>
        <item m="1" x="7280"/>
        <item m="1" x="439"/>
        <item m="1" x="2719"/>
        <item m="1" x="4838"/>
        <item m="1" x="7287"/>
        <item m="1" x="445"/>
        <item m="1" x="2725"/>
        <item m="1" x="4847"/>
        <item m="1" x="7294"/>
        <item m="1" x="451"/>
        <item m="1" x="2731"/>
        <item m="1" x="4856"/>
        <item m="1" x="7301"/>
        <item m="1" x="457"/>
        <item m="1" x="2737"/>
        <item m="1" x="4865"/>
        <item m="1" x="7308"/>
        <item m="1" x="463"/>
        <item m="1" x="2743"/>
        <item m="1" x="4874"/>
        <item m="1" x="7315"/>
        <item m="1" x="469"/>
        <item m="1" x="2749"/>
        <item m="1" x="4883"/>
        <item m="1" x="7322"/>
        <item m="1" x="475"/>
        <item m="1" x="2755"/>
        <item m="1" x="4892"/>
        <item m="1" x="7329"/>
        <item m="1" x="481"/>
        <item m="1" x="2761"/>
        <item m="1" x="4901"/>
        <item m="1" x="7336"/>
        <item m="1" x="488"/>
        <item m="1" x="2767"/>
        <item m="1" x="4910"/>
        <item m="1" x="7343"/>
        <item m="1" x="492"/>
        <item m="1" x="2773"/>
        <item m="1" x="4919"/>
        <item m="1" x="7350"/>
        <item m="1" x="494"/>
        <item m="1" x="2778"/>
        <item m="1" x="4925"/>
        <item m="1" x="7358"/>
        <item m="1" x="495"/>
        <item m="1" x="2781"/>
        <item m="1" x="4929"/>
        <item m="1" x="7365"/>
        <item m="1" x="4413"/>
        <item m="1" x="6920"/>
        <item m="1" x="818"/>
        <item m="1" x="3134"/>
        <item m="1" x="4419"/>
        <item m="1" x="6926"/>
        <item m="1" x="821"/>
        <item m="1" x="3138"/>
        <item m="1" x="4426"/>
        <item m="1" x="6932"/>
        <item m="1" x="825"/>
        <item m="1" x="3142"/>
        <item m="1" x="4432"/>
        <item m="1" x="6939"/>
        <item m="1" x="830"/>
        <item m="1" x="3149"/>
        <item m="1" x="4439"/>
        <item m="1" x="6946"/>
        <item m="1" x="836"/>
        <item m="1" x="3156"/>
        <item m="1" x="4445"/>
        <item m="1" x="6953"/>
        <item m="1" x="841"/>
        <item m="1" x="3164"/>
        <item m="1" x="4451"/>
        <item m="1" x="6961"/>
        <item m="1" x="847"/>
        <item m="1" x="3172"/>
        <item m="1" x="4457"/>
        <item m="1" x="6968"/>
        <item m="1" x="852"/>
        <item m="1" x="3180"/>
        <item m="1" x="4463"/>
        <item m="1" x="6975"/>
        <item m="1" x="857"/>
        <item m="1" x="3189"/>
        <item m="1" x="4469"/>
        <item m="1" x="6982"/>
        <item m="1" x="862"/>
        <item m="1" x="3197"/>
        <item m="1" x="4475"/>
        <item m="1" x="6989"/>
        <item m="1" x="867"/>
        <item m="1" x="3205"/>
        <item m="1" x="4481"/>
        <item m="1" x="6996"/>
        <item m="1" x="872"/>
        <item m="1" x="3213"/>
        <item m="1" x="4487"/>
        <item m="1" x="7003"/>
        <item m="1" x="877"/>
        <item m="1" x="3221"/>
        <item m="1" x="4493"/>
        <item m="1" x="7010"/>
        <item m="1" x="882"/>
        <item m="1" x="3229"/>
        <item m="1" x="4499"/>
        <item m="1" x="7017"/>
        <item m="1" x="887"/>
        <item m="1" x="3237"/>
        <item m="1" x="4505"/>
        <item m="1" x="7024"/>
        <item m="1" x="892"/>
        <item m="1" x="3245"/>
        <item m="1" x="4511"/>
        <item m="1" x="7031"/>
        <item m="1" x="897"/>
        <item m="1" x="3253"/>
        <item m="1" x="4517"/>
        <item m="1" x="7038"/>
        <item m="1" x="902"/>
        <item m="1" x="3261"/>
        <item m="1" x="4523"/>
        <item m="1" x="7045"/>
        <item m="1" x="907"/>
        <item m="1" x="3269"/>
        <item m="1" x="4529"/>
        <item m="1" x="7052"/>
        <item m="1" x="912"/>
        <item m="1" x="3277"/>
        <item m="1" x="4536"/>
        <item m="1" x="7059"/>
        <item m="1" x="917"/>
        <item m="1" x="3285"/>
        <item m="1" x="4540"/>
        <item m="1" x="7066"/>
        <item m="1" x="922"/>
        <item m="1" x="3293"/>
        <item m="1" x="4542"/>
        <item m="1" x="7072"/>
        <item m="1" x="927"/>
        <item m="1" x="3301"/>
        <item m="1" x="4543"/>
        <item m="1" x="7075"/>
        <item m="1" x="932"/>
        <item m="1" x="3309"/>
        <item m="1" x="504"/>
        <item m="1" x="2796"/>
        <item m="1" x="4936"/>
        <item m="1" x="509"/>
        <item m="1" x="2803"/>
        <item m="1" x="4940"/>
        <item m="1" x="515"/>
        <item m="1" x="2810"/>
        <item m="1" x="4945"/>
        <item m="1" x="520"/>
        <item m="1" x="2818"/>
        <item m="1" x="4951"/>
        <item m="1" x="526"/>
        <item m="1" x="2826"/>
        <item m="1" x="4958"/>
        <item m="1" x="531"/>
        <item m="1" x="2834"/>
        <item m="1" x="4965"/>
        <item m="1" x="536"/>
        <item m="1" x="2843"/>
        <item m="1" x="4973"/>
        <item m="1" x="541"/>
        <item m="1" x="2851"/>
        <item m="1" x="4980"/>
        <item m="1" x="546"/>
        <item m="1" x="2859"/>
        <item m="1" x="4988"/>
        <item m="1" x="551"/>
        <item m="1" x="2867"/>
        <item m="1" x="4995"/>
        <item m="1" x="556"/>
        <item m="1" x="2875"/>
        <item m="1" x="5002"/>
        <item m="1" x="561"/>
        <item m="1" x="2883"/>
        <item m="1" x="5009"/>
        <item m="1" x="566"/>
        <item m="1" x="2891"/>
        <item m="1" x="5016"/>
        <item m="1" x="571"/>
        <item m="1" x="2899"/>
        <item m="1" x="5023"/>
        <item m="1" x="576"/>
        <item m="1" x="2907"/>
        <item m="1" x="5030"/>
        <item m="1" x="581"/>
        <item m="1" x="2915"/>
        <item m="1" x="5037"/>
        <item m="1" x="586"/>
        <item m="1" x="2923"/>
        <item m="1" x="5044"/>
        <item m="1" x="591"/>
        <item m="1" x="2931"/>
        <item m="1" x="5051"/>
        <item m="1" x="596"/>
        <item m="1" x="2939"/>
        <item m="1" x="5058"/>
        <item m="1" x="601"/>
        <item m="1" x="2947"/>
        <item m="1" x="5065"/>
        <item m="1" x="607"/>
        <item m="1" x="2955"/>
        <item m="1" x="5072"/>
        <item m="1" x="612"/>
        <item m="1" x="2963"/>
        <item m="1" x="5079"/>
        <item m="1" x="615"/>
        <item m="1" x="2970"/>
        <item m="1" x="5086"/>
        <item m="1" x="617"/>
        <item m="1" x="2974"/>
        <item m="1" x="5093"/>
        <item m="1" x="4554"/>
        <item m="1" x="7084"/>
        <item m="1" x="942"/>
        <item m="1" x="4560"/>
        <item m="1" x="7087"/>
        <item m="1" x="946"/>
        <item m="1" x="4567"/>
        <item m="1" x="7090"/>
        <item m="1" x="951"/>
        <item m="1" x="4574"/>
        <item m="1" x="7095"/>
        <item m="1" x="958"/>
        <item m="1" x="4582"/>
        <item m="1" x="7100"/>
        <item m="1" x="966"/>
        <item m="1" x="4589"/>
        <item m="1" x="7105"/>
        <item m="1" x="974"/>
        <item m="1" x="4597"/>
        <item m="1" x="7111"/>
        <item m="1" x="983"/>
        <item m="1" x="4604"/>
        <item m="1" x="7116"/>
        <item m="1" x="991"/>
        <item m="1" x="4611"/>
        <item m="1" x="7121"/>
        <item m="1" x="1000"/>
        <item m="1" x="4618"/>
        <item m="1" x="7126"/>
        <item m="1" x="1008"/>
        <item m="1" x="4625"/>
        <item m="1" x="7131"/>
        <item m="1" x="1016"/>
        <item m="1" x="4632"/>
        <item m="1" x="7136"/>
        <item m="1" x="1024"/>
        <item m="1" x="4639"/>
        <item m="1" x="7141"/>
        <item m="1" x="1032"/>
        <item m="1" x="4646"/>
        <item m="1" x="7146"/>
        <item m="1" x="1040"/>
        <item m="1" x="4653"/>
        <item m="1" x="7151"/>
        <item m="1" x="1048"/>
        <item m="1" x="4660"/>
        <item m="1" x="7156"/>
        <item m="1" x="1056"/>
        <item m="1" x="4667"/>
        <item m="1" x="7161"/>
        <item m="1" x="1064"/>
        <item m="1" x="4674"/>
        <item m="1" x="7166"/>
        <item m="1" x="1072"/>
        <item m="1" x="4681"/>
        <item m="1" x="7171"/>
        <item m="1" x="1080"/>
        <item m="1" x="4688"/>
        <item m="1" x="7176"/>
        <item m="1" x="1088"/>
        <item m="1" x="4696"/>
        <item m="1" x="7181"/>
        <item m="1" x="1096"/>
        <item m="1" x="4703"/>
        <item m="1" x="7186"/>
        <item m="1" x="1104"/>
        <item m="1" x="4708"/>
        <item m="1" x="7192"/>
        <item m="1" x="1112"/>
        <item m="1" x="4711"/>
        <item m="1" x="7197"/>
        <item m="1" x="1120"/>
        <item m="1" x="630"/>
        <item m="1" x="2985"/>
        <item m="1" x="5110"/>
        <item m="1" x="637"/>
        <item m="1" x="2989"/>
        <item m="1" x="5115"/>
        <item m="1" x="645"/>
        <item m="1" x="2993"/>
        <item m="1" x="5121"/>
        <item m="1" x="653"/>
        <item m="1" x="2999"/>
        <item m="1" x="5129"/>
        <item m="1" x="662"/>
        <item m="1" x="3005"/>
        <item m="1" x="5138"/>
        <item m="1" x="670"/>
        <item m="1" x="3011"/>
        <item m="1" x="5147"/>
        <item m="1" x="679"/>
        <item m="1" x="3018"/>
        <item m="1" x="5157"/>
        <item m="1" x="687"/>
        <item m="1" x="3024"/>
        <item m="1" x="5166"/>
        <item m="1" x="695"/>
        <item m="1" x="3030"/>
        <item m="1" x="5176"/>
        <item m="1" x="703"/>
        <item m="1" x="3036"/>
        <item m="1" x="5185"/>
        <item m="1" x="711"/>
        <item m="1" x="3042"/>
        <item m="1" x="5194"/>
        <item m="1" x="719"/>
        <item m="1" x="3048"/>
        <item m="1" x="5203"/>
        <item m="1" x="727"/>
        <item m="1" x="3054"/>
        <item m="1" x="5212"/>
        <item m="1" x="735"/>
        <item m="1" x="3060"/>
        <item m="1" x="5221"/>
        <item m="1" x="743"/>
        <item m="1" x="3066"/>
        <item m="1" x="5230"/>
        <item m="1" x="751"/>
        <item m="1" x="3072"/>
        <item m="1" x="5239"/>
        <item m="1" x="759"/>
        <item m="1" x="3078"/>
        <item m="1" x="5248"/>
        <item m="1" x="767"/>
        <item m="1" x="3084"/>
        <item m="1" x="5257"/>
        <item m="1" x="776"/>
        <item m="1" x="3090"/>
        <item m="1" x="5266"/>
        <item m="1" x="784"/>
        <item m="1" x="3096"/>
        <item m="1" x="5275"/>
        <item m="1" x="793"/>
        <item m="1" x="3102"/>
        <item m="1" x="5284"/>
        <item m="1" x="801"/>
        <item m="1" x="3108"/>
        <item m="1" x="5293"/>
        <item m="1" x="808"/>
        <item m="1" x="3115"/>
        <item m="1" x="5302"/>
        <item m="1" x="812"/>
        <item m="1" x="3121"/>
        <item m="1" x="5311"/>
        <item m="1" x="4730"/>
        <item m="1" x="7211"/>
        <item m="1" x="4738"/>
        <item m="1" x="7215"/>
        <item m="1" x="4747"/>
        <item m="1" x="7219"/>
        <item m="1" x="4756"/>
        <item m="1" x="7225"/>
        <item m="1" x="4766"/>
        <item m="1" x="7231"/>
        <item m="1" x="4775"/>
        <item m="1" x="7238"/>
        <item m="1" x="4785"/>
        <item m="1" x="7245"/>
        <item m="1" x="4794"/>
        <item m="1" x="7252"/>
        <item m="1" x="4803"/>
        <item m="1" x="7260"/>
        <item m="1" x="4812"/>
        <item m="1" x="7267"/>
        <item m="1" x="4821"/>
        <item m="1" x="7274"/>
        <item m="1" x="4830"/>
        <item m="1" x="7281"/>
        <item m="1" x="4839"/>
        <item m="1" x="7288"/>
        <item m="1" x="4848"/>
        <item m="1" x="7295"/>
        <item m="1" x="4857"/>
        <item m="1" x="7302"/>
        <item m="1" x="4866"/>
        <item m="1" x="7309"/>
        <item m="1" x="4875"/>
        <item m="1" x="7316"/>
        <item m="1" x="4884"/>
        <item m="1" x="7323"/>
        <item m="1" x="4893"/>
        <item m="1" x="7330"/>
        <item m="1" x="4902"/>
        <item m="1" x="7337"/>
        <item m="1" x="4911"/>
        <item m="1" x="7344"/>
        <item m="1" x="4920"/>
        <item m="1" x="7351"/>
        <item m="1" x="4926"/>
        <item m="1" x="7359"/>
        <item m="1" x="4930"/>
        <item m="1" x="7366"/>
        <item m="1" x="819"/>
        <item m="1" x="3135"/>
        <item m="1" x="822"/>
        <item m="1" x="3139"/>
        <item m="1" x="826"/>
        <item m="1" x="3143"/>
        <item m="1" x="831"/>
        <item m="1" x="3150"/>
        <item m="1" x="837"/>
        <item m="1" x="3157"/>
        <item m="1" x="842"/>
        <item m="1" x="3165"/>
        <item m="1" x="848"/>
        <item m="1" x="3173"/>
        <item m="1" x="853"/>
        <item m="1" x="3181"/>
        <item m="1" x="858"/>
        <item m="1" x="3190"/>
        <item m="1" x="863"/>
        <item m="1" x="3198"/>
        <item m="1" x="868"/>
        <item m="1" x="3206"/>
        <item m="1" x="873"/>
        <item m="1" x="3214"/>
        <item m="1" x="878"/>
        <item m="1" x="3222"/>
        <item m="1" x="883"/>
        <item m="1" x="3230"/>
        <item m="1" x="888"/>
        <item m="1" x="3238"/>
        <item m="1" x="893"/>
        <item m="1" x="3246"/>
        <item m="1" x="898"/>
        <item m="1" x="3254"/>
        <item m="1" x="903"/>
        <item m="1" x="3262"/>
        <item m="1" x="908"/>
        <item m="1" x="3270"/>
        <item m="1" x="913"/>
        <item m="1" x="3278"/>
        <item m="1" x="918"/>
        <item m="1" x="3286"/>
        <item m="1" x="923"/>
        <item m="1" x="3294"/>
        <item m="1" x="928"/>
        <item m="1" x="3302"/>
        <item m="1" x="933"/>
        <item m="1" x="3310"/>
        <item m="1" x="4937"/>
        <item m="1" x="4941"/>
        <item m="1" x="4946"/>
        <item m="1" x="4952"/>
        <item m="1" x="4959"/>
        <item m="1" x="4966"/>
        <item m="1" x="4974"/>
        <item m="1" x="4981"/>
        <item m="1" x="4989"/>
        <item m="1" x="4996"/>
        <item m="1" x="5003"/>
        <item m="1" x="5010"/>
        <item m="1" x="5017"/>
        <item m="1" x="5024"/>
        <item m="1" x="5031"/>
        <item m="1" x="5038"/>
        <item m="1" x="5045"/>
        <item m="1" x="5052"/>
        <item m="1" x="5059"/>
        <item m="1" x="5066"/>
        <item m="1" x="5073"/>
        <item m="1" x="5080"/>
        <item m="1" x="5087"/>
        <item m="1" x="5094"/>
        <item m="1" x="943"/>
        <item m="1" x="947"/>
        <item m="1" x="952"/>
        <item m="1" x="959"/>
        <item m="1" x="967"/>
        <item m="1" x="975"/>
        <item m="1" x="984"/>
        <item m="1" x="992"/>
        <item m="1" x="1001"/>
        <item m="1" x="1009"/>
        <item m="1" x="1017"/>
        <item m="1" x="1025"/>
        <item m="1" x="1033"/>
        <item m="1" x="1041"/>
        <item m="1" x="1049"/>
        <item m="1" x="1057"/>
        <item m="1" x="1065"/>
        <item m="1" x="1073"/>
        <item m="1" x="1081"/>
        <item m="1" x="1089"/>
        <item m="1" x="1097"/>
        <item m="1" x="1105"/>
        <item m="1" x="1113"/>
        <item m="1" x="1121"/>
        <item m="1" x="5111"/>
        <item m="1" x="5116"/>
        <item m="1" x="5122"/>
        <item m="1" x="5130"/>
        <item m="1" x="5139"/>
        <item m="1" x="5148"/>
        <item m="1" x="5158"/>
        <item m="1" x="5167"/>
        <item m="1" x="5177"/>
        <item m="1" x="5186"/>
        <item m="1" x="5195"/>
        <item m="1" x="5204"/>
        <item m="1" x="5213"/>
        <item m="1" x="5222"/>
        <item m="1" x="5231"/>
        <item m="1" x="5240"/>
        <item m="1" x="5249"/>
        <item m="1" x="5258"/>
        <item m="1" x="5267"/>
        <item m="1" x="5276"/>
        <item m="1" x="5285"/>
        <item m="1" x="5294"/>
        <item m="1" x="5303"/>
        <item m="1" x="5312"/>
        <item m="1" x="1139"/>
        <item m="1" x="5330"/>
        <item m="1" x="1265"/>
        <item m="1" x="5505"/>
        <item m="1" x="1464"/>
        <item m="1" x="5728"/>
        <item m="1" x="1568"/>
        <item m="1" x="5880"/>
        <item m="1" x="1744"/>
        <item m="1" x="6062"/>
        <item m="1" x="1825"/>
        <item m="1" x="6165"/>
        <item m="1" x="1950"/>
        <item m="1" x="6246"/>
        <item m="1" x="2032"/>
        <item m="1" x="6347"/>
        <item m="1" x="2153"/>
        <item m="1" x="4568"/>
        <item m="1" x="7091"/>
        <item m="1" x="953"/>
        <item m="1" x="3332"/>
        <item m="1" x="5507"/>
        <item m="1" x="4575"/>
        <item m="1" x="7096"/>
        <item m="1" x="960"/>
        <item m="1" x="3336"/>
        <item m="1" x="5512"/>
        <item m="1" x="4583"/>
        <item m="1" x="7101"/>
        <item m="1" x="968"/>
        <item m="1" x="3340"/>
        <item m="1" x="5518"/>
        <item m="1" x="4590"/>
        <item m="1" x="7106"/>
        <item m="1" x="976"/>
        <item m="1" x="3346"/>
        <item m="1" x="5526"/>
        <item m="1" x="4598"/>
        <item m="1" x="7112"/>
        <item m="1" x="985"/>
        <item m="1" x="3352"/>
        <item m="1" x="5535"/>
        <item m="1" x="4605"/>
        <item m="1" x="7117"/>
        <item m="1" x="993"/>
        <item m="1" x="3358"/>
        <item m="1" x="5544"/>
        <item m="1" x="4612"/>
        <item m="1" x="7122"/>
        <item m="1" x="1002"/>
        <item m="1" x="3365"/>
        <item m="1" x="5554"/>
        <item m="1" x="4619"/>
        <item m="1" x="7127"/>
        <item m="1" x="1010"/>
        <item m="1" x="3371"/>
        <item m="1" x="5563"/>
        <item m="1" x="4626"/>
        <item m="1" x="7132"/>
        <item m="1" x="1018"/>
        <item m="1" x="3377"/>
        <item m="1" x="5573"/>
        <item m="1" x="4633"/>
        <item m="1" x="7137"/>
        <item m="1" x="1026"/>
        <item m="1" x="3383"/>
        <item m="1" x="5582"/>
        <item m="1" x="4640"/>
        <item m="1" x="7142"/>
        <item m="1" x="1034"/>
        <item m="1" x="3389"/>
        <item m="1" x="5591"/>
        <item m="1" x="4647"/>
        <item m="1" x="7147"/>
        <item m="1" x="1042"/>
        <item m="1" x="3395"/>
        <item m="1" x="5600"/>
        <item m="1" x="4654"/>
        <item m="1" x="7152"/>
        <item m="1" x="1050"/>
        <item m="1" x="3401"/>
        <item m="1" x="5609"/>
        <item m="1" x="4661"/>
        <item m="1" x="7157"/>
        <item m="1" x="1058"/>
        <item m="1" x="3407"/>
        <item m="1" x="5618"/>
        <item m="1" x="4668"/>
        <item m="1" x="7162"/>
        <item m="1" x="1066"/>
        <item m="1" x="5627"/>
        <item m="1" x="4675"/>
        <item m="1" x="7167"/>
        <item m="1" x="1074"/>
        <item m="1" x="5636"/>
        <item m="1" x="4682"/>
        <item m="1" x="7172"/>
        <item m="1" x="1082"/>
        <item m="1" x="5645"/>
        <item m="1" x="4689"/>
        <item m="1" x="7177"/>
        <item m="1" x="1090"/>
        <item m="1" x="5654"/>
        <item m="1" x="4697"/>
        <item m="1" x="7182"/>
        <item m="1" x="1098"/>
        <item m="1" x="5663"/>
        <item m="1" x="4704"/>
        <item m="1" x="7187"/>
        <item m="1" x="1106"/>
        <item m="1" x="5672"/>
        <item m="1" x="4709"/>
        <item m="1" x="7193"/>
        <item m="1" x="1114"/>
        <item m="1" x="5681"/>
        <item m="1" x="4712"/>
        <item m="1" x="7198"/>
        <item m="1" x="1122"/>
        <item m="1" x="5690"/>
        <item m="1" x="4714"/>
        <item m="1" x="7203"/>
        <item m="1" x="1128"/>
        <item m="1" x="5699"/>
        <item m="1" x="4715"/>
        <item m="1" x="7205"/>
        <item m="1" x="1132"/>
        <item m="1" x="5708"/>
        <item m="1" x="646"/>
        <item m="1" x="2994"/>
        <item m="1" x="5123"/>
        <item m="1" x="7511"/>
        <item m="1" x="654"/>
        <item m="1" x="3000"/>
        <item m="1" x="5131"/>
        <item m="1" x="7515"/>
        <item m="1" x="663"/>
        <item m="1" x="3006"/>
        <item m="1" x="5140"/>
        <item m="1" x="7519"/>
        <item m="1" x="671"/>
        <item m="1" x="3012"/>
        <item m="1" x="5149"/>
        <item m="1" x="7525"/>
        <item m="1" x="680"/>
        <item m="1" x="3019"/>
        <item m="1" x="5159"/>
        <item m="1" x="7531"/>
        <item m="1" x="688"/>
        <item m="1" x="3025"/>
        <item m="1" x="5168"/>
        <item m="1" x="7537"/>
        <item m="1" x="696"/>
        <item m="1" x="3031"/>
        <item m="1" x="5178"/>
        <item m="1" x="7543"/>
        <item m="1" x="704"/>
        <item m="1" x="3037"/>
        <item m="1" x="5187"/>
        <item m="1" x="7549"/>
        <item m="1" x="712"/>
        <item m="1" x="3043"/>
        <item m="1" x="5196"/>
        <item m="1" x="7555"/>
        <item m="1" x="720"/>
        <item m="1" x="3049"/>
        <item m="1" x="5205"/>
        <item m="1" x="7561"/>
        <item m="1" x="728"/>
        <item m="1" x="3055"/>
        <item m="1" x="5214"/>
        <item m="1" x="7567"/>
        <item m="1" x="736"/>
        <item m="1" x="3061"/>
        <item m="1" x="5223"/>
        <item m="1" x="7573"/>
        <item m="1" x="744"/>
        <item m="1" x="3067"/>
        <item m="1" x="5232"/>
        <item m="1" x="7579"/>
        <item m="1" x="752"/>
        <item m="1" x="3073"/>
        <item m="1" x="5241"/>
        <item m="1" x="7585"/>
        <item m="1" x="760"/>
        <item m="1" x="3079"/>
        <item m="1" x="5250"/>
        <item m="1" x="7591"/>
        <item m="1" x="768"/>
        <item m="1" x="3085"/>
        <item m="1" x="5259"/>
        <item m="1" x="7597"/>
        <item m="1" x="777"/>
        <item m="1" x="3091"/>
        <item m="1" x="5268"/>
        <item m="1" x="7603"/>
        <item m="1" x="785"/>
        <item m="1" x="3097"/>
        <item m="1" x="5277"/>
        <item m="1" x="7609"/>
        <item m="1" x="794"/>
        <item m="1" x="3103"/>
        <item m="1" x="5286"/>
        <item m="1" x="7615"/>
        <item m="1" x="802"/>
        <item m="1" x="3109"/>
        <item m="1" x="5295"/>
        <item m="1" x="7621"/>
        <item m="1" x="809"/>
        <item m="1" x="3116"/>
        <item m="1" x="5304"/>
        <item m="1" x="7627"/>
        <item m="1" x="813"/>
        <item m="1" x="3122"/>
        <item m="1" x="5313"/>
        <item m="1" x="7633"/>
        <item m="1" x="815"/>
        <item m="1" x="3127"/>
        <item m="1" x="5319"/>
        <item m="1" x="7639"/>
        <item m="1" x="816"/>
        <item m="1" x="3129"/>
        <item m="1" x="5323"/>
        <item m="1" x="7645"/>
        <item m="1" x="4748"/>
        <item m="1" x="7220"/>
        <item m="1" x="1141"/>
        <item m="1" x="3441"/>
        <item m="1" x="4757"/>
        <item m="1" x="7226"/>
        <item m="1" x="1144"/>
        <item m="1" x="3445"/>
        <item m="1" x="4767"/>
        <item m="1" x="7232"/>
        <item m="1" x="1148"/>
        <item m="1" x="3449"/>
        <item m="1" x="4776"/>
        <item m="1" x="7239"/>
        <item m="1" x="1153"/>
        <item m="1" x="3456"/>
        <item m="1" x="4786"/>
        <item m="1" x="7246"/>
        <item m="1" x="1159"/>
        <item m="1" x="3463"/>
        <item m="1" x="4795"/>
        <item m="1" x="7253"/>
        <item m="1" x="1164"/>
        <item m="1" x="3470"/>
        <item m="1" x="4804"/>
        <item m="1" x="7261"/>
        <item m="1" x="1170"/>
        <item m="1" x="3477"/>
        <item m="1" x="4813"/>
        <item m="1" x="7268"/>
        <item m="1" x="1175"/>
        <item m="1" x="3484"/>
        <item m="1" x="4822"/>
        <item m="1" x="7275"/>
        <item m="1" x="1180"/>
        <item m="1" x="3491"/>
        <item m="1" x="4831"/>
        <item m="1" x="7282"/>
        <item m="1" x="1185"/>
        <item m="1" x="3498"/>
        <item m="1" x="4840"/>
        <item m="1" x="7289"/>
        <item m="1" x="1190"/>
        <item m="1" x="3505"/>
        <item m="1" x="4849"/>
        <item m="1" x="7296"/>
        <item m="1" x="1195"/>
        <item m="1" x="3512"/>
        <item m="1" x="4858"/>
        <item m="1" x="7303"/>
        <item m="1" x="1200"/>
        <item m="1" x="3519"/>
        <item m="1" x="4867"/>
        <item m="1" x="7310"/>
        <item m="1" x="1205"/>
        <item m="1" x="3526"/>
        <item m="1" x="4876"/>
        <item m="1" x="7317"/>
        <item m="1" x="1210"/>
        <item m="1" x="3533"/>
        <item m="1" x="4885"/>
        <item m="1" x="7324"/>
        <item m="1" x="1215"/>
        <item m="1" x="3540"/>
        <item m="1" x="4894"/>
        <item m="1" x="7331"/>
        <item m="1" x="1220"/>
        <item m="1" x="3547"/>
        <item m="1" x="4903"/>
        <item m="1" x="7338"/>
        <item m="1" x="1225"/>
        <item m="1" x="3554"/>
        <item m="1" x="4912"/>
        <item m="1" x="7345"/>
        <item m="1" x="1230"/>
        <item m="1" x="3561"/>
        <item m="1" x="4921"/>
        <item m="1" x="7352"/>
        <item m="1" x="1235"/>
        <item m="1" x="3568"/>
        <item m="1" x="4927"/>
        <item m="1" x="7360"/>
        <item m="1" x="1240"/>
        <item m="1" x="3575"/>
        <item m="1" x="4931"/>
        <item m="1" x="7367"/>
        <item m="1" x="1245"/>
        <item m="1" x="3582"/>
        <item m="1" x="4933"/>
        <item m="1" x="7373"/>
        <item m="1" x="1250"/>
        <item m="1" x="3589"/>
        <item m="1" x="4934"/>
        <item m="1" x="7377"/>
        <item m="1" x="1255"/>
        <item m="1" x="3596"/>
        <item m="1" x="827"/>
        <item m="1" x="3144"/>
        <item m="1" x="5332"/>
        <item m="1" x="832"/>
        <item m="1" x="3151"/>
        <item m="1" x="5336"/>
        <item m="1" x="838"/>
        <item m="1" x="3158"/>
        <item m="1" x="5341"/>
        <item m="1" x="843"/>
        <item m="1" x="3166"/>
        <item m="1" x="5347"/>
        <item m="1" x="849"/>
        <item m="1" x="3174"/>
        <item m="1" x="5354"/>
        <item m="1" x="854"/>
        <item m="1" x="3182"/>
        <item m="1" x="5361"/>
        <item m="1" x="859"/>
        <item m="1" x="3191"/>
        <item m="1" x="5369"/>
        <item m="1" x="864"/>
        <item m="1" x="3199"/>
        <item m="1" x="5376"/>
        <item m="1" x="869"/>
        <item m="1" x="3207"/>
        <item m="1" x="5384"/>
        <item m="1" x="874"/>
        <item m="1" x="3215"/>
        <item m="1" x="5391"/>
        <item m="1" x="879"/>
        <item m="1" x="3223"/>
        <item m="1" x="5398"/>
        <item m="1" x="884"/>
        <item m="1" x="3231"/>
        <item m="1" x="5405"/>
        <item m="1" x="889"/>
        <item m="1" x="3239"/>
        <item m="1" x="5412"/>
        <item m="1" x="894"/>
        <item m="1" x="3247"/>
        <item m="1" x="5419"/>
        <item m="1" x="899"/>
        <item m="1" x="3255"/>
        <item m="1" x="5426"/>
        <item m="1" x="904"/>
        <item m="1" x="3263"/>
        <item m="1" x="5433"/>
        <item m="1" x="909"/>
        <item m="1" x="3271"/>
        <item m="1" x="5440"/>
        <item m="1" x="914"/>
        <item m="1" x="3279"/>
        <item m="1" x="5447"/>
        <item m="1" x="919"/>
        <item m="1" x="3287"/>
        <item m="1" x="5454"/>
        <item m="1" x="924"/>
        <item m="1" x="3295"/>
        <item m="1" x="5461"/>
        <item m="1" x="929"/>
        <item m="1" x="3303"/>
        <item m="1" x="5468"/>
        <item m="1" x="934"/>
        <item m="1" x="3311"/>
        <item m="1" x="5475"/>
        <item m="1" x="937"/>
        <item m="1" x="3318"/>
        <item m="1" x="5482"/>
        <item m="1" x="939"/>
        <item m="1" x="3322"/>
        <item m="1" x="5489"/>
        <item m="1" x="4947"/>
        <item m="1" x="7385"/>
        <item m="1" x="1267"/>
        <item m="1" x="4953"/>
        <item m="1" x="7388"/>
        <item m="1" x="1271"/>
        <item m="1" x="4960"/>
        <item m="1" x="7391"/>
        <item m="1" x="1276"/>
        <item m="1" x="4967"/>
        <item m="1" x="7396"/>
        <item m="1" x="1283"/>
        <item m="1" x="4975"/>
        <item m="1" x="7401"/>
        <item m="1" x="1291"/>
        <item m="1" x="4982"/>
        <item m="1" x="7406"/>
        <item m="1" x="1299"/>
        <item m="1" x="4990"/>
        <item m="1" x="7412"/>
        <item m="1" x="1308"/>
        <item m="1" x="4997"/>
        <item m="1" x="7417"/>
        <item m="1" x="1316"/>
        <item m="1" x="5004"/>
        <item m="1" x="7422"/>
        <item m="1" x="1325"/>
        <item m="1" x="5011"/>
        <item m="1" x="7427"/>
        <item m="1" x="1333"/>
        <item m="1" x="5018"/>
        <item m="1" x="7432"/>
        <item m="1" x="1341"/>
        <item m="1" x="5025"/>
        <item m="1" x="7437"/>
        <item m="1" x="1349"/>
        <item m="1" x="5032"/>
        <item m="1" x="7442"/>
        <item m="1" x="1357"/>
        <item m="1" x="5039"/>
        <item m="1" x="7447"/>
        <item m="1" x="1365"/>
        <item m="1" x="5046"/>
        <item m="1" x="7452"/>
        <item m="1" x="1373"/>
        <item m="1" x="5053"/>
        <item m="1" x="7457"/>
        <item m="1" x="1381"/>
        <item m="1" x="5060"/>
        <item m="1" x="7462"/>
        <item m="1" x="1389"/>
        <item m="1" x="5067"/>
        <item m="1" x="7467"/>
        <item m="1" x="1397"/>
        <item m="1" x="5074"/>
        <item m="1" x="7472"/>
        <item m="1" x="1405"/>
        <item m="1" x="5081"/>
        <item m="1" x="7477"/>
        <item m="1" x="1413"/>
        <item m="1" x="5088"/>
        <item m="1" x="7482"/>
        <item m="1" x="1421"/>
        <item m="1" x="5095"/>
        <item m="1" x="7487"/>
        <item m="1" x="1429"/>
        <item m="1" x="5100"/>
        <item m="1" x="7493"/>
        <item m="1" x="1437"/>
        <item m="1" x="5103"/>
        <item m="1" x="7498"/>
        <item m="1" x="1445"/>
        <item m="1" x="954"/>
        <item m="1" x="3333"/>
        <item m="1" x="5508"/>
        <item m="1" x="961"/>
        <item m="1" x="3337"/>
        <item m="1" x="5513"/>
        <item m="1" x="969"/>
        <item m="1" x="3341"/>
        <item m="1" x="5519"/>
        <item m="1" x="977"/>
        <item m="1" x="3347"/>
        <item m="1" x="5527"/>
        <item m="1" x="986"/>
        <item m="1" x="3353"/>
        <item m="1" x="5536"/>
        <item m="1" x="994"/>
        <item m="1" x="3359"/>
        <item m="1" x="5545"/>
        <item m="1" x="1003"/>
        <item m="1" x="3366"/>
        <item m="1" x="5555"/>
        <item m="1" x="1011"/>
        <item m="1" x="3372"/>
        <item m="1" x="5564"/>
        <item m="1" x="1019"/>
        <item m="1" x="3378"/>
        <item m="1" x="5574"/>
        <item m="1" x="1027"/>
        <item m="1" x="3384"/>
        <item m="1" x="5583"/>
        <item m="1" x="1035"/>
        <item m="1" x="3390"/>
        <item m="1" x="5592"/>
        <item m="1" x="1043"/>
        <item m="1" x="3396"/>
        <item m="1" x="5601"/>
        <item m="1" x="1051"/>
        <item m="1" x="3402"/>
        <item m="1" x="5610"/>
        <item m="1" x="1059"/>
        <item m="1" x="3408"/>
        <item m="1" x="5619"/>
        <item m="1" x="1067"/>
        <item m="1" x="5628"/>
        <item m="1" x="1075"/>
        <item m="1" x="5637"/>
        <item m="1" x="1083"/>
        <item m="1" x="5646"/>
        <item m="1" x="1091"/>
        <item m="1" x="5655"/>
        <item m="1" x="1099"/>
        <item m="1" x="5664"/>
        <item m="1" x="1107"/>
        <item m="1" x="5673"/>
        <item m="1" x="1115"/>
        <item m="1" x="5682"/>
        <item m="1" x="1123"/>
        <item m="1" x="5691"/>
        <item m="1" x="1129"/>
        <item m="1" x="5700"/>
        <item m="1" x="1133"/>
        <item m="1" x="5709"/>
        <item m="1" x="5124"/>
        <item m="1" x="7512"/>
        <item m="1" x="5132"/>
        <item m="1" x="7516"/>
        <item m="1" x="5141"/>
        <item m="1" x="7520"/>
        <item m="1" x="5150"/>
        <item m="1" x="7526"/>
        <item m="1" x="5160"/>
        <item m="1" x="7532"/>
        <item m="1" x="5169"/>
        <item m="1" x="7538"/>
        <item m="1" x="5179"/>
        <item m="1" x="7544"/>
        <item m="1" x="5188"/>
        <item m="1" x="7550"/>
        <item m="1" x="5197"/>
        <item m="1" x="7556"/>
        <item m="1" x="5206"/>
        <item m="1" x="7562"/>
        <item m="1" x="5215"/>
        <item m="1" x="7568"/>
        <item m="1" x="5224"/>
        <item m="1" x="7574"/>
        <item m="1" x="5233"/>
        <item m="1" x="7580"/>
        <item m="1" x="5242"/>
        <item m="1" x="7586"/>
        <item m="1" x="5251"/>
        <item m="1" x="7592"/>
        <item m="1" x="5260"/>
        <item m="1" x="7598"/>
        <item m="1" x="5269"/>
        <item m="1" x="7604"/>
        <item m="1" x="5278"/>
        <item m="1" x="7610"/>
        <item m="1" x="5287"/>
        <item m="1" x="7616"/>
        <item m="1" x="5296"/>
        <item m="1" x="7622"/>
        <item m="1" x="5305"/>
        <item m="1" x="7628"/>
        <item m="1" x="5314"/>
        <item m="1" x="7634"/>
        <item m="1" x="5320"/>
        <item m="1" x="7640"/>
        <item m="1" x="5324"/>
        <item m="1" x="7646"/>
        <item m="1" x="1142"/>
        <item m="1" x="3442"/>
        <item m="1" x="1145"/>
        <item m="1" x="3446"/>
        <item m="1" x="1149"/>
        <item m="1" x="3450"/>
        <item m="1" x="1154"/>
        <item m="1" x="3457"/>
        <item m="1" x="1160"/>
        <item m="1" x="3464"/>
        <item m="1" x="1165"/>
        <item m="1" x="3471"/>
        <item m="1" x="1171"/>
        <item m="1" x="3478"/>
        <item m="1" x="1176"/>
        <item m="1" x="3485"/>
        <item m="1" x="1181"/>
        <item m="1" x="3492"/>
        <item m="1" x="1186"/>
        <item m="1" x="3499"/>
        <item m="1" x="1191"/>
        <item m="1" x="3506"/>
        <item m="1" x="1196"/>
        <item m="1" x="3513"/>
        <item m="1" x="1201"/>
        <item m="1" x="3520"/>
        <item m="1" x="1206"/>
        <item m="1" x="3527"/>
        <item m="1" x="1211"/>
        <item m="1" x="3534"/>
        <item m="1" x="1216"/>
        <item m="1" x="3541"/>
        <item m="1" x="1221"/>
        <item m="1" x="3548"/>
        <item m="1" x="1226"/>
        <item m="1" x="3555"/>
        <item m="1" x="1231"/>
        <item m="1" x="3562"/>
        <item m="1" x="1236"/>
        <item m="1" x="3569"/>
        <item m="1" x="1241"/>
        <item m="1" x="3576"/>
        <item m="1" x="1246"/>
        <item m="1" x="3583"/>
        <item m="1" x="1251"/>
        <item m="1" x="3590"/>
        <item m="1" x="1256"/>
        <item m="1" x="3597"/>
        <item m="1" x="5333"/>
        <item m="1" x="5337"/>
        <item m="1" x="5342"/>
        <item m="1" x="5348"/>
        <item m="1" x="5355"/>
        <item m="1" x="5362"/>
        <item m="1" x="5370"/>
        <item m="1" x="5377"/>
        <item m="1" x="5385"/>
        <item m="1" x="5392"/>
        <item m="1" x="5399"/>
        <item m="1" x="5406"/>
        <item m="1" x="5413"/>
        <item m="1" x="5420"/>
        <item m="1" x="5427"/>
        <item m="1" x="5434"/>
        <item m="1" x="5441"/>
        <item m="1" x="5448"/>
        <item m="1" x="5455"/>
        <item m="1" x="5462"/>
        <item m="1" x="5469"/>
        <item m="1" x="5476"/>
        <item m="1" x="5483"/>
        <item m="1" x="5490"/>
        <item m="1" x="1268"/>
        <item m="1" x="1272"/>
        <item m="1" x="1277"/>
        <item m="1" x="1284"/>
        <item m="1" x="1292"/>
        <item m="1" x="1300"/>
        <item m="1" x="1309"/>
        <item m="1" x="1317"/>
        <item m="1" x="1326"/>
        <item m="1" x="1334"/>
        <item m="1" x="1342"/>
        <item m="1" x="1350"/>
        <item m="1" x="1358"/>
        <item m="1" x="1366"/>
        <item m="1" x="1374"/>
        <item m="1" x="1382"/>
        <item m="1" x="1390"/>
        <item m="1" x="1398"/>
        <item m="1" x="1406"/>
        <item m="1" x="1414"/>
        <item m="1" x="1422"/>
        <item m="1" x="1430"/>
        <item m="1" x="1438"/>
        <item m="1" x="1446"/>
        <item m="1" x="5509"/>
        <item m="1" x="5514"/>
        <item m="1" x="5520"/>
        <item m="1" x="5528"/>
        <item m="1" x="5537"/>
        <item m="1" x="5546"/>
        <item m="1" x="5556"/>
        <item m="1" x="5565"/>
        <item m="1" x="5575"/>
        <item m="1" x="5584"/>
        <item m="1" x="5593"/>
        <item m="1" x="5602"/>
        <item m="1" x="5611"/>
        <item m="1" x="5620"/>
        <item m="1" x="5629"/>
        <item m="1" x="5638"/>
        <item m="1" x="5647"/>
        <item m="1" x="5656"/>
        <item m="1" x="5665"/>
        <item m="1" x="5674"/>
        <item m="1" x="5683"/>
        <item m="1" x="5692"/>
        <item m="1" x="5701"/>
        <item m="1" x="5710"/>
        <item m="1" x="1466"/>
        <item m="1" x="5730"/>
        <item m="1" x="1570"/>
        <item m="1" x="5883"/>
        <item m="1" x="1747"/>
        <item m="1" x="6065"/>
        <item m="1" x="1828"/>
        <item m="1" x="6170"/>
        <item m="1" x="1956"/>
        <item m="1" x="6252"/>
        <item m="1" x="2038"/>
        <item m="1" x="6355"/>
        <item m="1" x="2162"/>
        <item m="1" x="6434"/>
        <item m="1" x="2242"/>
        <item m="1" x="6533"/>
        <item m="1" x="2361"/>
        <item m="1" x="6632"/>
        <item m="1" x="2463"/>
        <item m="1" x="6753"/>
        <item m="1" x="4961"/>
        <item m="1" x="7392"/>
        <item m="1" x="1278"/>
        <item m="1" x="5885"/>
        <item m="1" x="4968"/>
        <item m="1" x="7397"/>
        <item m="1" x="1285"/>
        <item m="1" x="5890"/>
        <item m="1" x="4976"/>
        <item m="1" x="7402"/>
        <item m="1" x="1293"/>
        <item m="1" x="5896"/>
        <item m="1" x="4983"/>
        <item m="1" x="7407"/>
        <item m="1" x="1301"/>
        <item m="1" x="5903"/>
        <item m="1" x="4991"/>
        <item m="1" x="7413"/>
        <item m="1" x="1310"/>
        <item m="1" x="5911"/>
        <item m="1" x="4998"/>
        <item m="1" x="7418"/>
        <item m="1" x="1318"/>
        <item m="1" x="5919"/>
        <item m="1" x="5005"/>
        <item m="1" x="7423"/>
        <item m="1" x="1327"/>
        <item m="1" x="5927"/>
        <item m="1" x="5012"/>
        <item m="1" x="7428"/>
        <item m="1" x="1335"/>
        <item m="1" x="5935"/>
        <item m="1" x="5019"/>
        <item m="1" x="7433"/>
        <item m="1" x="1343"/>
        <item m="1" x="5944"/>
        <item m="1" x="5026"/>
        <item m="1" x="7438"/>
        <item m="1" x="1351"/>
        <item m="1" x="5952"/>
        <item m="1" x="5033"/>
        <item m="1" x="7443"/>
        <item m="1" x="1359"/>
        <item m="1" x="5960"/>
        <item m="1" x="5040"/>
        <item m="1" x="7448"/>
        <item m="1" x="1367"/>
        <item m="1" x="5968"/>
        <item m="1" x="5047"/>
        <item m="1" x="7453"/>
        <item m="1" x="1375"/>
        <item m="1" x="5976"/>
        <item m="1" x="5054"/>
        <item m="1" x="7458"/>
        <item m="1" x="1383"/>
        <item m="1" x="5984"/>
        <item m="1" x="5061"/>
        <item m="1" x="7463"/>
        <item m="1" x="1391"/>
        <item m="1" x="5992"/>
        <item m="1" x="5068"/>
        <item m="1" x="7468"/>
        <item m="1" x="1399"/>
        <item m="1" x="6000"/>
        <item m="1" x="5075"/>
        <item m="1" x="7473"/>
        <item m="1" x="1407"/>
        <item m="1" x="6008"/>
        <item m="1" x="5082"/>
        <item m="1" x="7478"/>
        <item m="1" x="1415"/>
        <item m="1" x="6016"/>
        <item m="1" x="5089"/>
        <item m="1" x="7483"/>
        <item m="1" x="1423"/>
        <item m="1" x="6024"/>
        <item m="1" x="5096"/>
        <item m="1" x="7488"/>
        <item m="1" x="1431"/>
        <item m="1" x="6032"/>
        <item m="1" x="5101"/>
        <item m="1" x="7494"/>
        <item m="1" x="1439"/>
        <item m="1" x="6040"/>
        <item m="1" x="5104"/>
        <item m="1" x="7499"/>
        <item m="1" x="1447"/>
        <item m="1" x="5106"/>
        <item m="1" x="7504"/>
        <item m="1" x="1453"/>
        <item m="1" x="5107"/>
        <item m="1" x="7506"/>
        <item m="1" x="1457"/>
        <item m="1" x="970"/>
        <item m="1" x="3342"/>
        <item m="1" x="5521"/>
        <item m="1" x="7761"/>
        <item m="1" x="978"/>
        <item m="1" x="3348"/>
        <item m="1" x="5529"/>
        <item m="1" x="7765"/>
        <item m="1" x="987"/>
        <item m="1" x="3354"/>
        <item m="1" x="5538"/>
        <item m="1" x="7769"/>
        <item m="1" x="995"/>
        <item m="1" x="3360"/>
        <item m="1" x="5547"/>
        <item m="1" x="7774"/>
        <item m="1" x="1004"/>
        <item m="1" x="3367"/>
        <item m="1" x="5557"/>
        <item m="1" x="7779"/>
        <item m="1" x="1012"/>
        <item m="1" x="3373"/>
        <item m="1" x="5566"/>
        <item m="1" x="7784"/>
        <item m="1" x="1020"/>
        <item m="1" x="3379"/>
        <item m="1" x="5576"/>
        <item m="1" x="7789"/>
        <item m="1" x="1028"/>
        <item m="1" x="3385"/>
        <item m="1" x="5585"/>
        <item m="1" x="7794"/>
        <item m="1" x="1036"/>
        <item m="1" x="3391"/>
        <item m="1" x="5594"/>
        <item m="1" x="7799"/>
        <item m="1" x="1044"/>
        <item m="1" x="3397"/>
        <item m="1" x="5603"/>
        <item m="1" x="7804"/>
        <item m="1" x="1052"/>
        <item m="1" x="3403"/>
        <item m="1" x="5612"/>
        <item m="1" x="7809"/>
        <item m="1" x="1060"/>
        <item m="1" x="3409"/>
        <item m="1" x="5621"/>
        <item m="1" x="7814"/>
        <item m="1" x="1068"/>
        <item m="1" x="3411"/>
        <item m="1" x="5630"/>
        <item m="1" x="7819"/>
        <item m="1" x="1076"/>
        <item m="1" x="3413"/>
        <item m="1" x="5639"/>
        <item m="1" x="7824"/>
        <item m="1" x="1084"/>
        <item m="1" x="3415"/>
        <item m="1" x="5648"/>
        <item m="1" x="7829"/>
        <item m="1" x="1092"/>
        <item m="1" x="3417"/>
        <item m="1" x="5657"/>
        <item m="1" x="7834"/>
        <item m="1" x="1100"/>
        <item m="1" x="3419"/>
        <item m="1" x="5666"/>
        <item m="1" x="7839"/>
        <item m="1" x="1108"/>
        <item m="1" x="3421"/>
        <item m="1" x="5675"/>
        <item m="1" x="7844"/>
        <item m="1" x="1116"/>
        <item m="1" x="3423"/>
        <item m="1" x="5684"/>
        <item m="1" x="7849"/>
        <item m="1" x="1124"/>
        <item m="1" x="3425"/>
        <item m="1" x="5693"/>
        <item m="1" x="7854"/>
        <item m="1" x="1130"/>
        <item m="1" x="3428"/>
        <item m="1" x="5702"/>
        <item m="1" x="7859"/>
        <item m="1" x="1134"/>
        <item m="1" x="3430"/>
        <item m="1" x="5711"/>
        <item m="1" x="7864"/>
        <item m="1" x="1136"/>
        <item m="1" x="3433"/>
        <item m="1" x="5717"/>
        <item m="1" x="7870"/>
        <item m="1" x="1137"/>
        <item m="1" x="3436"/>
        <item m="1" x="5721"/>
        <item m="1" x="5142"/>
        <item m="1" x="7521"/>
        <item m="1" x="1468"/>
        <item m="1" x="3643"/>
        <item m="1" x="5151"/>
        <item m="1" x="7527"/>
        <item m="1" x="1471"/>
        <item m="1" x="3647"/>
        <item m="1" x="5161"/>
        <item m="1" x="7533"/>
        <item m="1" x="1475"/>
        <item m="1" x="3651"/>
        <item m="1" x="5170"/>
        <item m="1" x="7539"/>
        <item m="1" x="1479"/>
        <item m="1" x="3656"/>
        <item m="1" x="5180"/>
        <item m="1" x="7545"/>
        <item m="1" x="1484"/>
        <item m="1" x="3661"/>
        <item m="1" x="5189"/>
        <item m="1" x="7551"/>
        <item m="1" x="1488"/>
        <item m="1" x="3666"/>
        <item m="1" x="5198"/>
        <item m="1" x="7557"/>
        <item m="1" x="1493"/>
        <item m="1" x="3671"/>
        <item m="1" x="5207"/>
        <item m="1" x="7563"/>
        <item m="1" x="1497"/>
        <item m="1" x="3676"/>
        <item m="1" x="5216"/>
        <item m="1" x="7569"/>
        <item m="1" x="1501"/>
        <item m="1" x="3681"/>
        <item m="1" x="5225"/>
        <item m="1" x="7575"/>
        <item m="1" x="1505"/>
        <item m="1" x="3686"/>
        <item m="1" x="5234"/>
        <item m="1" x="7581"/>
        <item m="1" x="1509"/>
        <item m="1" x="3691"/>
        <item m="1" x="5243"/>
        <item m="1" x="7587"/>
        <item m="1" x="1513"/>
        <item m="1" x="3696"/>
        <item m="1" x="5252"/>
        <item m="1" x="7593"/>
        <item m="1" x="1517"/>
        <item m="1" x="3701"/>
        <item m="1" x="5261"/>
        <item m="1" x="7599"/>
        <item m="1" x="1521"/>
        <item m="1" x="3706"/>
        <item m="1" x="5270"/>
        <item m="1" x="7605"/>
        <item m="1" x="1525"/>
        <item m="1" x="3711"/>
        <item m="1" x="5279"/>
        <item m="1" x="7611"/>
        <item m="1" x="1529"/>
        <item m="1" x="3716"/>
        <item m="1" x="5288"/>
        <item m="1" x="7617"/>
        <item m="1" x="1533"/>
        <item m="1" x="3721"/>
        <item m="1" x="5297"/>
        <item m="1" x="7623"/>
        <item m="1" x="1537"/>
        <item m="1" x="3726"/>
        <item m="1" x="5306"/>
        <item m="1" x="7629"/>
        <item m="1" x="1541"/>
        <item m="1" x="3731"/>
        <item m="1" x="5315"/>
        <item m="1" x="7635"/>
        <item m="1" x="1545"/>
        <item m="1" x="3736"/>
        <item m="1" x="5321"/>
        <item m="1" x="7641"/>
        <item m="1" x="1549"/>
        <item m="1" x="3741"/>
        <item m="1" x="5325"/>
        <item m="1" x="7647"/>
        <item m="1" x="1553"/>
        <item m="1" x="3746"/>
        <item m="1" x="5327"/>
        <item m="1" x="7652"/>
        <item m="1" x="1557"/>
        <item m="1" x="3751"/>
        <item m="1" x="5328"/>
        <item m="1" x="7654"/>
        <item m="1" x="1561"/>
        <item m="1" x="3756"/>
        <item m="1" x="1150"/>
        <item m="1" x="3451"/>
        <item m="1" x="5732"/>
        <item m="1" x="1155"/>
        <item m="1" x="3458"/>
        <item m="1" x="5736"/>
        <item m="1" x="1161"/>
        <item m="1" x="3465"/>
        <item m="1" x="5741"/>
        <item m="1" x="1166"/>
        <item m="1" x="3472"/>
        <item m="1" x="5746"/>
        <item m="1" x="1172"/>
        <item m="1" x="3479"/>
        <item m="1" x="5752"/>
        <item m="1" x="1177"/>
        <item m="1" x="3486"/>
        <item m="1" x="5758"/>
        <item m="1" x="1182"/>
        <item m="1" x="3493"/>
        <item m="1" x="5765"/>
        <item m="1" x="1187"/>
        <item m="1" x="3500"/>
        <item m="1" x="5771"/>
        <item m="1" x="1192"/>
        <item m="1" x="3507"/>
        <item m="1" x="5778"/>
        <item m="1" x="1197"/>
        <item m="1" x="3514"/>
        <item m="1" x="5784"/>
        <item m="1" x="1202"/>
        <item m="1" x="3521"/>
        <item m="1" x="5790"/>
        <item m="1" x="1207"/>
        <item m="1" x="3528"/>
        <item m="1" x="5796"/>
        <item m="1" x="1212"/>
        <item m="1" x="3535"/>
        <item m="1" x="5802"/>
        <item m="1" x="1217"/>
        <item m="1" x="3542"/>
        <item m="1" x="5808"/>
        <item m="1" x="1222"/>
        <item m="1" x="3549"/>
        <item m="1" x="5814"/>
        <item m="1" x="1227"/>
        <item m="1" x="3556"/>
        <item m="1" x="5820"/>
        <item m="1" x="1232"/>
        <item m="1" x="3563"/>
        <item m="1" x="5826"/>
        <item m="1" x="1237"/>
        <item m="1" x="3570"/>
        <item m="1" x="5832"/>
        <item m="1" x="1242"/>
        <item m="1" x="3577"/>
        <item m="1" x="5838"/>
        <item m="1" x="1247"/>
        <item m="1" x="3584"/>
        <item m="1" x="5844"/>
        <item m="1" x="1252"/>
        <item m="1" x="3591"/>
        <item m="1" x="5850"/>
        <item m="1" x="1257"/>
        <item m="1" x="3598"/>
        <item m="1" x="5856"/>
        <item m="1" x="1260"/>
        <item m="1" x="3604"/>
        <item m="1" x="5862"/>
        <item m="1" x="1262"/>
        <item m="1" x="3607"/>
        <item m="1" x="5868"/>
        <item m="1" x="5343"/>
        <item m="1" x="7660"/>
        <item m="1" x="1572"/>
        <item m="1" x="5349"/>
        <item m="1" x="7663"/>
        <item m="1" x="1576"/>
        <item m="1" x="5356"/>
        <item m="1" x="7666"/>
        <item m="1" x="1581"/>
        <item m="1" x="5363"/>
        <item m="1" x="7670"/>
        <item m="1" x="1587"/>
        <item m="1" x="5371"/>
        <item m="1" x="7674"/>
        <item m="1" x="1594"/>
        <item m="1" x="5378"/>
        <item m="1" x="7678"/>
        <item m="1" x="1601"/>
        <item m="1" x="5386"/>
        <item m="1" x="7682"/>
        <item m="1" x="1609"/>
        <item m="1" x="5393"/>
        <item m="1" x="7686"/>
        <item m="1" x="1616"/>
        <item m="1" x="5400"/>
        <item m="1" x="7690"/>
        <item m="1" x="1624"/>
        <item m="1" x="5407"/>
        <item m="1" x="7694"/>
        <item m="1" x="1631"/>
        <item m="1" x="5414"/>
        <item m="1" x="7698"/>
        <item m="1" x="1638"/>
        <item m="1" x="5421"/>
        <item m="1" x="7702"/>
        <item m="1" x="1645"/>
        <item m="1" x="5428"/>
        <item m="1" x="7706"/>
        <item m="1" x="1652"/>
        <item m="1" x="5435"/>
        <item m="1" x="7710"/>
        <item m="1" x="1659"/>
        <item m="1" x="5442"/>
        <item m="1" x="7714"/>
        <item m="1" x="1666"/>
        <item m="1" x="5449"/>
        <item m="1" x="7718"/>
        <item m="1" x="1673"/>
        <item m="1" x="5456"/>
        <item m="1" x="7722"/>
        <item m="1" x="1680"/>
        <item m="1" x="5463"/>
        <item m="1" x="7726"/>
        <item m="1" x="1687"/>
        <item m="1" x="5470"/>
        <item m="1" x="7730"/>
        <item m="1" x="1694"/>
        <item m="1" x="5477"/>
        <item m="1" x="7734"/>
        <item m="1" x="1701"/>
        <item m="1" x="5484"/>
        <item m="1" x="7738"/>
        <item m="1" x="1708"/>
        <item m="1" x="5491"/>
        <item m="1" x="7742"/>
        <item m="1" x="1715"/>
        <item m="1" x="5496"/>
        <item m="1" x="7747"/>
        <item m="1" x="1722"/>
        <item m="1" x="5499"/>
        <item m="1" x="7751"/>
        <item m="1" x="1729"/>
        <item m="1" x="1279"/>
        <item m="1" x="5886"/>
        <item m="1" x="1286"/>
        <item m="1" x="5891"/>
        <item m="1" x="1294"/>
        <item m="1" x="5897"/>
        <item m="1" x="1302"/>
        <item m="1" x="5904"/>
        <item m="1" x="1311"/>
        <item m="1" x="5912"/>
        <item m="1" x="1319"/>
        <item m="1" x="5920"/>
        <item m="1" x="1328"/>
        <item m="1" x="5928"/>
        <item m="1" x="1336"/>
        <item m="1" x="5936"/>
        <item m="1" x="1344"/>
        <item m="1" x="5945"/>
        <item m="1" x="1352"/>
        <item m="1" x="5953"/>
        <item m="1" x="1360"/>
        <item m="1" x="5961"/>
        <item m="1" x="1368"/>
        <item m="1" x="5969"/>
        <item m="1" x="1376"/>
        <item m="1" x="5977"/>
        <item m="1" x="1384"/>
        <item m="1" x="5985"/>
        <item m="1" x="1392"/>
        <item m="1" x="5993"/>
        <item m="1" x="1400"/>
        <item m="1" x="6001"/>
        <item m="1" x="1408"/>
        <item m="1" x="6009"/>
        <item m="1" x="1416"/>
        <item m="1" x="6017"/>
        <item m="1" x="1424"/>
        <item m="1" x="6025"/>
        <item m="1" x="1432"/>
        <item m="1" x="6033"/>
        <item m="1" x="1440"/>
        <item m="1" x="6041"/>
        <item m="1" x="1448"/>
        <item m="1" x="1454"/>
        <item m="1" x="1458"/>
        <item m="1" x="5522"/>
        <item m="1" x="7762"/>
        <item m="1" x="5530"/>
        <item m="1" x="7766"/>
        <item m="1" x="5539"/>
        <item m="1" x="7770"/>
        <item m="1" x="5548"/>
        <item m="1" x="7775"/>
        <item m="1" x="5558"/>
        <item m="1" x="7780"/>
        <item m="1" x="5567"/>
        <item m="1" x="7785"/>
        <item m="1" x="5577"/>
        <item m="1" x="7790"/>
        <item m="1" x="5586"/>
        <item m="1" x="7795"/>
        <item m="1" x="5595"/>
        <item m="1" x="7800"/>
        <item m="1" x="5604"/>
        <item m="1" x="7805"/>
        <item m="1" x="5613"/>
        <item m="1" x="7810"/>
        <item m="1" x="5622"/>
        <item m="1" x="7815"/>
        <item m="1" x="5631"/>
        <item m="1" x="7820"/>
        <item m="1" x="5640"/>
        <item m="1" x="7825"/>
        <item m="1" x="5649"/>
        <item m="1" x="7830"/>
        <item m="1" x="5658"/>
        <item m="1" x="7835"/>
        <item m="1" x="5667"/>
        <item m="1" x="7840"/>
        <item m="1" x="5676"/>
        <item m="1" x="7845"/>
        <item m="1" x="5685"/>
        <item m="1" x="7850"/>
        <item m="1" x="5694"/>
        <item m="1" x="7855"/>
        <item m="1" x="5703"/>
        <item m="1" x="7860"/>
        <item m="1" x="5712"/>
        <item m="1" x="7865"/>
        <item m="1" x="5718"/>
        <item m="1" x="7871"/>
        <item m="1" x="5722"/>
        <item m="1" x="1469"/>
        <item m="1" x="3644"/>
        <item m="1" x="1472"/>
        <item m="1" x="3648"/>
        <item m="1" x="1476"/>
        <item m="1" x="3652"/>
        <item m="1" x="1480"/>
        <item m="1" x="3657"/>
        <item m="1" x="1485"/>
        <item m="1" x="3662"/>
        <item m="1" x="1489"/>
        <item m="1" x="3667"/>
        <item m="1" x="1494"/>
        <item m="1" x="3672"/>
        <item m="1" x="1498"/>
        <item m="1" x="3677"/>
        <item m="1" x="1502"/>
        <item m="1" x="3682"/>
        <item m="1" x="1506"/>
        <item m="1" x="3687"/>
        <item m="1" x="1510"/>
        <item m="1" x="3692"/>
        <item m="1" x="1514"/>
        <item m="1" x="3697"/>
        <item m="1" x="1518"/>
        <item m="1" x="3702"/>
        <item m="1" x="1522"/>
        <item m="1" x="3707"/>
        <item m="1" x="1526"/>
        <item m="1" x="3712"/>
        <item m="1" x="1530"/>
        <item m="1" x="3717"/>
        <item m="1" x="1534"/>
        <item m="1" x="3722"/>
        <item m="1" x="1538"/>
        <item m="1" x="3727"/>
        <item m="1" x="1542"/>
        <item m="1" x="3732"/>
        <item m="1" x="1546"/>
        <item m="1" x="3737"/>
        <item m="1" x="1550"/>
        <item m="1" x="3742"/>
        <item m="1" x="1554"/>
        <item m="1" x="3747"/>
        <item m="1" x="1558"/>
        <item m="1" x="3752"/>
        <item m="1" x="1562"/>
        <item m="1" x="3757"/>
        <item m="1" x="5733"/>
        <item m="1" x="5737"/>
        <item m="1" x="5742"/>
        <item m="1" x="5747"/>
        <item m="1" x="5753"/>
        <item m="1" x="5759"/>
        <item m="1" x="5766"/>
        <item m="1" x="5772"/>
        <item m="1" x="5779"/>
        <item m="1" x="5785"/>
        <item m="1" x="5791"/>
        <item m="1" x="5797"/>
        <item m="1" x="5803"/>
        <item m="1" x="5809"/>
        <item m="1" x="5815"/>
        <item m="1" x="5821"/>
        <item m="1" x="5827"/>
        <item m="1" x="5833"/>
        <item m="1" x="5839"/>
        <item m="1" x="5845"/>
        <item m="1" x="5851"/>
        <item m="1" x="5857"/>
        <item m="1" x="5863"/>
        <item m="1" x="5869"/>
        <item m="1" x="1573"/>
        <item m="1" x="1577"/>
        <item m="1" x="1582"/>
        <item m="1" x="1588"/>
        <item m="1" x="1595"/>
        <item m="1" x="1602"/>
        <item m="1" x="1610"/>
        <item m="1" x="1617"/>
        <item m="1" x="1625"/>
        <item m="1" x="1632"/>
        <item m="1" x="1639"/>
        <item m="1" x="1646"/>
        <item m="1" x="1653"/>
        <item m="1" x="1660"/>
        <item m="1" x="1667"/>
        <item m="1" x="1674"/>
        <item m="1" x="1681"/>
        <item m="1" x="1688"/>
        <item m="1" x="1695"/>
        <item m="1" x="1702"/>
        <item m="1" x="1709"/>
        <item m="1" x="1716"/>
        <item m="1" x="1723"/>
        <item m="1" x="1730"/>
        <item m="1" x="5887"/>
        <item m="1" x="5892"/>
        <item m="1" x="5898"/>
        <item m="1" x="5905"/>
        <item m="1" x="5913"/>
        <item m="1" x="5921"/>
        <item m="1" x="5929"/>
        <item m="1" x="5937"/>
        <item m="1" x="5946"/>
        <item m="1" x="5954"/>
        <item m="1" x="5962"/>
        <item m="1" x="5970"/>
        <item m="1" x="5978"/>
        <item m="1" x="5986"/>
        <item m="1" x="5994"/>
        <item m="1" x="6002"/>
        <item m="1" x="6010"/>
        <item m="1" x="6018"/>
        <item m="1" x="6026"/>
        <item m="1" x="6034"/>
        <item m="1" x="1749"/>
        <item m="1" x="6067"/>
        <item m="1" x="1830"/>
        <item m="1" x="6173"/>
        <item m="1" x="1959"/>
        <item m="1" x="6255"/>
        <item m="1" x="2041"/>
        <item m="1" x="6360"/>
        <item m="1" x="2168"/>
        <item m="1" x="6440"/>
        <item m="1" x="2247"/>
        <item m="1" x="6540"/>
        <item m="1" x="2370"/>
        <item m="1" x="6641"/>
        <item m="1" x="2472"/>
        <item m="1" x="6764"/>
        <item m="1" x="2615"/>
        <item m="1" x="6887"/>
        <item m="1" x="5357"/>
        <item m="1" x="7667"/>
        <item m="1" x="1583"/>
        <item m="1" x="3768"/>
        <item m="1" x="5364"/>
        <item m="1" x="7671"/>
        <item m="1" x="1589"/>
        <item m="1" x="3770"/>
        <item m="1" x="5372"/>
        <item m="1" x="7675"/>
        <item m="1" x="1596"/>
        <item m="1" x="3772"/>
        <item m="1" x="5379"/>
        <item m="1" x="7679"/>
        <item m="1" x="1603"/>
        <item m="1" x="3775"/>
        <item m="1" x="5387"/>
        <item m="1" x="7683"/>
        <item m="1" x="1611"/>
        <item m="1" x="3778"/>
        <item m="1" x="5394"/>
        <item m="1" x="7687"/>
        <item m="1" x="1618"/>
        <item m="1" x="3781"/>
        <item m="1" x="5401"/>
        <item m="1" x="7691"/>
        <item m="1" x="1626"/>
        <item m="1" x="3784"/>
        <item m="1" x="5408"/>
        <item m="1" x="7695"/>
        <item m="1" x="1633"/>
        <item m="1" x="3787"/>
        <item m="1" x="5415"/>
        <item m="1" x="7699"/>
        <item m="1" x="1640"/>
        <item m="1" x="3790"/>
        <item m="1" x="5422"/>
        <item m="1" x="7703"/>
        <item m="1" x="1647"/>
        <item m="1" x="3793"/>
        <item m="1" x="5429"/>
        <item m="1" x="7707"/>
        <item m="1" x="1654"/>
        <item m="1" x="3796"/>
        <item m="1" x="5436"/>
        <item m="1" x="7711"/>
        <item m="1" x="1661"/>
        <item m="1" x="3799"/>
        <item m="1" x="5443"/>
        <item m="1" x="7715"/>
        <item m="1" x="1668"/>
        <item m="1" x="3802"/>
        <item m="1" x="5450"/>
        <item m="1" x="7719"/>
        <item m="1" x="1675"/>
        <item m="1" x="3805"/>
        <item m="1" x="5457"/>
        <item m="1" x="7723"/>
        <item m="1" x="1682"/>
        <item m="1" x="3808"/>
        <item m="1" x="5464"/>
        <item m="1" x="7727"/>
        <item m="1" x="1689"/>
        <item m="1" x="3811"/>
        <item m="1" x="5471"/>
        <item m="1" x="7731"/>
        <item m="1" x="1696"/>
        <item m="1" x="3814"/>
        <item m="1" x="5478"/>
        <item m="1" x="7735"/>
        <item m="1" x="1703"/>
        <item m="1" x="3817"/>
        <item m="1" x="5485"/>
        <item m="1" x="7739"/>
        <item m="1" x="1710"/>
        <item m="1" x="3820"/>
        <item m="1" x="5492"/>
        <item m="1" x="7743"/>
        <item m="1" x="1717"/>
        <item m="1" x="3823"/>
        <item m="1" x="5497"/>
        <item m="1" x="7748"/>
        <item m="1" x="1724"/>
        <item m="1" x="3826"/>
        <item m="1" x="5500"/>
        <item m="1" x="7752"/>
        <item m="1" x="1731"/>
        <item m="1" x="3829"/>
        <item m="1" x="5502"/>
        <item m="1" x="7756"/>
        <item m="1" x="1736"/>
        <item m="1" x="3833"/>
        <item m="1" x="5504"/>
        <item m="1" x="7757"/>
        <item m="1" x="1740"/>
        <item m="1" x="3836"/>
        <item m="1" x="1295"/>
        <item m="1" x="3614"/>
        <item m="1" x="5899"/>
        <item m="1" x="1303"/>
        <item m="1" x="3615"/>
        <item m="1" x="5906"/>
        <item m="1" x="1312"/>
        <item m="1" x="3616"/>
        <item m="1" x="5914"/>
        <item m="1" x="1320"/>
        <item m="1" x="3617"/>
        <item m="1" x="5922"/>
        <item m="1" x="1329"/>
        <item m="1" x="3618"/>
        <item m="1" x="5930"/>
        <item m="1" x="1337"/>
        <item m="1" x="3619"/>
        <item m="1" x="5938"/>
        <item m="1" x="1345"/>
        <item m="1" x="3620"/>
        <item m="1" x="5947"/>
        <item m="1" x="1353"/>
        <item m="1" x="3621"/>
        <item m="1" x="5955"/>
        <item m="1" x="1361"/>
        <item m="1" x="3622"/>
        <item m="1" x="5963"/>
        <item m="1" x="1369"/>
        <item m="1" x="3623"/>
        <item m="1" x="5971"/>
        <item m="1" x="1377"/>
        <item m="1" x="3624"/>
        <item m="1" x="5979"/>
        <item m="1" x="1385"/>
        <item m="1" x="3625"/>
        <item m="1" x="5987"/>
        <item m="1" x="1393"/>
        <item m="1" x="3626"/>
        <item m="1" x="5995"/>
        <item m="1" x="1401"/>
        <item m="1" x="3627"/>
        <item m="1" x="6003"/>
        <item m="1" x="1409"/>
        <item m="1" x="3628"/>
        <item m="1" x="6011"/>
        <item m="1" x="1417"/>
        <item m="1" x="3629"/>
        <item m="1" x="6019"/>
        <item m="1" x="1425"/>
        <item m="1" x="3630"/>
        <item m="1" x="6027"/>
        <item m="1" x="1433"/>
        <item m="1" x="3631"/>
        <item m="1" x="6035"/>
        <item m="1" x="1441"/>
        <item m="1" x="3632"/>
        <item m="1" x="6042"/>
        <item m="1" x="1449"/>
        <item m="1" x="3633"/>
        <item m="1" x="6045"/>
        <item m="1" x="1455"/>
        <item m="1" x="3635"/>
        <item m="1" x="6048"/>
        <item m="1" x="1459"/>
        <item m="1" x="3636"/>
        <item m="1" x="6051"/>
        <item m="1" x="1461"/>
        <item m="1" x="3638"/>
        <item m="1" x="6054"/>
        <item m="1" x="1463"/>
        <item m="1" x="3639"/>
        <item m="1" x="6058"/>
        <item m="1" x="5540"/>
        <item m="1" x="7771"/>
        <item m="1" x="1751"/>
        <item m="1" x="3845"/>
        <item m="1" x="5549"/>
        <item m="1" x="7776"/>
        <item m="1" x="1753"/>
        <item m="1" x="3847"/>
        <item m="1" x="5559"/>
        <item m="1" x="7781"/>
        <item m="1" x="1756"/>
        <item m="1" x="3849"/>
        <item m="1" x="5568"/>
        <item m="1" x="7786"/>
        <item m="1" x="1759"/>
        <item m="1" x="3852"/>
        <item m="1" x="5578"/>
        <item m="1" x="7791"/>
        <item m="1" x="1762"/>
        <item m="1" x="3855"/>
        <item m="1" x="5587"/>
        <item m="1" x="7796"/>
        <item m="1" x="1765"/>
        <item m="1" x="3858"/>
        <item m="1" x="5596"/>
        <item m="1" x="7801"/>
        <item m="1" x="1769"/>
        <item m="1" x="3861"/>
        <item m="1" x="5605"/>
        <item m="1" x="7806"/>
        <item m="1" x="1772"/>
        <item m="1" x="3864"/>
        <item m="1" x="5614"/>
        <item m="1" x="7811"/>
        <item m="1" x="1775"/>
        <item m="1" x="3867"/>
        <item m="1" x="5623"/>
        <item m="1" x="7816"/>
        <item m="1" x="1778"/>
        <item m="1" x="3870"/>
        <item m="1" x="5632"/>
        <item m="1" x="7821"/>
        <item m="1" x="1781"/>
        <item m="1" x="3873"/>
        <item m="1" x="5641"/>
        <item m="1" x="7826"/>
        <item m="1" x="1784"/>
        <item m="1" x="3876"/>
        <item m="1" x="5650"/>
        <item m="1" x="7831"/>
        <item m="1" x="1787"/>
        <item m="1" x="3879"/>
        <item m="1" x="5659"/>
        <item m="1" x="7836"/>
        <item m="1" x="1790"/>
        <item m="1" x="3882"/>
        <item m="1" x="5668"/>
        <item m="1" x="7841"/>
        <item m="1" x="1793"/>
        <item m="1" x="3885"/>
        <item m="1" x="5677"/>
        <item m="1" x="7846"/>
        <item m="1" x="1796"/>
        <item m="1" x="3888"/>
        <item m="1" x="5686"/>
        <item m="1" x="7851"/>
        <item m="1" x="1799"/>
        <item m="1" x="3891"/>
        <item m="1" x="5695"/>
        <item m="1" x="7856"/>
        <item m="1" x="1802"/>
        <item m="1" x="3894"/>
        <item m="1" x="5704"/>
        <item m="1" x="7861"/>
        <item m="1" x="1805"/>
        <item m="1" x="3897"/>
        <item m="1" x="5713"/>
        <item m="1" x="7866"/>
        <item m="1" x="1808"/>
        <item m="1" x="3900"/>
        <item m="1" x="5719"/>
        <item m="1" x="7872"/>
        <item m="1" x="1811"/>
        <item m="1" x="3903"/>
        <item m="1" x="5723"/>
        <item m="1" x="1814"/>
        <item m="1" x="3906"/>
        <item m="1" x="5725"/>
        <item m="1" x="1817"/>
        <item m="1" x="3909"/>
        <item m="1" x="5727"/>
        <item m="1" x="1821"/>
        <item m="1" x="3912"/>
        <item m="1" x="1477"/>
        <item m="1" x="3653"/>
        <item m="1" x="6069"/>
        <item m="1" x="1481"/>
        <item m="1" x="3658"/>
        <item m="1" x="6071"/>
        <item m="1" x="1486"/>
        <item m="1" x="3663"/>
        <item m="1" x="6074"/>
        <item m="1" x="1490"/>
        <item m="1" x="3668"/>
        <item m="1" x="6077"/>
        <item m="1" x="1495"/>
        <item m="1" x="3673"/>
        <item m="1" x="6080"/>
        <item m="1" x="1499"/>
        <item m="1" x="3678"/>
        <item m="1" x="6084"/>
        <item m="1" x="1503"/>
        <item m="1" x="3683"/>
        <item m="1" x="6089"/>
        <item m="1" x="1507"/>
        <item m="1" x="3688"/>
        <item m="1" x="6093"/>
        <item m="1" x="1511"/>
        <item m="1" x="3693"/>
        <item m="1" x="6098"/>
        <item m="1" x="1515"/>
        <item m="1" x="3698"/>
        <item m="1" x="6102"/>
        <item m="1" x="1519"/>
        <item m="1" x="3703"/>
        <item m="1" x="6106"/>
        <item m="1" x="1523"/>
        <item m="1" x="3708"/>
        <item m="1" x="6110"/>
        <item m="1" x="1527"/>
        <item m="1" x="3713"/>
        <item m="1" x="6114"/>
        <item m="1" x="1531"/>
        <item m="1" x="3718"/>
        <item m="1" x="6118"/>
        <item m="1" x="1535"/>
        <item m="1" x="3723"/>
        <item m="1" x="6122"/>
        <item m="1" x="1539"/>
        <item m="1" x="3728"/>
        <item m="1" x="6126"/>
        <item m="1" x="1543"/>
        <item m="1" x="3733"/>
        <item m="1" x="6130"/>
        <item m="1" x="1547"/>
        <item m="1" x="3738"/>
        <item m="1" x="6134"/>
        <item m="1" x="1551"/>
        <item m="1" x="3743"/>
        <item m="1" x="6138"/>
        <item m="1" x="1555"/>
        <item m="1" x="3748"/>
        <item m="1" x="6142"/>
        <item m="1" x="1559"/>
        <item m="1" x="3753"/>
        <item m="1" x="6146"/>
        <item m="1" x="1563"/>
        <item m="1" x="3758"/>
        <item m="1" x="6150"/>
        <item m="1" x="1565"/>
        <item m="1" x="3762"/>
        <item m="1" x="6154"/>
        <item m="1" x="1567"/>
        <item m="1" x="3763"/>
        <item m="1" x="6159"/>
        <item m="1" x="5743"/>
        <item m="1" x="1832"/>
        <item m="1" x="5748"/>
        <item m="1" x="1834"/>
        <item m="1" x="5754"/>
        <item m="1" x="1837"/>
        <item m="1" x="5760"/>
        <item m="1" x="1841"/>
        <item m="1" x="5767"/>
        <item m="1" x="1845"/>
        <item m="1" x="5773"/>
        <item m="1" x="1850"/>
        <item m="1" x="5780"/>
        <item m="1" x="1855"/>
        <item m="1" x="5786"/>
        <item m="1" x="1860"/>
        <item m="1" x="5792"/>
        <item m="1" x="1866"/>
        <item m="1" x="5798"/>
        <item m="1" x="1871"/>
        <item m="1" x="5804"/>
        <item m="1" x="1876"/>
        <item m="1" x="5810"/>
        <item m="1" x="1881"/>
        <item m="1" x="5816"/>
        <item m="1" x="1886"/>
        <item m="1" x="5822"/>
        <item m="1" x="1891"/>
        <item m="1" x="5828"/>
        <item m="1" x="1896"/>
        <item m="1" x="5834"/>
        <item m="1" x="1901"/>
        <item m="1" x="5840"/>
        <item m="1" x="1906"/>
        <item m="1" x="5846"/>
        <item m="1" x="1911"/>
        <item m="1" x="5852"/>
        <item m="1" x="1916"/>
        <item m="1" x="5858"/>
        <item m="1" x="1921"/>
        <item m="1" x="5864"/>
        <item m="1" x="1926"/>
        <item m="1" x="5870"/>
        <item m="1" x="1931"/>
        <item m="1" x="5874"/>
        <item m="1" x="1936"/>
        <item m="1" x="5877"/>
        <item m="1" x="1942"/>
        <item m="1" x="1584"/>
        <item m="1" x="3769"/>
        <item m="1" x="1590"/>
        <item m="1" x="3771"/>
        <item m="1" x="1597"/>
        <item m="1" x="3773"/>
        <item m="1" x="1604"/>
        <item m="1" x="3776"/>
        <item m="1" x="1612"/>
        <item m="1" x="3779"/>
        <item m="1" x="1619"/>
        <item m="1" x="3782"/>
        <item m="1" x="1627"/>
        <item m="1" x="3785"/>
        <item m="1" x="1634"/>
        <item m="1" x="3788"/>
        <item m="1" x="1641"/>
        <item m="1" x="3791"/>
        <item m="1" x="1648"/>
        <item m="1" x="3794"/>
        <item m="1" x="1655"/>
        <item m="1" x="3797"/>
        <item m="1" x="1662"/>
        <item m="1" x="3800"/>
        <item m="1" x="1669"/>
        <item m="1" x="3803"/>
        <item m="1" x="1676"/>
        <item m="1" x="3806"/>
        <item m="1" x="1683"/>
        <item m="1" x="3809"/>
        <item m="1" x="1690"/>
        <item m="1" x="3812"/>
        <item m="1" x="1697"/>
        <item m="1" x="3815"/>
        <item m="1" x="1704"/>
        <item m="1" x="3818"/>
        <item m="1" x="1711"/>
        <item m="1" x="3821"/>
        <item m="1" x="1718"/>
        <item m="1" x="3824"/>
        <item m="1" x="1725"/>
        <item m="1" x="3827"/>
        <item m="1" x="1732"/>
        <item m="1" x="3830"/>
        <item m="1" x="1737"/>
        <item m="1" x="3834"/>
        <item m="1" x="1741"/>
        <item m="1" x="3837"/>
        <item m="1" x="5900"/>
        <item m="1" x="5907"/>
        <item m="1" x="5915"/>
        <item m="1" x="5923"/>
        <item m="1" x="5931"/>
        <item m="1" x="5939"/>
        <item m="1" x="5948"/>
        <item m="1" x="5956"/>
        <item m="1" x="5964"/>
        <item m="1" x="5972"/>
        <item m="1" x="5980"/>
        <item m="1" x="5988"/>
        <item m="1" x="5996"/>
        <item m="1" x="6004"/>
        <item m="1" x="6012"/>
        <item m="1" x="6020"/>
        <item m="1" x="6028"/>
        <item m="1" x="6036"/>
        <item m="1" x="6043"/>
        <item m="1" x="6046"/>
        <item m="1" x="6049"/>
        <item m="1" x="6052"/>
        <item m="1" x="6055"/>
        <item m="1" x="6059"/>
        <item m="1" x="1752"/>
        <item m="1" x="3846"/>
        <item m="1" x="1754"/>
        <item m="1" x="3848"/>
        <item m="1" x="1757"/>
        <item m="1" x="3850"/>
        <item m="1" x="1760"/>
        <item m="1" x="3853"/>
        <item m="1" x="1763"/>
        <item m="1" x="3856"/>
        <item m="1" x="1766"/>
        <item m="1" x="3859"/>
        <item m="1" x="1770"/>
        <item m="1" x="3862"/>
        <item m="1" x="1773"/>
        <item m="1" x="3865"/>
        <item m="1" x="1776"/>
        <item m="1" x="3868"/>
        <item m="1" x="1779"/>
        <item m="1" x="3871"/>
        <item m="1" x="1782"/>
        <item m="1" x="3874"/>
        <item m="1" x="1785"/>
        <item m="1" x="3877"/>
        <item m="1" x="1788"/>
        <item m="1" x="3880"/>
        <item m="1" x="1791"/>
        <item m="1" x="3883"/>
        <item m="1" x="1794"/>
        <item m="1" x="3886"/>
        <item m="1" x="1797"/>
        <item m="1" x="3889"/>
        <item m="1" x="1800"/>
        <item m="1" x="3892"/>
        <item m="1" x="1803"/>
        <item m="1" x="3895"/>
        <item m="1" x="1806"/>
        <item m="1" x="3898"/>
        <item m="1" x="1809"/>
        <item m="1" x="3901"/>
        <item m="1" x="1812"/>
        <item m="1" x="3904"/>
        <item m="1" x="1815"/>
        <item m="1" x="3907"/>
        <item m="1" x="1818"/>
        <item m="1" x="3910"/>
        <item m="1" x="1822"/>
        <item m="1" x="3913"/>
        <item m="1" x="6070"/>
        <item m="1" x="6072"/>
        <item m="1" x="6075"/>
        <item m="1" x="6078"/>
        <item m="1" x="6081"/>
        <item m="1" x="6085"/>
        <item m="1" x="6090"/>
        <item m="1" x="6094"/>
        <item m="1" x="6099"/>
        <item m="1" x="6103"/>
        <item m="1" x="6107"/>
        <item m="1" x="6111"/>
        <item m="1" x="6115"/>
        <item m="1" x="6119"/>
        <item m="1" x="6123"/>
        <item m="1" x="6127"/>
        <item m="1" x="6131"/>
        <item m="1" x="6135"/>
        <item m="1" x="6139"/>
        <item m="1" x="6143"/>
        <item m="1" x="6147"/>
        <item m="1" x="6151"/>
        <item m="1" x="6155"/>
        <item m="1" x="6160"/>
        <item m="1" x="1833"/>
        <item m="1" x="1835"/>
        <item m="1" x="1838"/>
        <item m="1" x="1842"/>
        <item m="1" x="1846"/>
        <item m="1" x="1851"/>
        <item m="1" x="1856"/>
        <item m="1" x="1861"/>
        <item m="1" x="1867"/>
        <item m="1" x="1872"/>
        <item m="1" x="1877"/>
        <item m="1" x="1882"/>
        <item m="1" x="1887"/>
        <item m="1" x="1892"/>
        <item m="1" x="1897"/>
        <item m="1" x="1902"/>
        <item m="1" x="1907"/>
        <item m="1" x="1912"/>
        <item m="1" x="1917"/>
        <item m="1" x="1922"/>
        <item m="1" x="1927"/>
        <item m="1" x="1932"/>
        <item m="1" x="1937"/>
        <item m="1" x="1943"/>
        <item m="1" x="6175"/>
        <item m="1" x="1961"/>
        <item m="1" x="6257"/>
        <item m="1" x="2043"/>
        <item m="1" x="6363"/>
        <item m="1" x="2171"/>
        <item m="1" x="6443"/>
        <item m="1" x="2250"/>
        <item m="1" x="6545"/>
        <item m="1" x="2376"/>
        <item m="1" x="6649"/>
        <item m="1" x="2480"/>
        <item m="1" x="6774"/>
        <item m="1" x="2626"/>
        <item m="1" x="6898"/>
        <item m="1" x="2774"/>
        <item m="1" x="7067"/>
        <item m="1" x="2964"/>
        <item m="1" x="7188"/>
        <item m="1" x="3110"/>
        <item m="1" x="7353"/>
        <item m="1" x="5755"/>
        <item m="1" x="1839"/>
        <item m="1" x="3921"/>
        <item m="1" x="5761"/>
        <item m="1" x="1843"/>
        <item m="1" x="3923"/>
        <item m="1" x="5768"/>
        <item m="1" x="1847"/>
        <item m="1" x="3925"/>
        <item m="1" x="5774"/>
        <item m="1" x="1852"/>
        <item m="1" x="3928"/>
        <item m="1" x="5781"/>
        <item m="1" x="1857"/>
        <item m="1" x="3931"/>
        <item m="1" x="5787"/>
        <item m="1" x="1862"/>
        <item m="1" x="3934"/>
        <item m="1" x="5793"/>
        <item m="1" x="1868"/>
        <item m="1" x="3937"/>
        <item m="1" x="5799"/>
        <item m="1" x="1873"/>
        <item m="1" x="3940"/>
        <item m="1" x="5805"/>
        <item m="1" x="1878"/>
        <item m="1" x="3943"/>
        <item m="1" x="5811"/>
        <item m="1" x="1883"/>
        <item m="1" x="3946"/>
        <item m="1" x="5817"/>
        <item m="1" x="1888"/>
        <item m="1" x="3949"/>
        <item m="1" x="5823"/>
        <item m="1" x="1893"/>
        <item m="1" x="3952"/>
        <item m="1" x="5829"/>
        <item m="1" x="1898"/>
        <item m="1" x="3955"/>
        <item m="1" x="5835"/>
        <item m="1" x="1903"/>
        <item m="1" x="3958"/>
        <item m="1" x="5841"/>
        <item m="1" x="1908"/>
        <item m="1" x="3961"/>
        <item m="1" x="5847"/>
        <item m="1" x="1913"/>
        <item m="1" x="3964"/>
        <item m="1" x="5853"/>
        <item m="1" x="1918"/>
        <item m="1" x="3967"/>
        <item m="1" x="5859"/>
        <item m="1" x="1923"/>
        <item m="1" x="3970"/>
        <item m="1" x="5865"/>
        <item m="1" x="1928"/>
        <item m="1" x="3973"/>
        <item m="1" x="5871"/>
        <item m="1" x="1933"/>
        <item m="1" x="3976"/>
        <item m="1" x="5875"/>
        <item m="1" x="1938"/>
        <item m="1" x="3979"/>
        <item m="1" x="5878"/>
        <item m="1" x="1944"/>
        <item m="1" x="3982"/>
        <item m="1" x="5879"/>
        <item m="1" x="1947"/>
        <item m="1" x="3986"/>
        <item m="1" x="5881"/>
        <item m="1" x="1951"/>
        <item m="1" x="3989"/>
        <item m="1" x="1598"/>
        <item m="1" x="3774"/>
        <item m="1" x="6177"/>
        <item m="1" x="47"/>
        <item m="1" x="1605"/>
        <item m="1" x="3777"/>
        <item m="1" x="6179"/>
        <item m="1" x="49"/>
        <item m="1" x="1613"/>
        <item m="1" x="3780"/>
        <item m="1" x="6181"/>
        <item m="1" x="51"/>
        <item m="1" x="1620"/>
        <item m="1" x="3783"/>
        <item m="1" x="6184"/>
        <item m="1" x="54"/>
        <item m="1" x="1628"/>
        <item m="1" x="3786"/>
        <item m="1" x="6187"/>
        <item m="1" x="57"/>
        <item m="1" x="1635"/>
        <item m="1" x="3789"/>
        <item m="1" x="6190"/>
        <item m="1" x="60"/>
        <item m="1" x="1642"/>
        <item m="1" x="3792"/>
        <item m="1" x="6194"/>
        <item m="1" x="63"/>
        <item m="1" x="1649"/>
        <item m="1" x="3795"/>
        <item m="1" x="6197"/>
        <item m="1" x="66"/>
        <item m="1" x="1656"/>
        <item m="1" x="3798"/>
        <item m="1" x="6200"/>
        <item m="1" x="69"/>
        <item m="1" x="1663"/>
        <item m="1" x="3801"/>
        <item m="1" x="6203"/>
        <item m="1" x="72"/>
        <item m="1" x="1670"/>
        <item m="1" x="3804"/>
        <item m="1" x="6206"/>
        <item m="1" x="75"/>
        <item m="1" x="1677"/>
        <item m="1" x="3807"/>
        <item m="1" x="6209"/>
        <item m="1" x="78"/>
        <item m="1" x="1684"/>
        <item m="1" x="3810"/>
        <item m="1" x="6212"/>
        <item m="1" x="81"/>
        <item m="1" x="1691"/>
        <item m="1" x="3813"/>
        <item m="1" x="6215"/>
        <item m="1" x="84"/>
        <item m="1" x="1698"/>
        <item m="1" x="3816"/>
        <item m="1" x="6218"/>
        <item m="1" x="87"/>
        <item m="1" x="1705"/>
        <item m="1" x="3819"/>
        <item m="1" x="6221"/>
        <item m="1" x="90"/>
        <item m="1" x="1712"/>
        <item m="1" x="3822"/>
        <item m="1" x="6224"/>
        <item m="1" x="93"/>
        <item m="1" x="1719"/>
        <item m="1" x="3825"/>
        <item m="1" x="6227"/>
        <item m="1" x="96"/>
        <item m="1" x="1726"/>
        <item m="1" x="3828"/>
        <item m="1" x="6230"/>
        <item m="1" x="99"/>
        <item m="1" x="1733"/>
        <item m="1" x="3831"/>
        <item m="1" x="6233"/>
        <item m="1" x="102"/>
        <item m="1" x="1738"/>
        <item m="1" x="3835"/>
        <item m="1" x="6236"/>
        <item m="1" x="105"/>
        <item m="1" x="1742"/>
        <item m="1" x="3838"/>
        <item m="1" x="6240"/>
        <item m="1" x="108"/>
        <item m="1" x="1743"/>
        <item m="1" x="3840"/>
        <item m="1" x="6243"/>
        <item m="1" x="111"/>
        <item m="1" x="1745"/>
        <item m="1" x="3841"/>
        <item m="1" x="6247"/>
        <item m="1" x="114"/>
        <item m="1" x="5916"/>
        <item m="1" x="1963"/>
        <item m="1" x="3998"/>
        <item m="1" x="5924"/>
        <item m="1" x="1965"/>
        <item m="1" x="4000"/>
        <item m="1" x="5932"/>
        <item m="1" x="1967"/>
        <item m="1" x="4002"/>
        <item m="1" x="5940"/>
        <item m="1" x="1970"/>
        <item m="1" x="4005"/>
        <item m="1" x="5949"/>
        <item m="1" x="1973"/>
        <item m="1" x="4008"/>
        <item m="1" x="5957"/>
        <item m="1" x="1976"/>
        <item m="1" x="4011"/>
        <item m="1" x="5965"/>
        <item m="1" x="1980"/>
        <item m="1" x="4014"/>
        <item m="1" x="5973"/>
        <item m="1" x="1983"/>
        <item m="1" x="4017"/>
        <item m="1" x="5981"/>
        <item m="1" x="1986"/>
        <item m="1" x="4020"/>
        <item m="1" x="5989"/>
        <item m="1" x="1989"/>
        <item m="1" x="4023"/>
        <item m="1" x="5997"/>
        <item m="1" x="1992"/>
        <item m="1" x="4026"/>
        <item m="1" x="6005"/>
        <item m="1" x="1995"/>
        <item m="1" x="4029"/>
        <item m="1" x="6013"/>
        <item m="1" x="1998"/>
        <item m="1" x="4032"/>
        <item m="1" x="6021"/>
        <item m="1" x="2001"/>
        <item m="1" x="4035"/>
        <item m="1" x="6029"/>
        <item m="1" x="2004"/>
        <item m="1" x="4038"/>
        <item m="1" x="6037"/>
        <item m="1" x="2007"/>
        <item m="1" x="4041"/>
        <item m="1" x="6044"/>
        <item m="1" x="2010"/>
        <item m="1" x="4044"/>
        <item m="1" x="6047"/>
        <item m="1" x="2013"/>
        <item m="1" x="4047"/>
        <item m="1" x="6050"/>
        <item m="1" x="2016"/>
        <item m="1" x="4050"/>
        <item m="1" x="6053"/>
        <item m="1" x="2019"/>
        <item m="1" x="4053"/>
        <item m="1" x="6056"/>
        <item m="1" x="2022"/>
        <item m="1" x="4056"/>
        <item m="1" x="6060"/>
        <item m="1" x="2026"/>
        <item m="1" x="4059"/>
        <item m="1" x="6061"/>
        <item m="1" x="2029"/>
        <item m="1" x="4062"/>
        <item m="1" x="6063"/>
        <item m="1" x="2033"/>
        <item m="1" x="4065"/>
        <item m="1" x="1758"/>
        <item m="1" x="3851"/>
        <item m="1" x="6259"/>
        <item m="1" x="1761"/>
        <item m="1" x="3854"/>
        <item m="1" x="6261"/>
        <item m="1" x="1764"/>
        <item m="1" x="3857"/>
        <item m="1" x="6263"/>
        <item m="1" x="1767"/>
        <item m="1" x="3860"/>
        <item m="1" x="6266"/>
        <item m="1" x="1771"/>
        <item m="1" x="3863"/>
        <item m="1" x="6269"/>
        <item m="1" x="1774"/>
        <item m="1" x="3866"/>
        <item m="1" x="6273"/>
        <item m="1" x="1777"/>
        <item m="1" x="3869"/>
        <item m="1" x="6277"/>
        <item m="1" x="1780"/>
        <item m="1" x="3872"/>
        <item m="1" x="6281"/>
        <item m="1" x="1783"/>
        <item m="1" x="3875"/>
        <item m="1" x="6286"/>
        <item m="1" x="1786"/>
        <item m="1" x="3878"/>
        <item m="1" x="6290"/>
        <item m="1" x="1789"/>
        <item m="1" x="3881"/>
        <item m="1" x="6294"/>
        <item m="1" x="1792"/>
        <item m="1" x="3884"/>
        <item m="1" x="6298"/>
        <item m="1" x="1795"/>
        <item m="1" x="3887"/>
        <item m="1" x="6302"/>
        <item m="1" x="1798"/>
        <item m="1" x="3890"/>
        <item m="1" x="6306"/>
        <item m="1" x="1801"/>
        <item m="1" x="3893"/>
        <item m="1" x="6310"/>
        <item m="1" x="1804"/>
        <item m="1" x="3896"/>
        <item m="1" x="6314"/>
        <item m="1" x="1807"/>
        <item m="1" x="3899"/>
        <item m="1" x="6318"/>
        <item m="1" x="1810"/>
        <item m="1" x="3902"/>
        <item m="1" x="6322"/>
        <item m="1" x="1813"/>
        <item m="1" x="3905"/>
        <item m="1" x="6326"/>
        <item m="1" x="1816"/>
        <item m="1" x="3908"/>
        <item m="1" x="6330"/>
        <item m="1" x="1819"/>
        <item m="1" x="3911"/>
        <item m="1" x="6334"/>
        <item m="1" x="1823"/>
        <item m="1" x="3914"/>
        <item m="1" x="6339"/>
        <item m="1" x="1824"/>
        <item m="1" x="3916"/>
        <item m="1" x="6343"/>
        <item m="1" x="1826"/>
        <item m="1" x="3917"/>
        <item m="1" x="6348"/>
        <item m="1" x="6076"/>
        <item m="1" x="2045"/>
        <item m="1" x="6079"/>
        <item m="1" x="2047"/>
        <item m="1" x="6082"/>
        <item m="1" x="2049"/>
        <item m="1" x="6086"/>
        <item m="1" x="2053"/>
        <item m="1" x="6091"/>
        <item m="1" x="1"/>
        <item m="1" x="2057"/>
        <item m="1" x="6095"/>
        <item m="1" x="3"/>
        <item m="1" x="2062"/>
        <item m="1" x="6100"/>
        <item m="1" x="5"/>
        <item m="1" x="2067"/>
        <item m="1" x="6104"/>
        <item m="1" x="7"/>
        <item m="1" x="2072"/>
        <item m="1" x="6108"/>
        <item m="1" x="9"/>
        <item m="1" x="2078"/>
        <item m="1" x="6112"/>
        <item m="1" x="11"/>
        <item m="1" x="2083"/>
        <item m="1" x="6116"/>
        <item m="1" x="13"/>
        <item m="1" x="2088"/>
        <item m="1" x="6120"/>
        <item m="1" x="15"/>
        <item m="1" x="2093"/>
        <item m="1" x="6124"/>
        <item m="1" x="17"/>
        <item m="1" x="2098"/>
        <item m="1" x="6128"/>
        <item m="1" x="19"/>
        <item m="1" x="2103"/>
        <item m="1" x="6132"/>
        <item m="1" x="21"/>
        <item m="1" x="2108"/>
        <item m="1" x="6136"/>
        <item m="1" x="23"/>
        <item m="1" x="2113"/>
        <item m="1" x="6140"/>
        <item m="1" x="25"/>
        <item m="1" x="2118"/>
        <item m="1" x="6144"/>
        <item m="1" x="27"/>
        <item m="1" x="2123"/>
        <item m="1" x="6148"/>
        <item m="1" x="29"/>
        <item m="1" x="2128"/>
        <item m="1" x="6152"/>
        <item m="1" x="31"/>
        <item m="1" x="2133"/>
        <item m="1" x="6156"/>
        <item m="1" x="33"/>
        <item m="1" x="2138"/>
        <item m="1" x="6161"/>
        <item m="1" x="35"/>
        <item m="1" x="2143"/>
        <item m="1" x="6163"/>
        <item m="1" x="38"/>
        <item m="1" x="2148"/>
        <item m="1" x="6166"/>
        <item m="1" x="40"/>
        <item m="1" x="2154"/>
        <item m="1" x="1840"/>
        <item m="1" x="3922"/>
        <item m="1" x="1844"/>
        <item m="1" x="3924"/>
        <item m="1" x="1848"/>
        <item m="1" x="3926"/>
        <item m="1" x="1853"/>
        <item m="1" x="3929"/>
        <item m="1" x="1858"/>
        <item m="1" x="3932"/>
        <item m="1" x="1863"/>
        <item m="1" x="3935"/>
        <item m="1" x="1869"/>
        <item m="1" x="3938"/>
        <item m="1" x="1874"/>
        <item m="1" x="3941"/>
        <item m="1" x="1879"/>
        <item m="1" x="3944"/>
        <item m="1" x="1884"/>
        <item m="1" x="3947"/>
        <item m="1" x="1889"/>
        <item m="1" x="3950"/>
        <item m="1" x="1894"/>
        <item m="1" x="3953"/>
        <item m="1" x="1899"/>
        <item m="1" x="3956"/>
        <item m="1" x="1904"/>
        <item m="1" x="3959"/>
        <item m="1" x="1909"/>
        <item m="1" x="3962"/>
        <item m="1" x="1914"/>
        <item m="1" x="3965"/>
        <item m="1" x="1919"/>
        <item m="1" x="3968"/>
        <item m="1" x="1924"/>
        <item m="1" x="3971"/>
        <item m="1" x="1929"/>
        <item m="1" x="3974"/>
        <item m="1" x="1934"/>
        <item m="1" x="3977"/>
        <item m="1" x="1939"/>
        <item m="1" x="3980"/>
        <item m="1" x="1945"/>
        <item m="1" x="3983"/>
        <item m="1" x="1948"/>
        <item m="1" x="3987"/>
        <item m="1" x="1952"/>
        <item m="1" x="3990"/>
        <item m="1" x="6178"/>
        <item m="1" x="48"/>
        <item m="1" x="6180"/>
        <item m="1" x="50"/>
        <item m="1" x="6182"/>
        <item m="1" x="52"/>
        <item m="1" x="6185"/>
        <item m="1" x="55"/>
        <item m="1" x="6188"/>
        <item m="1" x="58"/>
        <item m="1" x="6191"/>
        <item m="1" x="61"/>
        <item m="1" x="6195"/>
        <item m="1" x="64"/>
        <item m="1" x="6198"/>
        <item m="1" x="67"/>
        <item m="1" x="6201"/>
        <item m="1" x="70"/>
        <item m="1" x="6204"/>
        <item m="1" x="73"/>
        <item m="1" x="6207"/>
        <item m="1" x="76"/>
        <item m="1" x="6210"/>
        <item m="1" x="79"/>
        <item m="1" x="6213"/>
        <item m="1" x="82"/>
        <item m="1" x="6216"/>
        <item m="1" x="85"/>
        <item m="1" x="6219"/>
        <item m="1" x="88"/>
        <item m="1" x="6222"/>
        <item m="1" x="91"/>
        <item m="1" x="6225"/>
        <item m="1" x="94"/>
        <item m="1" x="6228"/>
        <item m="1" x="97"/>
        <item m="1" x="6231"/>
        <item m="1" x="100"/>
        <item m="1" x="6234"/>
        <item m="1" x="103"/>
        <item m="1" x="6237"/>
        <item m="1" x="106"/>
        <item m="1" x="6241"/>
        <item m="1" x="109"/>
        <item m="1" x="6244"/>
        <item m="1" x="112"/>
        <item m="1" x="6248"/>
        <item m="1" x="115"/>
        <item m="1" x="1964"/>
        <item m="1" x="3999"/>
        <item m="1" x="1966"/>
        <item m="1" x="4001"/>
        <item m="1" x="1968"/>
        <item m="1" x="4003"/>
        <item m="1" x="1971"/>
        <item m="1" x="4006"/>
        <item m="1" x="1974"/>
        <item m="1" x="4009"/>
        <item m="1" x="1977"/>
        <item m="1" x="4012"/>
        <item m="1" x="1981"/>
        <item m="1" x="4015"/>
        <item m="1" x="1984"/>
        <item m="1" x="4018"/>
        <item m="1" x="1987"/>
        <item m="1" x="4021"/>
        <item m="1" x="1990"/>
        <item m="1" x="4024"/>
        <item m="1" x="1993"/>
        <item m="1" x="4027"/>
        <item m="1" x="1996"/>
        <item m="1" x="4030"/>
        <item m="1" x="1999"/>
        <item m="1" x="4033"/>
        <item m="1" x="2002"/>
        <item m="1" x="4036"/>
        <item m="1" x="2005"/>
        <item m="1" x="4039"/>
        <item m="1" x="2008"/>
        <item m="1" x="4042"/>
        <item m="1" x="2011"/>
        <item m="1" x="4045"/>
        <item m="1" x="2014"/>
        <item m="1" x="4048"/>
        <item m="1" x="2017"/>
        <item m="1" x="4051"/>
        <item m="1" x="2020"/>
        <item m="1" x="4054"/>
        <item m="1" x="2023"/>
        <item m="1" x="4057"/>
        <item m="1" x="2027"/>
        <item m="1" x="4060"/>
        <item m="1" x="2030"/>
        <item m="1" x="4063"/>
        <item m="1" x="2034"/>
        <item m="1" x="4066"/>
        <item m="1" x="6260"/>
        <item m="1" x="6262"/>
        <item m="1" x="6264"/>
        <item m="1" x="6267"/>
        <item m="1" x="6270"/>
        <item m="1" x="6274"/>
        <item m="1" x="6278"/>
        <item m="1" x="6282"/>
        <item m="1" x="6287"/>
        <item m="1" x="6291"/>
        <item m="1" x="6295"/>
        <item m="1" x="6299"/>
        <item m="1" x="6303"/>
        <item m="1" x="6307"/>
        <item m="1" x="6311"/>
        <item m="1" x="6315"/>
        <item m="1" x="6319"/>
        <item m="1" x="6323"/>
        <item m="1" x="6327"/>
        <item m="1" x="6331"/>
        <item m="1" x="6335"/>
        <item m="1" x="6340"/>
        <item m="1" x="6344"/>
        <item m="1" x="6349"/>
        <item m="1" x="2046"/>
        <item m="1" x="2048"/>
        <item m="1" x="2050"/>
        <item m="1" x="2054"/>
        <item m="1" x="2058"/>
        <item m="1" x="2063"/>
        <item m="1" x="2068"/>
        <item m="1" x="2073"/>
        <item m="1" x="2079"/>
        <item m="1" x="2084"/>
        <item m="1" x="2089"/>
        <item m="1" x="2094"/>
        <item m="1" x="2099"/>
        <item m="1" x="2104"/>
        <item m="1" x="2109"/>
        <item m="1" x="2114"/>
        <item m="1" x="2119"/>
        <item m="1" x="2124"/>
        <item m="1" x="2129"/>
        <item m="1" x="2134"/>
        <item m="1" x="2139"/>
        <item m="1" x="2144"/>
        <item m="1" x="2149"/>
        <item m="1" x="2155"/>
        <item m="1" x="6365"/>
        <item m="1" x="2173"/>
        <item m="1" x="6445"/>
        <item m="1" x="2252"/>
        <item m="1" x="6548"/>
        <item m="1" x="2379"/>
        <item m="1" x="6652"/>
        <item m="1" x="2483"/>
        <item m="1" x="6779"/>
        <item m="1" x="2632"/>
        <item m="1" x="6906"/>
        <item m="1" x="2782"/>
        <item m="1" x="7076"/>
        <item m="1" x="2975"/>
        <item m="1" x="7199"/>
        <item m="1" x="3123"/>
        <item m="1" x="7368"/>
        <item m="1" x="3312"/>
        <item m="1" x="7489"/>
        <item m="1" x="3426"/>
        <item m="1" x="6083"/>
        <item m="1" x="2051"/>
        <item m="1" x="4073"/>
        <item m="1" x="6087"/>
        <item m="1" x="2055"/>
        <item m="1" x="4075"/>
        <item m="1" x="6092"/>
        <item m="1" x="2"/>
        <item m="1" x="2059"/>
        <item m="1" x="4077"/>
        <item m="1" x="6096"/>
        <item m="1" x="4"/>
        <item m="1" x="2064"/>
        <item m="1" x="4080"/>
        <item m="1" x="6101"/>
        <item m="1" x="6"/>
        <item m="1" x="2069"/>
        <item m="1" x="4084"/>
        <item m="1" x="6105"/>
        <item m="1" x="8"/>
        <item m="1" x="2074"/>
        <item m="1" x="4088"/>
        <item m="1" x="6109"/>
        <item m="1" x="10"/>
        <item m="1" x="2080"/>
        <item m="1" x="4092"/>
        <item m="1" x="6113"/>
        <item m="1" x="12"/>
        <item m="1" x="2085"/>
        <item m="1" x="4096"/>
        <item m="1" x="6117"/>
        <item m="1" x="14"/>
        <item m="1" x="2090"/>
        <item m="1" x="4101"/>
        <item m="1" x="6121"/>
        <item m="1" x="16"/>
        <item m="1" x="2095"/>
        <item m="1" x="4105"/>
        <item m="1" x="6125"/>
        <item m="1" x="18"/>
        <item m="1" x="2100"/>
        <item m="1" x="4109"/>
        <item m="1" x="6129"/>
        <item m="1" x="20"/>
        <item m="1" x="2105"/>
        <item m="1" x="4113"/>
        <item m="1" x="6133"/>
        <item m="1" x="22"/>
        <item m="1" x="2110"/>
        <item m="1" x="4117"/>
        <item m="1" x="6137"/>
        <item m="1" x="24"/>
        <item m="1" x="2115"/>
        <item m="1" x="4121"/>
        <item m="1" x="6141"/>
        <item m="1" x="26"/>
        <item m="1" x="2120"/>
        <item m="1" x="4125"/>
        <item m="1" x="6145"/>
        <item m="1" x="28"/>
        <item m="1" x="2125"/>
        <item m="1" x="4129"/>
        <item m="1" x="6149"/>
        <item m="1" x="30"/>
        <item m="1" x="2130"/>
        <item m="1" x="4133"/>
        <item m="1" x="6153"/>
        <item m="1" x="32"/>
        <item m="1" x="2135"/>
        <item m="1" x="4137"/>
        <item m="1" x="6157"/>
        <item m="1" x="34"/>
        <item m="1" x="2140"/>
        <item m="1" x="4141"/>
        <item m="1" x="6162"/>
        <item m="1" x="36"/>
        <item m="1" x="2145"/>
        <item m="1" x="4145"/>
        <item m="1" x="6164"/>
        <item m="1" x="39"/>
        <item m="1" x="2150"/>
        <item m="1" x="4149"/>
        <item m="1" x="6167"/>
        <item m="1" x="41"/>
        <item m="1" x="2156"/>
        <item m="1" x="4153"/>
        <item m="1" x="6168"/>
        <item m="1" x="43"/>
        <item m="1" x="2159"/>
        <item m="1" x="4158"/>
        <item m="1" x="6171"/>
        <item m="1" x="44"/>
        <item m="1" x="2163"/>
        <item m="1" x="4162"/>
        <item m="1" x="1849"/>
        <item m="1" x="3927"/>
        <item m="1" x="6366"/>
        <item m="1" x="173"/>
        <item m="1" x="1854"/>
        <item m="1" x="3930"/>
        <item m="1" x="6368"/>
        <item m="1" x="175"/>
        <item m="1" x="1859"/>
        <item m="1" x="3933"/>
        <item m="1" x="6370"/>
        <item m="1" x="177"/>
        <item m="1" x="1864"/>
        <item m="1" x="3936"/>
        <item m="1" x="6373"/>
        <item m="1" x="180"/>
        <item m="1" x="1870"/>
        <item m="1" x="3939"/>
        <item m="1" x="6376"/>
        <item m="1" x="184"/>
        <item m="1" x="1875"/>
        <item m="1" x="3942"/>
        <item m="1" x="6379"/>
        <item m="1" x="188"/>
        <item m="1" x="1880"/>
        <item m="1" x="3945"/>
        <item m="1" x="6383"/>
        <item m="1" x="192"/>
        <item m="1" x="1885"/>
        <item m="1" x="3948"/>
        <item m="1" x="6386"/>
        <item m="1" x="196"/>
        <item m="1" x="1890"/>
        <item m="1" x="3951"/>
        <item m="1" x="6389"/>
        <item m="1" x="201"/>
        <item m="1" x="1895"/>
        <item m="1" x="3954"/>
        <item m="1" x="6392"/>
        <item m="1" x="205"/>
        <item m="1" x="1900"/>
        <item m="1" x="3957"/>
        <item m="1" x="6395"/>
        <item m="1" x="209"/>
        <item m="1" x="1905"/>
        <item m="1" x="3960"/>
        <item m="1" x="6398"/>
        <item m="1" x="213"/>
        <item m="1" x="1910"/>
        <item m="1" x="3963"/>
        <item m="1" x="6401"/>
        <item m="1" x="217"/>
        <item m="1" x="1915"/>
        <item m="1" x="3966"/>
        <item m="1" x="6404"/>
        <item m="1" x="221"/>
        <item m="1" x="1920"/>
        <item m="1" x="3969"/>
        <item m="1" x="6407"/>
        <item m="1" x="225"/>
        <item m="1" x="1925"/>
        <item m="1" x="3972"/>
        <item m="1" x="6410"/>
        <item m="1" x="229"/>
        <item m="1" x="1930"/>
        <item m="1" x="3975"/>
        <item m="1" x="6413"/>
        <item m="1" x="233"/>
        <item m="1" x="1935"/>
        <item m="1" x="3978"/>
        <item m="1" x="6416"/>
        <item m="1" x="237"/>
        <item m="1" x="1940"/>
        <item m="1" x="3981"/>
        <item m="1" x="6419"/>
        <item m="1" x="241"/>
        <item m="1" x="1946"/>
        <item m="1" x="3984"/>
        <item m="1" x="6422"/>
        <item m="1" x="245"/>
        <item m="1" x="1949"/>
        <item m="1" x="3988"/>
        <item m="1" x="6425"/>
        <item m="1" x="249"/>
        <item m="1" x="1953"/>
        <item m="1" x="3991"/>
        <item m="1" x="6428"/>
        <item m="1" x="253"/>
        <item m="1" x="1954"/>
        <item m="1" x="3993"/>
        <item m="1" x="6431"/>
        <item m="1" x="258"/>
        <item m="1" x="1957"/>
        <item m="1" x="3995"/>
        <item m="1" x="6435"/>
        <item m="1" x="262"/>
        <item m="1" x="6183"/>
        <item m="1" x="53"/>
        <item m="1" x="2174"/>
        <item m="1" x="4173"/>
        <item m="1" x="6186"/>
        <item m="1" x="56"/>
        <item m="1" x="2176"/>
        <item m="1" x="4175"/>
        <item m="1" x="6189"/>
        <item m="1" x="59"/>
        <item m="1" x="2178"/>
        <item m="1" x="4177"/>
        <item m="1" x="6192"/>
        <item m="1" x="62"/>
        <item m="1" x="2181"/>
        <item m="1" x="4180"/>
        <item m="1" x="6196"/>
        <item m="1" x="65"/>
        <item m="1" x="2184"/>
        <item m="1" x="4184"/>
        <item m="1" x="6199"/>
        <item m="1" x="68"/>
        <item m="1" x="2187"/>
        <item m="1" x="4188"/>
        <item m="1" x="6202"/>
        <item m="1" x="71"/>
        <item m="1" x="2191"/>
        <item m="1" x="4192"/>
        <item m="1" x="6205"/>
        <item m="1" x="74"/>
        <item m="1" x="2194"/>
        <item m="1" x="4196"/>
        <item m="1" x="6208"/>
        <item m="1" x="77"/>
        <item m="1" x="2197"/>
        <item m="1" x="4201"/>
        <item m="1" x="6211"/>
        <item m="1" x="80"/>
        <item m="1" x="2200"/>
        <item m="1" x="4205"/>
        <item m="1" x="6214"/>
        <item m="1" x="83"/>
        <item m="1" x="2203"/>
        <item m="1" x="4209"/>
        <item m="1" x="6217"/>
        <item m="1" x="86"/>
        <item m="1" x="2206"/>
        <item m="1" x="4213"/>
        <item m="1" x="6220"/>
        <item m="1" x="89"/>
        <item m="1" x="2209"/>
        <item m="1" x="4217"/>
        <item m="1" x="6223"/>
        <item m="1" x="92"/>
        <item m="1" x="2212"/>
        <item m="1" x="4221"/>
        <item m="1" x="6226"/>
        <item m="1" x="95"/>
        <item m="1" x="2215"/>
        <item m="1" x="4225"/>
        <item m="1" x="6229"/>
        <item m="1" x="98"/>
        <item m="1" x="2218"/>
        <item m="1" x="4229"/>
        <item m="1" x="6232"/>
        <item m="1" x="101"/>
        <item m="1" x="2221"/>
        <item m="1" x="4233"/>
        <item m="1" x="6235"/>
        <item m="1" x="104"/>
        <item m="1" x="2224"/>
        <item m="1" x="4237"/>
        <item m="1" x="6238"/>
        <item m="1" x="107"/>
        <item m="1" x="2227"/>
        <item m="1" x="4241"/>
        <item m="1" x="6242"/>
        <item m="1" x="110"/>
        <item m="1" x="2230"/>
        <item m="1" x="4245"/>
        <item m="1" x="6245"/>
        <item m="1" x="113"/>
        <item m="1" x="2233"/>
        <item m="1" x="4249"/>
        <item m="1" x="6249"/>
        <item m="1" x="116"/>
        <item m="1" x="2236"/>
        <item m="1" x="4253"/>
        <item m="1" x="6250"/>
        <item m="1" x="118"/>
        <item m="1" x="2239"/>
        <item m="1" x="4257"/>
        <item m="1" x="6253"/>
        <item m="1" x="119"/>
        <item m="1" x="2243"/>
        <item m="1" x="4261"/>
        <item m="1" x="1969"/>
        <item m="1" x="4004"/>
        <item m="1" x="6446"/>
        <item m="1" x="1972"/>
        <item m="1" x="4007"/>
        <item m="1" x="6448"/>
        <item m="1" x="1975"/>
        <item m="1" x="4010"/>
        <item m="1" x="6450"/>
        <item m="1" x="1978"/>
        <item m="1" x="4013"/>
        <item m="1" x="6453"/>
        <item m="1" x="1982"/>
        <item m="1" x="4016"/>
        <item m="1" x="6456"/>
        <item m="1" x="1985"/>
        <item m="1" x="4019"/>
        <item m="1" x="6460"/>
        <item m="1" x="1988"/>
        <item m="1" x="4022"/>
        <item m="1" x="6464"/>
        <item m="1" x="1991"/>
        <item m="1" x="4025"/>
        <item m="1" x="6468"/>
        <item m="1" x="1994"/>
        <item m="1" x="4028"/>
        <item m="1" x="6473"/>
        <item m="1" x="1997"/>
        <item m="1" x="4031"/>
        <item m="1" x="6477"/>
        <item m="1" x="2000"/>
        <item m="1" x="4034"/>
        <item m="1" x="6481"/>
        <item m="1" x="2003"/>
        <item m="1" x="4037"/>
        <item m="1" x="6485"/>
        <item m="1" x="2006"/>
        <item m="1" x="4040"/>
        <item m="1" x="6489"/>
        <item m="1" x="2009"/>
        <item m="1" x="4043"/>
        <item m="1" x="6493"/>
        <item m="1" x="2012"/>
        <item m="1" x="4046"/>
        <item m="1" x="6497"/>
        <item m="1" x="2015"/>
        <item m="1" x="4049"/>
        <item m="1" x="6501"/>
        <item m="1" x="2018"/>
        <item m="1" x="4052"/>
        <item m="1" x="6505"/>
        <item m="1" x="2021"/>
        <item m="1" x="4055"/>
        <item m="1" x="6509"/>
        <item m="1" x="2024"/>
        <item m="1" x="4058"/>
        <item m="1" x="6513"/>
        <item m="1" x="2028"/>
        <item m="1" x="4061"/>
        <item m="1" x="6517"/>
        <item m="1" x="2031"/>
        <item m="1" x="4064"/>
        <item m="1" x="6521"/>
        <item m="1" x="2035"/>
        <item m="1" x="4067"/>
        <item m="1" x="6525"/>
        <item m="1" x="2036"/>
        <item m="1" x="4069"/>
        <item m="1" x="6529"/>
        <item m="1" x="2039"/>
        <item m="1" x="4070"/>
        <item m="1" x="6534"/>
        <item m="1" x="6265"/>
        <item m="1" x="122"/>
        <item m="1" x="2253"/>
        <item m="1" x="6268"/>
        <item m="1" x="123"/>
        <item m="1" x="2255"/>
        <item m="1" x="6271"/>
        <item m="1" x="124"/>
        <item m="1" x="2257"/>
        <item m="1" x="6275"/>
        <item m="1" x="126"/>
        <item m="1" x="2261"/>
        <item m="1" x="6279"/>
        <item m="1" x="128"/>
        <item m="1" x="2265"/>
        <item m="1" x="6283"/>
        <item m="1" x="130"/>
        <item m="1" x="2270"/>
        <item m="1" x="6288"/>
        <item m="1" x="132"/>
        <item m="1" x="2275"/>
        <item m="1" x="6292"/>
        <item m="1" x="134"/>
        <item m="1" x="2280"/>
        <item m="1" x="6296"/>
        <item m="1" x="136"/>
        <item m="1" x="2286"/>
        <item m="1" x="6300"/>
        <item m="1" x="138"/>
        <item m="1" x="2291"/>
        <item m="1" x="6304"/>
        <item m="1" x="140"/>
        <item m="1" x="2296"/>
        <item m="1" x="6308"/>
        <item m="1" x="142"/>
        <item m="1" x="2301"/>
        <item m="1" x="6312"/>
        <item m="1" x="144"/>
        <item m="1" x="2306"/>
        <item m="1" x="6316"/>
        <item m="1" x="146"/>
        <item m="1" x="2311"/>
        <item m="1" x="6320"/>
        <item m="1" x="148"/>
        <item m="1" x="2316"/>
        <item m="1" x="6324"/>
        <item m="1" x="150"/>
        <item m="1" x="2321"/>
        <item m="1" x="6328"/>
        <item m="1" x="152"/>
        <item m="1" x="2326"/>
        <item m="1" x="6332"/>
        <item m="1" x="154"/>
        <item m="1" x="2331"/>
        <item m="1" x="6336"/>
        <item m="1" x="156"/>
        <item m="1" x="2336"/>
        <item m="1" x="6341"/>
        <item m="1" x="158"/>
        <item m="1" x="2341"/>
        <item m="1" x="6345"/>
        <item m="1" x="160"/>
        <item m="1" x="2346"/>
        <item m="1" x="6350"/>
        <item m="1" x="162"/>
        <item m="1" x="2351"/>
        <item m="1" x="6352"/>
        <item m="1" x="165"/>
        <item m="1" x="2356"/>
        <item m="1" x="6356"/>
        <item m="1" x="167"/>
        <item m="1" x="2362"/>
        <item m="1" x="2052"/>
        <item m="1" x="4074"/>
        <item m="1" x="2056"/>
        <item m="1" x="4076"/>
        <item m="1" x="2060"/>
        <item m="1" x="4078"/>
        <item m="1" x="2065"/>
        <item m="1" x="4081"/>
        <item m="1" x="2070"/>
        <item m="1" x="4085"/>
        <item m="1" x="2075"/>
        <item m="1" x="4089"/>
        <item m="1" x="2081"/>
        <item m="1" x="4093"/>
        <item m="1" x="2086"/>
        <item m="1" x="4097"/>
        <item m="1" x="2091"/>
        <item m="1" x="4102"/>
        <item m="1" x="2096"/>
        <item m="1" x="4106"/>
        <item m="1" x="2101"/>
        <item m="1" x="4110"/>
        <item m="1" x="2106"/>
        <item m="1" x="4114"/>
        <item m="1" x="2111"/>
        <item m="1" x="4118"/>
        <item m="1" x="2116"/>
        <item m="1" x="4122"/>
        <item m="1" x="2121"/>
        <item m="1" x="4126"/>
        <item m="1" x="2126"/>
        <item m="1" x="4130"/>
        <item m="1" x="2131"/>
        <item m="1" x="4134"/>
        <item m="1" x="2136"/>
        <item m="1" x="4138"/>
        <item m="1" x="2141"/>
        <item m="1" x="4142"/>
        <item m="1" x="2146"/>
        <item m="1" x="4146"/>
        <item m="1" x="2151"/>
        <item m="1" x="4150"/>
        <item m="1" x="2157"/>
        <item m="1" x="4154"/>
        <item m="1" x="2160"/>
        <item m="1" x="4159"/>
        <item m="1" x="2164"/>
        <item m="1" x="4163"/>
        <item m="1" x="6367"/>
        <item m="1" x="174"/>
        <item m="1" x="6369"/>
        <item m="1" x="176"/>
        <item m="1" x="6371"/>
        <item m="1" x="178"/>
        <item m="1" x="6374"/>
        <item m="1" x="181"/>
        <item m="1" x="6377"/>
        <item m="1" x="185"/>
        <item m="1" x="6380"/>
        <item m="1" x="189"/>
        <item m="1" x="6384"/>
        <item m="1" x="193"/>
        <item m="1" x="6387"/>
        <item m="1" x="197"/>
        <item m="1" x="6390"/>
        <item m="1" x="202"/>
        <item m="1" x="6393"/>
        <item m="1" x="206"/>
        <item m="1" x="6396"/>
        <item m="1" x="210"/>
        <item m="1" x="6399"/>
        <item m="1" x="214"/>
        <item m="1" x="6402"/>
        <item m="1" x="218"/>
        <item m="1" x="6405"/>
        <item m="1" x="222"/>
        <item m="1" x="6408"/>
        <item m="1" x="226"/>
        <item m="1" x="6411"/>
        <item m="1" x="230"/>
        <item m="1" x="6414"/>
        <item m="1" x="234"/>
        <item m="1" x="6417"/>
        <item m="1" x="238"/>
        <item m="1" x="6420"/>
        <item m="1" x="242"/>
        <item m="1" x="6423"/>
        <item m="1" x="246"/>
        <item m="1" x="6426"/>
        <item m="1" x="250"/>
        <item m="1" x="6429"/>
        <item m="1" x="254"/>
        <item m="1" x="6432"/>
        <item m="1" x="259"/>
        <item m="1" x="6436"/>
        <item m="1" x="263"/>
        <item m="1" x="2175"/>
        <item m="1" x="4174"/>
        <item m="1" x="2177"/>
        <item m="1" x="4176"/>
        <item m="1" x="2179"/>
        <item m="1" x="4178"/>
        <item m="1" x="2182"/>
        <item m="1" x="4181"/>
        <item m="1" x="2185"/>
        <item m="1" x="4185"/>
        <item m="1" x="2188"/>
        <item m="1" x="4189"/>
        <item m="1" x="2192"/>
        <item m="1" x="4193"/>
        <item m="1" x="2195"/>
        <item m="1" x="4197"/>
        <item m="1" x="2198"/>
        <item m="1" x="4202"/>
        <item m="1" x="2201"/>
        <item m="1" x="4206"/>
        <item m="1" x="2204"/>
        <item m="1" x="4210"/>
        <item m="1" x="2207"/>
        <item m="1" x="4214"/>
        <item m="1" x="2210"/>
        <item m="1" x="4218"/>
        <item m="1" x="2213"/>
        <item m="1" x="4222"/>
        <item m="1" x="2216"/>
        <item m="1" x="4226"/>
        <item m="1" x="2219"/>
        <item m="1" x="4230"/>
        <item m="1" x="2222"/>
        <item m="1" x="4234"/>
        <item m="1" x="2225"/>
        <item m="1" x="4238"/>
        <item m="1" x="2228"/>
        <item m="1" x="4242"/>
        <item m="1" x="2231"/>
        <item m="1" x="4246"/>
        <item m="1" x="2234"/>
        <item m="1" x="4250"/>
        <item m="1" x="2237"/>
        <item m="1" x="4254"/>
        <item m="1" x="2240"/>
        <item m="1" x="4258"/>
        <item m="1" x="2244"/>
        <item m="1" x="4262"/>
        <item m="1" x="6447"/>
        <item m="1" x="6449"/>
        <item m="1" x="6451"/>
        <item m="1" x="6454"/>
        <item m="1" x="6457"/>
        <item m="1" x="6461"/>
        <item m="1" x="6465"/>
        <item m="1" x="6469"/>
        <item m="1" x="6474"/>
        <item m="1" x="6478"/>
        <item m="1" x="6482"/>
        <item m="1" x="6486"/>
        <item m="1" x="6490"/>
        <item m="1" x="6494"/>
        <item m="1" x="6498"/>
        <item m="1" x="6502"/>
        <item m="1" x="6506"/>
        <item m="1" x="6510"/>
        <item m="1" x="6514"/>
        <item m="1" x="6518"/>
        <item m="1" x="6522"/>
        <item m="1" x="6526"/>
        <item m="1" x="6530"/>
        <item m="1" x="6535"/>
        <item m="1" x="2254"/>
        <item m="1" x="2256"/>
        <item m="1" x="2258"/>
        <item m="1" x="2262"/>
        <item m="1" x="2266"/>
        <item m="1" x="2271"/>
        <item m="1" x="2276"/>
        <item m="1" x="2281"/>
        <item m="1" x="2287"/>
        <item m="1" x="2292"/>
        <item m="1" x="2297"/>
        <item m="1" x="2302"/>
        <item m="1" x="2307"/>
        <item m="1" x="2312"/>
        <item m="1" x="2317"/>
        <item m="1" x="2322"/>
        <item m="1" x="2327"/>
        <item m="1" x="2332"/>
        <item m="1" x="2337"/>
        <item m="1" x="2342"/>
        <item m="1" x="2347"/>
        <item m="1" x="2352"/>
        <item m="1" x="2357"/>
        <item m="1" x="2363"/>
        <item m="1" x="6549"/>
        <item m="1" x="2380"/>
        <item m="1" x="6653"/>
        <item m="1" x="2484"/>
        <item m="1" x="6781"/>
        <item m="1" x="2634"/>
        <item m="1" x="6908"/>
        <item m="1" x="2784"/>
        <item m="1" x="7080"/>
        <item m="1" x="2980"/>
        <item m="1" x="7206"/>
        <item m="1" x="3130"/>
        <item m="1" x="7378"/>
        <item m="1" x="3323"/>
        <item m="1" x="7500"/>
        <item m="1" x="3431"/>
        <item m="1" x="7648"/>
        <item m="1" x="3599"/>
        <item m="1" x="7744"/>
        <item m="1" x="3634"/>
        <item m="1" x="7867"/>
        <item m="1" x="6272"/>
        <item m="1" x="125"/>
        <item m="1" x="2259"/>
        <item m="1" x="4272"/>
        <item m="1" x="6276"/>
        <item m="1" x="127"/>
        <item m="1" x="2263"/>
        <item m="1" x="4274"/>
        <item m="1" x="6280"/>
        <item m="1" x="129"/>
        <item m="1" x="2267"/>
        <item m="1" x="4277"/>
        <item m="1" x="6284"/>
        <item m="1" x="131"/>
        <item m="1" x="2272"/>
        <item m="1" x="4281"/>
        <item m="1" x="6289"/>
        <item m="1" x="133"/>
        <item m="1" x="2277"/>
        <item m="1" x="4286"/>
        <item m="1" x="6293"/>
        <item m="1" x="135"/>
        <item m="1" x="2282"/>
        <item m="1" x="4291"/>
        <item m="1" x="6297"/>
        <item m="1" x="137"/>
        <item m="1" x="2288"/>
        <item m="1" x="4297"/>
        <item m="1" x="6301"/>
        <item m="1" x="139"/>
        <item m="1" x="2293"/>
        <item m="1" x="4302"/>
        <item m="1" x="6305"/>
        <item m="1" x="141"/>
        <item m="1" x="2298"/>
        <item m="1" x="4308"/>
        <item m="1" x="6309"/>
        <item m="1" x="143"/>
        <item m="1" x="2303"/>
        <item m="1" x="4313"/>
        <item m="1" x="6313"/>
        <item m="1" x="145"/>
        <item m="1" x="2308"/>
        <item m="1" x="4318"/>
        <item m="1" x="6317"/>
        <item m="1" x="147"/>
        <item m="1" x="2313"/>
        <item m="1" x="4323"/>
        <item m="1" x="6321"/>
        <item m="1" x="149"/>
        <item m="1" x="2318"/>
        <item m="1" x="4328"/>
        <item m="1" x="6325"/>
        <item m="1" x="151"/>
        <item m="1" x="2323"/>
        <item m="1" x="4333"/>
        <item m="1" x="6329"/>
        <item m="1" x="153"/>
        <item m="1" x="2328"/>
        <item m="1" x="4338"/>
        <item m="1" x="6333"/>
        <item m="1" x="155"/>
        <item m="1" x="2333"/>
        <item m="1" x="4343"/>
        <item m="1" x="6337"/>
        <item m="1" x="157"/>
        <item m="1" x="2338"/>
        <item m="1" x="4348"/>
        <item m="1" x="6342"/>
        <item m="1" x="159"/>
        <item m="1" x="2343"/>
        <item m="1" x="4353"/>
        <item m="1" x="6346"/>
        <item m="1" x="161"/>
        <item m="1" x="2348"/>
        <item m="1" x="4358"/>
        <item m="1" x="6351"/>
        <item m="1" x="163"/>
        <item m="1" x="2353"/>
        <item m="1" x="4363"/>
        <item m="1" x="6353"/>
        <item m="1" x="166"/>
        <item m="1" x="2358"/>
        <item m="1" x="4368"/>
        <item m="1" x="6357"/>
        <item m="1" x="168"/>
        <item m="1" x="2364"/>
        <item m="1" x="4373"/>
        <item m="1" x="6358"/>
        <item m="1" x="170"/>
        <item m="1" x="2367"/>
        <item m="1" x="4379"/>
        <item m="1" x="6361"/>
        <item m="1" x="171"/>
        <item m="1" x="2371"/>
        <item m="1" x="4384"/>
        <item m="1" x="2061"/>
        <item m="1" x="4079"/>
        <item m="1" x="6550"/>
        <item m="1" x="349"/>
        <item m="1" x="2066"/>
        <item m="1" x="4082"/>
        <item m="1" x="6552"/>
        <item m="1" x="351"/>
        <item m="1" x="2071"/>
        <item m="1" x="4086"/>
        <item m="1" x="6555"/>
        <item m="1" x="355"/>
        <item m="1" x="2076"/>
        <item m="1" x="4090"/>
        <item m="1" x="6559"/>
        <item m="1" x="360"/>
        <item m="1" x="2082"/>
        <item m="1" x="4094"/>
        <item m="1" x="6563"/>
        <item m="1" x="366"/>
        <item m="1" x="2087"/>
        <item m="1" x="4098"/>
        <item m="1" x="6567"/>
        <item m="1" x="372"/>
        <item m="1" x="2092"/>
        <item m="1" x="4103"/>
        <item m="1" x="6572"/>
        <item m="1" x="379"/>
        <item m="1" x="2097"/>
        <item m="1" x="4107"/>
        <item m="1" x="6576"/>
        <item m="1" x="385"/>
        <item m="1" x="2102"/>
        <item m="1" x="4111"/>
        <item m="1" x="6580"/>
        <item m="1" x="392"/>
        <item m="1" x="2107"/>
        <item m="1" x="4115"/>
        <item m="1" x="6584"/>
        <item m="1" x="398"/>
        <item m="1" x="2112"/>
        <item m="1" x="4119"/>
        <item m="1" x="6588"/>
        <item m="1" x="404"/>
        <item m="1" x="2117"/>
        <item m="1" x="4123"/>
        <item m="1" x="6592"/>
        <item m="1" x="410"/>
        <item m="1" x="2122"/>
        <item m="1" x="4127"/>
        <item m="1" x="6596"/>
        <item m="1" x="416"/>
        <item m="1" x="2127"/>
        <item m="1" x="4131"/>
        <item m="1" x="6600"/>
        <item m="1" x="422"/>
        <item m="1" x="2132"/>
        <item m="1" x="4135"/>
        <item m="1" x="6604"/>
        <item m="1" x="428"/>
        <item m="1" x="2137"/>
        <item m="1" x="4139"/>
        <item m="1" x="6608"/>
        <item m="1" x="434"/>
        <item m="1" x="2142"/>
        <item m="1" x="4143"/>
        <item m="1" x="6612"/>
        <item m="1" x="440"/>
        <item m="1" x="2147"/>
        <item m="1" x="4147"/>
        <item m="1" x="6616"/>
        <item m="1" x="446"/>
        <item m="1" x="2152"/>
        <item m="1" x="4151"/>
        <item m="1" x="6620"/>
        <item m="1" x="452"/>
        <item m="1" x="2158"/>
        <item m="1" x="4155"/>
        <item m="1" x="6624"/>
        <item m="1" x="458"/>
        <item m="1" x="2161"/>
        <item m="1" x="4160"/>
        <item m="1" x="6628"/>
        <item m="1" x="464"/>
        <item m="1" x="2165"/>
        <item m="1" x="4164"/>
        <item m="1" x="6633"/>
        <item m="1" x="470"/>
        <item m="1" x="2166"/>
        <item m="1" x="4167"/>
        <item m="1" x="6637"/>
        <item m="1" x="476"/>
        <item m="1" x="2169"/>
        <item m="1" x="4169"/>
        <item m="1" x="6642"/>
        <item m="1" x="482"/>
        <item m="1" x="6372"/>
        <item m="1" x="179"/>
        <item m="1" x="2381"/>
        <item m="1" x="4397"/>
        <item m="1" x="6375"/>
        <item m="1" x="182"/>
        <item m="1" x="2383"/>
        <item m="1" x="4399"/>
        <item m="1" x="6378"/>
        <item m="1" x="186"/>
        <item m="1" x="2386"/>
        <item m="1" x="4403"/>
        <item m="1" x="6381"/>
        <item m="1" x="190"/>
        <item m="1" x="2390"/>
        <item m="1" x="4408"/>
        <item m="1" x="6385"/>
        <item m="1" x="194"/>
        <item m="1" x="2394"/>
        <item m="1" x="4414"/>
        <item m="1" x="6388"/>
        <item m="1" x="198"/>
        <item m="1" x="2398"/>
        <item m="1" x="4420"/>
        <item m="1" x="6391"/>
        <item m="1" x="203"/>
        <item m="1" x="2403"/>
        <item m="1" x="4427"/>
        <item m="1" x="6394"/>
        <item m="1" x="207"/>
        <item m="1" x="2407"/>
        <item m="1" x="4433"/>
        <item m="1" x="6397"/>
        <item m="1" x="211"/>
        <item m="1" x="2411"/>
        <item m="1" x="4440"/>
        <item m="1" x="6400"/>
        <item m="1" x="215"/>
        <item m="1" x="2415"/>
        <item m="1" x="4446"/>
        <item m="1" x="6403"/>
        <item m="1" x="219"/>
        <item m="1" x="2419"/>
        <item m="1" x="4452"/>
        <item m="1" x="6406"/>
        <item m="1" x="223"/>
        <item m="1" x="2423"/>
        <item m="1" x="4458"/>
        <item m="1" x="6409"/>
        <item m="1" x="227"/>
        <item m="1" x="2427"/>
        <item m="1" x="4464"/>
        <item m="1" x="6412"/>
        <item m="1" x="231"/>
        <item m="1" x="2431"/>
        <item m="1" x="4470"/>
        <item m="1" x="6415"/>
        <item m="1" x="235"/>
        <item m="1" x="2435"/>
        <item m="1" x="4476"/>
        <item m="1" x="6418"/>
        <item m="1" x="239"/>
        <item m="1" x="2439"/>
        <item m="1" x="4482"/>
        <item m="1" x="6421"/>
        <item m="1" x="243"/>
        <item m="1" x="2443"/>
        <item m="1" x="4488"/>
        <item m="1" x="6424"/>
        <item m="1" x="247"/>
        <item m="1" x="2447"/>
        <item m="1" x="4494"/>
        <item m="1" x="6427"/>
        <item m="1" x="251"/>
        <item m="1" x="2451"/>
        <item m="1" x="4500"/>
        <item m="1" x="6430"/>
        <item m="1" x="255"/>
        <item m="1" x="2455"/>
        <item m="1" x="4506"/>
        <item m="1" x="6433"/>
        <item m="1" x="260"/>
        <item m="1" x="2459"/>
        <item m="1" x="4512"/>
        <item m="1" x="6437"/>
        <item m="1" x="264"/>
        <item m="1" x="2464"/>
        <item m="1" x="4518"/>
        <item m="1" x="6438"/>
        <item m="1" x="267"/>
        <item m="1" x="2468"/>
        <item m="1" x="4524"/>
        <item m="1" x="6441"/>
        <item m="1" x="270"/>
        <item m="1" x="2473"/>
        <item m="1" x="4530"/>
        <item m="1" x="2180"/>
        <item m="1" x="4179"/>
        <item m="1" x="6654"/>
        <item m="1" x="2183"/>
        <item m="1" x="4182"/>
        <item m="1" x="6656"/>
        <item m="1" x="2186"/>
        <item m="1" x="4186"/>
        <item m="1" x="6659"/>
        <item m="1" x="2189"/>
        <item m="1" x="4190"/>
        <item m="1" x="6663"/>
        <item m="1" x="2193"/>
        <item m="1" x="4194"/>
        <item m="1" x="6667"/>
        <item m="1" x="2196"/>
        <item m="1" x="4198"/>
        <item m="1" x="6672"/>
        <item m="1" x="2199"/>
        <item m="1" x="4203"/>
        <item m="1" x="6677"/>
        <item m="1" x="2202"/>
        <item m="1" x="4207"/>
        <item m="1" x="6682"/>
        <item m="1" x="2205"/>
        <item m="1" x="4211"/>
        <item m="1" x="6688"/>
        <item m="1" x="2208"/>
        <item m="1" x="4215"/>
        <item m="1" x="6693"/>
        <item m="1" x="2211"/>
        <item m="1" x="4219"/>
        <item m="1" x="6698"/>
        <item m="1" x="2214"/>
        <item m="1" x="4223"/>
        <item m="1" x="6703"/>
        <item m="1" x="2217"/>
        <item m="1" x="4227"/>
        <item m="1" x="6708"/>
        <item m="1" x="2220"/>
        <item m="1" x="4231"/>
        <item m="1" x="6713"/>
        <item m="1" x="2223"/>
        <item m="1" x="4235"/>
        <item m="1" x="6718"/>
        <item m="1" x="2226"/>
        <item m="1" x="4239"/>
        <item m="1" x="6723"/>
        <item m="1" x="2229"/>
        <item m="1" x="4243"/>
        <item m="1" x="6728"/>
        <item m="1" x="2232"/>
        <item m="1" x="4247"/>
        <item m="1" x="6733"/>
        <item m="1" x="2235"/>
        <item m="1" x="4251"/>
        <item m="1" x="6738"/>
        <item m="1" x="2238"/>
        <item m="1" x="4255"/>
        <item m="1" x="6743"/>
        <item m="1" x="2241"/>
        <item m="1" x="4259"/>
        <item m="1" x="6748"/>
        <item m="1" x="2245"/>
        <item m="1" x="4263"/>
        <item m="1" x="6754"/>
        <item m="1" x="2246"/>
        <item m="1" x="4266"/>
        <item m="1" x="6759"/>
        <item m="1" x="2248"/>
        <item m="1" x="4268"/>
        <item m="1" x="6765"/>
        <item m="1" x="6452"/>
        <item m="1" x="274"/>
        <item m="1" x="2485"/>
        <item m="1" x="6455"/>
        <item m="1" x="275"/>
        <item m="1" x="2487"/>
        <item m="1" x="6458"/>
        <item m="1" x="277"/>
        <item m="1" x="2490"/>
        <item m="1" x="6462"/>
        <item m="1" x="280"/>
        <item m="1" x="2495"/>
        <item m="1" x="6466"/>
        <item m="1" x="283"/>
        <item m="1" x="2500"/>
        <item m="1" x="6470"/>
        <item m="1" x="286"/>
        <item m="1" x="2506"/>
        <item m="1" x="6475"/>
        <item m="1" x="290"/>
        <item m="1" x="2512"/>
        <item m="1" x="6479"/>
        <item m="1" x="293"/>
        <item m="1" x="2518"/>
        <item m="1" x="6483"/>
        <item m="1" x="296"/>
        <item m="1" x="2525"/>
        <item m="1" x="6487"/>
        <item m="1" x="299"/>
        <item m="1" x="2531"/>
        <item m="1" x="6491"/>
        <item m="1" x="302"/>
        <item m="1" x="2537"/>
        <item m="1" x="6495"/>
        <item m="1" x="305"/>
        <item m="1" x="2543"/>
        <item m="1" x="6499"/>
        <item m="1" x="308"/>
        <item m="1" x="2549"/>
        <item m="1" x="6503"/>
        <item m="1" x="311"/>
        <item m="1" x="2555"/>
        <item m="1" x="6507"/>
        <item m="1" x="314"/>
        <item m="1" x="2561"/>
        <item m="1" x="6511"/>
        <item m="1" x="317"/>
        <item m="1" x="2567"/>
        <item m="1" x="6515"/>
        <item m="1" x="320"/>
        <item m="1" x="2573"/>
        <item m="1" x="6519"/>
        <item m="1" x="323"/>
        <item m="1" x="2579"/>
        <item m="1" x="6523"/>
        <item m="1" x="326"/>
        <item m="1" x="2585"/>
        <item m="1" x="6527"/>
        <item m="1" x="329"/>
        <item m="1" x="2591"/>
        <item m="1" x="6531"/>
        <item m="1" x="332"/>
        <item m="1" x="2597"/>
        <item m="1" x="6536"/>
        <item m="1" x="335"/>
        <item m="1" x="2603"/>
        <item m="1" x="6538"/>
        <item m="1" x="339"/>
        <item m="1" x="2609"/>
        <item m="1" x="6541"/>
        <item m="1" x="342"/>
        <item m="1" x="2616"/>
        <item m="1" x="2260"/>
        <item m="1" x="4273"/>
        <item m="1" x="2264"/>
        <item m="1" x="4275"/>
        <item m="1" x="2268"/>
        <item m="1" x="4278"/>
        <item m="1" x="2273"/>
        <item m="1" x="4282"/>
        <item m="1" x="2278"/>
        <item m="1" x="4287"/>
        <item m="1" x="2283"/>
        <item m="1" x="4292"/>
        <item m="1" x="2289"/>
        <item m="1" x="4298"/>
        <item m="1" x="2294"/>
        <item m="1" x="4303"/>
        <item m="1" x="2299"/>
        <item m="1" x="4309"/>
        <item m="1" x="2304"/>
        <item m="1" x="4314"/>
        <item m="1" x="2309"/>
        <item m="1" x="4319"/>
        <item m="1" x="2314"/>
        <item m="1" x="4324"/>
        <item m="1" x="2319"/>
        <item m="1" x="4329"/>
        <item m="1" x="2324"/>
        <item m="1" x="4334"/>
        <item m="1" x="2329"/>
        <item m="1" x="4339"/>
        <item m="1" x="2334"/>
        <item m="1" x="4344"/>
        <item m="1" x="2339"/>
        <item m="1" x="4349"/>
        <item m="1" x="2344"/>
        <item m="1" x="4354"/>
        <item m="1" x="2349"/>
        <item m="1" x="4359"/>
        <item m="1" x="2354"/>
        <item m="1" x="4364"/>
        <item m="1" x="2359"/>
        <item m="1" x="4369"/>
        <item m="1" x="2365"/>
        <item m="1" x="4374"/>
        <item m="1" x="2368"/>
        <item m="1" x="4380"/>
        <item m="1" x="2372"/>
        <item m="1" x="4385"/>
        <item m="1" x="6551"/>
        <item m="1" x="350"/>
        <item m="1" x="6553"/>
        <item m="1" x="352"/>
        <item m="1" x="6556"/>
        <item m="1" x="356"/>
        <item m="1" x="6560"/>
        <item m="1" x="361"/>
        <item m="1" x="6564"/>
        <item m="1" x="367"/>
        <item m="1" x="6568"/>
        <item m="1" x="373"/>
        <item m="1" x="6573"/>
        <item m="1" x="380"/>
        <item m="1" x="6577"/>
        <item m="1" x="386"/>
        <item m="1" x="6581"/>
        <item m="1" x="393"/>
        <item m="1" x="6585"/>
        <item m="1" x="399"/>
        <item m="1" x="6589"/>
        <item m="1" x="405"/>
        <item m="1" x="6593"/>
        <item m="1" x="411"/>
        <item m="1" x="6597"/>
        <item m="1" x="417"/>
        <item m="1" x="6601"/>
        <item m="1" x="423"/>
        <item m="1" x="6605"/>
        <item m="1" x="429"/>
        <item m="1" x="6609"/>
        <item m="1" x="435"/>
        <item m="1" x="6613"/>
        <item m="1" x="441"/>
        <item m="1" x="6617"/>
        <item m="1" x="447"/>
        <item m="1" x="6621"/>
        <item m="1" x="453"/>
        <item m="1" x="6625"/>
        <item m="1" x="459"/>
        <item m="1" x="6629"/>
        <item m="1" x="465"/>
        <item m="1" x="6634"/>
        <item m="1" x="471"/>
        <item m="1" x="6638"/>
        <item m="1" x="477"/>
        <item m="1" x="6643"/>
        <item m="1" x="483"/>
        <item m="1" x="2382"/>
        <item m="1" x="4398"/>
        <item m="1" x="2384"/>
        <item m="1" x="4400"/>
        <item m="1" x="2387"/>
        <item m="1" x="4404"/>
        <item m="1" x="2391"/>
        <item m="1" x="4409"/>
        <item m="1" x="2395"/>
        <item m="1" x="4415"/>
        <item m="1" x="2399"/>
        <item m="1" x="4421"/>
        <item m="1" x="2404"/>
        <item m="1" x="4428"/>
        <item m="1" x="2408"/>
        <item m="1" x="4434"/>
        <item m="1" x="2412"/>
        <item m="1" x="4441"/>
        <item m="1" x="2416"/>
        <item m="1" x="4447"/>
        <item m="1" x="2420"/>
        <item m="1" x="4453"/>
        <item m="1" x="2424"/>
        <item m="1" x="4459"/>
        <item m="1" x="2428"/>
        <item m="1" x="4465"/>
        <item m="1" x="2432"/>
        <item m="1" x="4471"/>
        <item m="1" x="2436"/>
        <item m="1" x="4477"/>
        <item m="1" x="2440"/>
        <item m="1" x="4483"/>
        <item m="1" x="2444"/>
        <item m="1" x="4489"/>
        <item m="1" x="2448"/>
        <item m="1" x="4495"/>
        <item m="1" x="2452"/>
        <item m="1" x="4501"/>
        <item m="1" x="2456"/>
        <item m="1" x="4507"/>
        <item m="1" x="2460"/>
        <item m="1" x="4513"/>
        <item m="1" x="2465"/>
        <item m="1" x="4519"/>
        <item m="1" x="2469"/>
        <item m="1" x="4525"/>
        <item m="1" x="2474"/>
        <item m="1" x="4531"/>
        <item m="1" x="6655"/>
        <item m="1" x="6657"/>
        <item m="1" x="6660"/>
        <item m="1" x="6664"/>
        <item m="1" x="6668"/>
        <item m="1" x="6673"/>
        <item m="1" x="6678"/>
        <item m="1" x="6683"/>
        <item m="1" x="6689"/>
        <item m="1" x="6694"/>
        <item m="1" x="6699"/>
        <item m="1" x="6704"/>
        <item m="1" x="6709"/>
        <item m="1" x="6714"/>
        <item m="1" x="6719"/>
        <item m="1" x="6724"/>
        <item m="1" x="6729"/>
        <item m="1" x="6734"/>
        <item m="1" x="6739"/>
        <item m="1" x="6744"/>
        <item m="1" x="6749"/>
        <item m="1" x="6755"/>
        <item m="1" x="6760"/>
        <item m="1" x="6766"/>
        <item m="1" x="2486"/>
        <item m="1" x="2488"/>
        <item m="1" x="2491"/>
        <item m="1" x="2496"/>
        <item m="1" x="2501"/>
        <item m="1" x="2507"/>
        <item m="1" x="2513"/>
        <item m="1" x="2519"/>
        <item m="1" x="2526"/>
        <item m="1" x="2532"/>
        <item m="1" x="2538"/>
        <item m="1" x="2544"/>
        <item m="1" x="2550"/>
        <item m="1" x="2556"/>
        <item m="1" x="2562"/>
        <item m="1" x="2568"/>
        <item m="1" x="2574"/>
        <item m="1" x="2580"/>
        <item m="1" x="2586"/>
        <item m="1" x="2592"/>
        <item m="1" x="2598"/>
        <item m="1" x="2604"/>
        <item m="1" x="2610"/>
        <item m="1" x="2617"/>
        <item m="1" x="6782"/>
        <item m="1" x="2635"/>
        <item m="1" x="6909"/>
        <item m="1" x="2785"/>
        <item m="1" x="7082"/>
        <item m="1" x="2982"/>
        <item m="1" x="7208"/>
        <item m="1" x="3132"/>
        <item m="1" x="3328"/>
        <item m="1" x="7507"/>
        <item m="1" x="3437"/>
        <item m="1" x="7655"/>
        <item m="1" x="3608"/>
        <item m="1" x="7753"/>
        <item m="1" x="3637"/>
        <item m="1" x="3759"/>
        <item m="1" x="3832"/>
        <item m="1" x="6459"/>
        <item m="1" x="278"/>
        <item m="1" x="2492"/>
        <item m="1" x="4546"/>
        <item m="1" x="6463"/>
        <item m="1" x="281"/>
        <item m="1" x="2497"/>
        <item m="1" x="4550"/>
        <item m="1" x="6467"/>
        <item m="1" x="284"/>
        <item m="1" x="2502"/>
        <item m="1" x="4555"/>
        <item m="1" x="6471"/>
        <item m="1" x="287"/>
        <item m="1" x="2508"/>
        <item m="1" x="4561"/>
        <item m="1" x="6476"/>
        <item m="1" x="291"/>
        <item m="1" x="2514"/>
        <item m="1" x="4569"/>
        <item m="1" x="6480"/>
        <item m="1" x="294"/>
        <item m="1" x="2520"/>
        <item m="1" x="4576"/>
        <item m="1" x="6484"/>
        <item m="1" x="297"/>
        <item m="1" x="2527"/>
        <item m="1" x="4584"/>
        <item m="1" x="6488"/>
        <item m="1" x="300"/>
        <item m="1" x="2533"/>
        <item m="1" x="4591"/>
        <item m="1" x="6492"/>
        <item m="1" x="303"/>
        <item m="1" x="2539"/>
        <item m="1" x="4599"/>
        <item m="1" x="6496"/>
        <item m="1" x="306"/>
        <item m="1" x="2545"/>
        <item m="1" x="4606"/>
        <item m="1" x="6500"/>
        <item m="1" x="309"/>
        <item m="1" x="2551"/>
        <item m="1" x="4613"/>
        <item m="1" x="6504"/>
        <item m="1" x="312"/>
        <item m="1" x="2557"/>
        <item m="1" x="4620"/>
        <item m="1" x="6508"/>
        <item m="1" x="315"/>
        <item m="1" x="2563"/>
        <item m="1" x="4627"/>
        <item m="1" x="6512"/>
        <item m="1" x="318"/>
        <item m="1" x="2569"/>
        <item m="1" x="4634"/>
        <item m="1" x="6516"/>
        <item m="1" x="321"/>
        <item m="1" x="2575"/>
        <item m="1" x="4641"/>
        <item m="1" x="6520"/>
        <item m="1" x="324"/>
        <item m="1" x="2581"/>
        <item m="1" x="4648"/>
        <item m="1" x="6524"/>
        <item m="1" x="327"/>
        <item m="1" x="2587"/>
        <item m="1" x="4655"/>
        <item m="1" x="6528"/>
        <item m="1" x="330"/>
        <item m="1" x="2593"/>
        <item m="1" x="4662"/>
        <item m="1" x="6532"/>
        <item m="1" x="333"/>
        <item m="1" x="2599"/>
        <item m="1" x="4669"/>
        <item m="1" x="6537"/>
        <item m="1" x="336"/>
        <item m="1" x="2605"/>
        <item m="1" x="4676"/>
        <item m="1" x="6539"/>
        <item m="1" x="340"/>
        <item m="1" x="2611"/>
        <item m="1" x="4683"/>
        <item m="1" x="6542"/>
        <item m="1" x="343"/>
        <item m="1" x="2618"/>
        <item m="1" x="4690"/>
        <item m="1" x="6543"/>
        <item m="1" x="346"/>
        <item m="1" x="2622"/>
        <item m="1" x="4698"/>
        <item m="1" x="6546"/>
        <item m="1" x="348"/>
        <item m="1" x="2627"/>
        <item m="1" x="4705"/>
        <item m="1" x="2269"/>
        <item m="1" x="4279"/>
        <item m="1" x="6784"/>
        <item m="1" x="621"/>
        <item m="1" x="2274"/>
        <item m="1" x="4283"/>
        <item m="1" x="6787"/>
        <item m="1" x="625"/>
        <item m="1" x="2279"/>
        <item m="1" x="4288"/>
        <item m="1" x="6791"/>
        <item m="1" x="631"/>
        <item m="1" x="2284"/>
        <item m="1" x="4293"/>
        <item m="1" x="6796"/>
        <item m="1" x="638"/>
        <item m="1" x="2290"/>
        <item m="1" x="4299"/>
        <item m="1" x="6801"/>
        <item m="1" x="647"/>
        <item m="1" x="2295"/>
        <item m="1" x="4304"/>
        <item m="1" x="6806"/>
        <item m="1" x="655"/>
        <item m="1" x="2300"/>
        <item m="1" x="4310"/>
        <item m="1" x="6812"/>
        <item m="1" x="664"/>
        <item m="1" x="2305"/>
        <item m="1" x="4315"/>
        <item m="1" x="6817"/>
        <item m="1" x="672"/>
        <item m="1" x="2310"/>
        <item m="1" x="4320"/>
        <item m="1" x="6822"/>
        <item m="1" x="681"/>
        <item m="1" x="2315"/>
        <item m="1" x="4325"/>
        <item m="1" x="6827"/>
        <item m="1" x="689"/>
        <item m="1" x="2320"/>
        <item m="1" x="4330"/>
        <item m="1" x="6832"/>
        <item m="1" x="697"/>
        <item m="1" x="2325"/>
        <item m="1" x="4335"/>
        <item m="1" x="6837"/>
        <item m="1" x="705"/>
        <item m="1" x="2330"/>
        <item m="1" x="4340"/>
        <item m="1" x="6842"/>
        <item m="1" x="713"/>
        <item m="1" x="2335"/>
        <item m="1" x="4345"/>
        <item m="1" x="6847"/>
        <item m="1" x="721"/>
        <item m="1" x="2340"/>
        <item m="1" x="4350"/>
        <item m="1" x="6852"/>
        <item m="1" x="729"/>
        <item m="1" x="2345"/>
        <item m="1" x="4355"/>
        <item m="1" x="6857"/>
        <item m="1" x="737"/>
        <item m="1" x="2350"/>
        <item m="1" x="4360"/>
        <item m="1" x="6862"/>
        <item m="1" x="745"/>
        <item m="1" x="2355"/>
        <item m="1" x="4365"/>
        <item m="1" x="6867"/>
        <item m="1" x="753"/>
        <item m="1" x="2360"/>
        <item m="1" x="4370"/>
        <item m="1" x="6872"/>
        <item m="1" x="761"/>
        <item m="1" x="2366"/>
        <item m="1" x="4375"/>
        <item m="1" x="6877"/>
        <item m="1" x="769"/>
        <item m="1" x="2369"/>
        <item m="1" x="4381"/>
        <item m="1" x="6882"/>
        <item m="1" x="778"/>
        <item m="1" x="2373"/>
        <item m="1" x="4386"/>
        <item m="1" x="6888"/>
        <item m="1" x="786"/>
        <item m="1" x="2374"/>
        <item m="1" x="4390"/>
        <item m="1" x="6893"/>
        <item m="1" x="795"/>
        <item m="1" x="2377"/>
        <item m="1" x="4394"/>
        <item m="1" x="6899"/>
        <item m="1" x="803"/>
        <item m="1" x="6557"/>
        <item m="1" x="357"/>
        <item m="1" x="2638"/>
        <item m="1" x="4719"/>
        <item m="1" x="6561"/>
        <item m="1" x="362"/>
        <item m="1" x="2642"/>
        <item m="1" x="4724"/>
        <item m="1" x="6565"/>
        <item m="1" x="368"/>
        <item m="1" x="2647"/>
        <item m="1" x="4731"/>
        <item m="1" x="6569"/>
        <item m="1" x="374"/>
        <item m="1" x="2653"/>
        <item m="1" x="4739"/>
        <item m="1" x="6574"/>
        <item m="1" x="381"/>
        <item m="1" x="2659"/>
        <item m="1" x="4749"/>
        <item m="1" x="6578"/>
        <item m="1" x="387"/>
        <item m="1" x="2665"/>
        <item m="1" x="4758"/>
        <item m="1" x="6582"/>
        <item m="1" x="394"/>
        <item m="1" x="2672"/>
        <item m="1" x="4768"/>
        <item m="1" x="6586"/>
        <item m="1" x="400"/>
        <item m="1" x="2678"/>
        <item m="1" x="4777"/>
        <item m="1" x="6590"/>
        <item m="1" x="406"/>
        <item m="1" x="2684"/>
        <item m="1" x="4787"/>
        <item m="1" x="6594"/>
        <item m="1" x="412"/>
        <item m="1" x="2690"/>
        <item m="1" x="4796"/>
        <item m="1" x="6598"/>
        <item m="1" x="418"/>
        <item m="1" x="2696"/>
        <item m="1" x="4805"/>
        <item m="1" x="6602"/>
        <item m="1" x="424"/>
        <item m="1" x="2702"/>
        <item m="1" x="4814"/>
        <item m="1" x="6606"/>
        <item m="1" x="430"/>
        <item m="1" x="2708"/>
        <item m="1" x="4823"/>
        <item m="1" x="6610"/>
        <item m="1" x="436"/>
        <item m="1" x="2714"/>
        <item m="1" x="4832"/>
        <item m="1" x="6614"/>
        <item m="1" x="442"/>
        <item m="1" x="2720"/>
        <item m="1" x="4841"/>
        <item m="1" x="6618"/>
        <item m="1" x="448"/>
        <item m="1" x="2726"/>
        <item m="1" x="4850"/>
        <item m="1" x="6622"/>
        <item m="1" x="454"/>
        <item m="1" x="2732"/>
        <item m="1" x="4859"/>
        <item m="1" x="6626"/>
        <item m="1" x="460"/>
        <item m="1" x="2738"/>
        <item m="1" x="4868"/>
        <item m="1" x="6630"/>
        <item m="1" x="466"/>
        <item m="1" x="2744"/>
        <item m="1" x="4877"/>
        <item m="1" x="6635"/>
        <item m="1" x="472"/>
        <item m="1" x="2750"/>
        <item m="1" x="4886"/>
        <item m="1" x="6639"/>
        <item m="1" x="478"/>
        <item m="1" x="2756"/>
        <item m="1" x="4895"/>
        <item m="1" x="6644"/>
        <item m="1" x="484"/>
        <item m="1" x="2762"/>
        <item m="1" x="4904"/>
        <item m="1" x="6646"/>
        <item m="1" x="489"/>
        <item m="1" x="2768"/>
        <item m="1" x="4913"/>
        <item m="1" x="6650"/>
        <item m="1" x="493"/>
        <item m="1" x="2775"/>
        <item m="1" x="4922"/>
        <item m="1" x="2388"/>
        <item m="1" x="4405"/>
        <item m="1" x="6912"/>
        <item m="1" x="2392"/>
        <item m="1" x="4410"/>
        <item m="1" x="6916"/>
        <item m="1" x="2396"/>
        <item m="1" x="4416"/>
        <item m="1" x="6921"/>
        <item m="1" x="2400"/>
        <item m="1" x="4422"/>
        <item m="1" x="6927"/>
        <item m="1" x="2405"/>
        <item m="1" x="4429"/>
        <item m="1" x="6933"/>
        <item m="1" x="2409"/>
        <item m="1" x="4435"/>
        <item m="1" x="6940"/>
        <item m="1" x="2413"/>
        <item m="1" x="4442"/>
        <item m="1" x="6947"/>
        <item m="1" x="2417"/>
        <item m="1" x="4448"/>
        <item m="1" x="6954"/>
        <item m="1" x="2421"/>
        <item m="1" x="4454"/>
        <item m="1" x="6962"/>
        <item m="1" x="2425"/>
        <item m="1" x="4460"/>
        <item m="1" x="6969"/>
        <item m="1" x="2429"/>
        <item m="1" x="4466"/>
        <item m="1" x="6976"/>
        <item m="1" x="2433"/>
        <item m="1" x="4472"/>
        <item m="1" x="6983"/>
        <item m="1" x="2437"/>
        <item m="1" x="4478"/>
        <item m="1" x="6990"/>
        <item m="1" x="2441"/>
        <item m="1" x="4484"/>
        <item m="1" x="6997"/>
        <item m="1" x="2445"/>
        <item m="1" x="4490"/>
        <item m="1" x="7004"/>
        <item m="1" x="2449"/>
        <item m="1" x="4496"/>
        <item m="1" x="7011"/>
        <item m="1" x="2453"/>
        <item m="1" x="4502"/>
        <item m="1" x="7018"/>
        <item m="1" x="2457"/>
        <item m="1" x="4508"/>
        <item m="1" x="7025"/>
        <item m="1" x="2461"/>
        <item m="1" x="4514"/>
        <item m="1" x="7032"/>
        <item m="1" x="2466"/>
        <item m="1" x="4520"/>
        <item m="1" x="7039"/>
        <item m="1" x="2470"/>
        <item m="1" x="4526"/>
        <item m="1" x="7046"/>
        <item m="1" x="2475"/>
        <item m="1" x="4532"/>
        <item m="1" x="7053"/>
        <item m="1" x="2477"/>
        <item m="1" x="4537"/>
        <item m="1" x="7060"/>
        <item m="1" x="2481"/>
        <item m="1" x="4541"/>
        <item m="1" x="7068"/>
        <item m="1" x="6661"/>
        <item m="1" x="498"/>
        <item m="1" x="2788"/>
        <item m="1" x="6665"/>
        <item m="1" x="501"/>
        <item m="1" x="2792"/>
        <item m="1" x="6669"/>
        <item m="1" x="505"/>
        <item m="1" x="2797"/>
        <item m="1" x="6674"/>
        <item m="1" x="510"/>
        <item m="1" x="2804"/>
        <item m="1" x="6679"/>
        <item m="1" x="516"/>
        <item m="1" x="2811"/>
        <item m="1" x="6684"/>
        <item m="1" x="521"/>
        <item m="1" x="2819"/>
        <item m="1" x="6690"/>
        <item m="1" x="527"/>
        <item m="1" x="2827"/>
        <item m="1" x="6695"/>
        <item m="1" x="532"/>
        <item m="1" x="2835"/>
        <item m="1" x="6700"/>
        <item m="1" x="537"/>
        <item m="1" x="2844"/>
        <item m="1" x="6705"/>
        <item m="1" x="542"/>
        <item m="1" x="2852"/>
        <item m="1" x="6710"/>
        <item m="1" x="547"/>
        <item m="1" x="2860"/>
        <item m="1" x="6715"/>
        <item m="1" x="552"/>
        <item m="1" x="2868"/>
        <item m="1" x="6720"/>
        <item m="1" x="557"/>
        <item m="1" x="2876"/>
        <item m="1" x="6725"/>
        <item m="1" x="562"/>
        <item m="1" x="2884"/>
        <item m="1" x="6730"/>
        <item m="1" x="567"/>
        <item m="1" x="2892"/>
        <item m="1" x="6735"/>
        <item m="1" x="572"/>
        <item m="1" x="2900"/>
        <item m="1" x="6740"/>
        <item m="1" x="577"/>
        <item m="1" x="2908"/>
        <item m="1" x="6745"/>
        <item m="1" x="582"/>
        <item m="1" x="2916"/>
        <item m="1" x="6750"/>
        <item m="1" x="587"/>
        <item m="1" x="2924"/>
        <item m="1" x="6756"/>
        <item m="1" x="592"/>
        <item m="1" x="2932"/>
        <item m="1" x="6761"/>
        <item m="1" x="597"/>
        <item m="1" x="2940"/>
        <item m="1" x="6767"/>
        <item m="1" x="602"/>
        <item m="1" x="2948"/>
        <item m="1" x="6770"/>
        <item m="1" x="608"/>
        <item m="1" x="2956"/>
        <item m="1" x="6775"/>
        <item m="1" x="613"/>
        <item m="1" x="2965"/>
        <item m="1" x="2493"/>
        <item m="1" x="4547"/>
        <item m="1" x="2498"/>
        <item m="1" x="4551"/>
        <item m="1" x="2503"/>
        <item m="1" x="4556"/>
        <item m="1" x="2509"/>
        <item m="1" x="4562"/>
        <item m="1" x="2515"/>
        <item m="1" x="4570"/>
        <item m="1" x="2521"/>
        <item m="1" x="4577"/>
        <item m="1" x="2528"/>
        <item m="1" x="4585"/>
        <item m="1" x="2534"/>
        <item m="1" x="4592"/>
        <item m="1" x="2540"/>
        <item m="1" x="4600"/>
        <item m="1" x="2546"/>
        <item m="1" x="4607"/>
        <item m="1" x="2552"/>
        <item m="1" x="4614"/>
        <item m="1" x="2558"/>
        <item m="1" x="4621"/>
        <item m="1" x="2564"/>
        <item m="1" x="4628"/>
        <item m="1" x="2570"/>
        <item m="1" x="4635"/>
        <item m="1" x="2576"/>
        <item m="1" x="4642"/>
        <item m="1" x="2582"/>
        <item m="1" x="4649"/>
        <item m="1" x="2588"/>
        <item m="1" x="4656"/>
        <item m="1" x="2594"/>
        <item m="1" x="4663"/>
        <item m="1" x="2600"/>
        <item m="1" x="4670"/>
        <item m="1" x="2606"/>
        <item m="1" x="4677"/>
        <item m="1" x="2612"/>
        <item m="1" x="4684"/>
        <item m="1" x="2619"/>
        <item m="1" x="4691"/>
        <item m="1" x="2623"/>
        <item m="1" x="4699"/>
        <item m="1" x="2628"/>
        <item m="1" x="4706"/>
        <item m="1" x="6785"/>
        <item m="1" x="622"/>
        <item m="1" x="6788"/>
        <item m="1" x="626"/>
        <item m="1" x="6792"/>
        <item m="1" x="632"/>
        <item m="1" x="6797"/>
        <item m="1" x="639"/>
        <item m="1" x="6802"/>
        <item m="1" x="648"/>
        <item m="1" x="6807"/>
        <item m="1" x="656"/>
        <item m="1" x="6813"/>
        <item m="1" x="665"/>
        <item m="1" x="6818"/>
        <item m="1" x="673"/>
        <item m="1" x="6823"/>
        <item m="1" x="682"/>
        <item m="1" x="6828"/>
        <item m="1" x="690"/>
        <item m="1" x="6833"/>
        <item m="1" x="698"/>
        <item m="1" x="6838"/>
        <item m="1" x="706"/>
        <item m="1" x="6843"/>
        <item m="1" x="714"/>
        <item m="1" x="6848"/>
        <item m="1" x="722"/>
        <item m="1" x="6853"/>
        <item m="1" x="730"/>
        <item m="1" x="6858"/>
        <item m="1" x="738"/>
        <item m="1" x="6863"/>
        <item m="1" x="746"/>
        <item m="1" x="6868"/>
        <item m="1" x="754"/>
        <item m="1" x="6873"/>
        <item m="1" x="762"/>
        <item m="1" x="6878"/>
        <item m="1" x="770"/>
        <item m="1" x="6883"/>
        <item m="1" x="779"/>
        <item m="1" x="6889"/>
        <item m="1" x="787"/>
        <item m="1" x="6894"/>
        <item m="1" x="796"/>
        <item m="1" x="6900"/>
        <item m="1" x="804"/>
        <item m="1" x="2639"/>
        <item m="1" x="4720"/>
        <item m="1" x="2643"/>
        <item m="1" x="4725"/>
        <item m="1" x="2648"/>
        <item m="1" x="4732"/>
        <item m="1" x="2654"/>
        <item m="1" x="4740"/>
        <item m="1" x="2660"/>
        <item m="1" x="4750"/>
        <item m="1" x="2666"/>
        <item m="1" x="4759"/>
        <item m="1" x="2673"/>
        <item m="1" x="4769"/>
        <item m="1" x="2679"/>
        <item m="1" x="4778"/>
        <item m="1" x="2685"/>
        <item m="1" x="4788"/>
        <item m="1" x="2691"/>
        <item m="1" x="4797"/>
        <item m="1" x="2697"/>
        <item m="1" x="4806"/>
        <item m="1" x="2703"/>
        <item m="1" x="4815"/>
        <item m="1" x="2709"/>
        <item m="1" x="4824"/>
        <item m="1" x="2715"/>
        <item m="1" x="4833"/>
        <item m="1" x="2721"/>
        <item m="1" x="4842"/>
        <item m="1" x="2727"/>
        <item m="1" x="4851"/>
        <item m="1" x="2733"/>
        <item m="1" x="4860"/>
        <item m="1" x="2739"/>
        <item m="1" x="4869"/>
        <item m="1" x="2745"/>
        <item m="1" x="4878"/>
        <item m="1" x="2751"/>
        <item m="1" x="4887"/>
        <item m="1" x="2757"/>
        <item m="1" x="4896"/>
        <item m="1" x="2763"/>
        <item m="1" x="4905"/>
        <item m="1" x="2769"/>
        <item m="1" x="4914"/>
        <item m="1" x="2776"/>
        <item m="1" x="4923"/>
        <item m="1" x="6913"/>
        <item m="1" x="6917"/>
        <item m="1" x="6922"/>
        <item m="1" x="6928"/>
        <item m="1" x="6934"/>
        <item m="1" x="6941"/>
        <item m="1" x="6948"/>
        <item m="1" x="6955"/>
        <item m="1" x="6963"/>
        <item m="1" x="6970"/>
        <item m="1" x="6977"/>
        <item m="1" x="6984"/>
        <item m="1" x="6991"/>
        <item m="1" x="6998"/>
        <item m="1" x="7005"/>
        <item m="1" x="7012"/>
        <item m="1" x="7019"/>
        <item m="1" x="7026"/>
        <item m="1" x="7033"/>
        <item m="1" x="7040"/>
        <item m="1" x="7047"/>
        <item m="1" x="7054"/>
        <item m="1" x="7061"/>
        <item m="1" x="7069"/>
        <item m="1" x="2789"/>
        <item m="1" x="2793"/>
        <item m="1" x="2798"/>
        <item m="1" x="2805"/>
        <item m="1" x="2812"/>
        <item m="1" x="2820"/>
        <item m="1" x="2828"/>
        <item m="1" x="2836"/>
        <item m="1" x="2845"/>
        <item m="1" x="2853"/>
        <item m="1" x="2861"/>
        <item m="1" x="2869"/>
        <item m="1" x="2877"/>
        <item m="1" x="2885"/>
        <item m="1" x="2893"/>
        <item m="1" x="2901"/>
        <item m="1" x="2909"/>
        <item m="1" x="2917"/>
        <item m="1" x="2925"/>
        <item m="1" x="2933"/>
        <item m="1" x="2941"/>
        <item m="1" x="2949"/>
        <item m="1" x="2957"/>
        <item m="1" x="2966"/>
        <item m="1" x="7083"/>
        <item m="1" x="2983"/>
        <item m="1" x="7209"/>
        <item m="1" x="3133"/>
        <item m="1" x="7383"/>
        <item m="1" x="3330"/>
        <item m="1" x="7509"/>
        <item m="1" x="3439"/>
        <item m="1" x="7657"/>
        <item m="1" x="3611"/>
        <item m="1" x="7758"/>
        <item m="1" x="3640"/>
        <item m="1" x="3764"/>
        <item m="1" x="3839"/>
        <item m="1" x="3915"/>
        <item m="1" x="37"/>
        <item m="1" x="3985"/>
        <item m="1" x="6670"/>
        <item m="1" x="506"/>
        <item m="1" x="2799"/>
        <item m="1" x="4938"/>
        <item m="1" x="6675"/>
        <item m="1" x="511"/>
        <item m="1" x="2806"/>
        <item m="1" x="4942"/>
        <item m="1" x="6680"/>
        <item m="1" x="517"/>
        <item m="1" x="2813"/>
        <item m="1" x="4948"/>
        <item m="1" x="6685"/>
        <item m="1" x="522"/>
        <item m="1" x="2821"/>
        <item m="1" x="4954"/>
        <item m="1" x="6691"/>
        <item m="1" x="528"/>
        <item m="1" x="2829"/>
        <item m="1" x="4962"/>
        <item m="1" x="6696"/>
        <item m="1" x="533"/>
        <item m="1" x="2837"/>
        <item m="1" x="4969"/>
        <item m="1" x="6701"/>
        <item m="1" x="538"/>
        <item m="1" x="2846"/>
        <item m="1" x="4977"/>
        <item m="1" x="6706"/>
        <item m="1" x="543"/>
        <item m="1" x="2854"/>
        <item m="1" x="4984"/>
        <item m="1" x="6711"/>
        <item m="1" x="548"/>
        <item m="1" x="2862"/>
        <item m="1" x="4992"/>
        <item m="1" x="6716"/>
        <item m="1" x="553"/>
        <item m="1" x="2870"/>
        <item m="1" x="4999"/>
        <item m="1" x="6721"/>
        <item m="1" x="558"/>
        <item m="1" x="2878"/>
        <item m="1" x="5006"/>
        <item m="1" x="6726"/>
        <item m="1" x="563"/>
        <item m="1" x="2886"/>
        <item m="1" x="5013"/>
        <item m="1" x="6731"/>
        <item m="1" x="568"/>
        <item m="1" x="2894"/>
        <item m="1" x="5020"/>
        <item m="1" x="6736"/>
        <item m="1" x="573"/>
        <item m="1" x="2902"/>
        <item m="1" x="5027"/>
        <item m="1" x="6741"/>
        <item m="1" x="578"/>
        <item m="1" x="2910"/>
        <item m="1" x="5034"/>
        <item m="1" x="6746"/>
        <item m="1" x="583"/>
        <item m="1" x="2918"/>
        <item m="1" x="5041"/>
        <item m="1" x="6751"/>
        <item m="1" x="588"/>
        <item m="1" x="2926"/>
        <item m="1" x="5048"/>
        <item m="1" x="6757"/>
        <item m="1" x="593"/>
        <item m="1" x="2934"/>
        <item m="1" x="5055"/>
        <item m="1" x="6762"/>
        <item m="1" x="598"/>
        <item m="1" x="2942"/>
        <item m="1" x="5062"/>
        <item m="1" x="6768"/>
        <item m="1" x="603"/>
        <item m="1" x="2950"/>
        <item m="1" x="5069"/>
        <item m="1" x="6771"/>
        <item m="1" x="609"/>
        <item m="1" x="2958"/>
        <item m="1" x="5076"/>
        <item m="1" x="6776"/>
        <item m="1" x="614"/>
        <item m="1" x="2967"/>
        <item m="1" x="5083"/>
        <item m="1" x="6777"/>
        <item m="1" x="616"/>
        <item m="1" x="2971"/>
        <item m="1" x="5090"/>
        <item m="1" x="6780"/>
        <item m="1" x="618"/>
        <item m="1" x="2976"/>
        <item m="1" x="5097"/>
        <item m="1" x="2504"/>
        <item m="1" x="4557"/>
        <item m="1" x="7085"/>
        <item m="1" x="944"/>
        <item m="1" x="2510"/>
        <item m="1" x="4563"/>
        <item m="1" x="7088"/>
        <item m="1" x="948"/>
        <item m="1" x="2516"/>
        <item m="1" x="4571"/>
        <item m="1" x="7092"/>
        <item m="1" x="955"/>
        <item m="1" x="2522"/>
        <item m="1" x="4578"/>
        <item m="1" x="7097"/>
        <item m="1" x="962"/>
        <item m="1" x="2529"/>
        <item m="1" x="4586"/>
        <item m="1" x="7102"/>
        <item m="1" x="971"/>
        <item m="1" x="2535"/>
        <item m="1" x="4593"/>
        <item m="1" x="7107"/>
        <item m="1" x="979"/>
        <item m="1" x="2541"/>
        <item m="1" x="4601"/>
        <item m="1" x="7113"/>
        <item m="1" x="988"/>
        <item m="1" x="2547"/>
        <item m="1" x="4608"/>
        <item m="1" x="7118"/>
        <item m="1" x="996"/>
        <item m="1" x="2553"/>
        <item m="1" x="4615"/>
        <item m="1" x="7123"/>
        <item m="1" x="1005"/>
        <item m="1" x="2559"/>
        <item m="1" x="4622"/>
        <item m="1" x="7128"/>
        <item m="1" x="1013"/>
        <item m="1" x="2565"/>
        <item m="1" x="4629"/>
        <item m="1" x="7133"/>
        <item m="1" x="1021"/>
        <item m="1" x="2571"/>
        <item m="1" x="4636"/>
        <item m="1" x="7138"/>
        <item m="1" x="1029"/>
        <item m="1" x="2577"/>
        <item m="1" x="4643"/>
        <item m="1" x="7143"/>
        <item m="1" x="1037"/>
        <item m="1" x="2583"/>
        <item m="1" x="4650"/>
        <item m="1" x="7148"/>
        <item m="1" x="1045"/>
        <item m="1" x="2589"/>
        <item m="1" x="4657"/>
        <item m="1" x="7153"/>
        <item m="1" x="1053"/>
        <item m="1" x="2595"/>
        <item m="1" x="4664"/>
        <item m="1" x="7158"/>
        <item m="1" x="1061"/>
        <item m="1" x="2601"/>
        <item m="1" x="4671"/>
        <item m="1" x="7163"/>
        <item m="1" x="1069"/>
        <item m="1" x="2607"/>
        <item m="1" x="4678"/>
        <item m="1" x="7168"/>
        <item m="1" x="1077"/>
        <item m="1" x="2613"/>
        <item m="1" x="4685"/>
        <item m="1" x="7173"/>
        <item m="1" x="1085"/>
        <item m="1" x="2620"/>
        <item m="1" x="4692"/>
        <item m="1" x="7178"/>
        <item m="1" x="1093"/>
        <item m="1" x="2624"/>
        <item m="1" x="4700"/>
        <item m="1" x="7183"/>
        <item m="1" x="1101"/>
        <item m="1" x="2629"/>
        <item m="1" x="4707"/>
        <item m="1" x="7189"/>
        <item m="1" x="1109"/>
        <item m="1" x="2630"/>
        <item m="1" x="4710"/>
        <item m="1" x="7194"/>
        <item m="1" x="1117"/>
        <item m="1" x="2633"/>
        <item m="1" x="4713"/>
        <item m="1" x="7200"/>
        <item m="1" x="1125"/>
        <item m="1" x="6793"/>
        <item m="1" x="633"/>
        <item m="1" x="2986"/>
        <item m="1" x="5112"/>
        <item m="1" x="6798"/>
        <item m="1" x="640"/>
        <item m="1" x="2990"/>
        <item m="1" x="5117"/>
        <item m="1" x="6803"/>
        <item m="1" x="649"/>
        <item m="1" x="2995"/>
        <item m="1" x="5125"/>
        <item m="1" x="6808"/>
        <item m="1" x="657"/>
        <item m="1" x="3001"/>
        <item m="1" x="5133"/>
        <item m="1" x="6814"/>
        <item m="1" x="666"/>
        <item m="1" x="3007"/>
        <item m="1" x="5143"/>
        <item m="1" x="6819"/>
        <item m="1" x="674"/>
        <item m="1" x="3013"/>
        <item m="1" x="5152"/>
        <item m="1" x="6824"/>
        <item m="1" x="683"/>
        <item m="1" x="3020"/>
        <item m="1" x="5162"/>
        <item m="1" x="6829"/>
        <item m="1" x="691"/>
        <item m="1" x="3026"/>
        <item m="1" x="5171"/>
        <item m="1" x="6834"/>
        <item m="1" x="699"/>
        <item m="1" x="3032"/>
        <item m="1" x="5181"/>
        <item m="1" x="6839"/>
        <item m="1" x="707"/>
        <item m="1" x="3038"/>
        <item m="1" x="5190"/>
        <item m="1" x="6844"/>
        <item m="1" x="715"/>
        <item m="1" x="3044"/>
        <item m="1" x="5199"/>
        <item m="1" x="6849"/>
        <item m="1" x="723"/>
        <item m="1" x="3050"/>
        <item m="1" x="5208"/>
        <item m="1" x="6854"/>
        <item m="1" x="731"/>
        <item m="1" x="3056"/>
        <item m="1" x="5217"/>
        <item m="1" x="6859"/>
        <item m="1" x="739"/>
        <item m="1" x="3062"/>
        <item m="1" x="5226"/>
        <item m="1" x="6864"/>
        <item m="1" x="747"/>
        <item m="1" x="3068"/>
        <item m="1" x="5235"/>
        <item m="1" x="6869"/>
        <item m="1" x="755"/>
        <item m="1" x="3074"/>
        <item m="1" x="5244"/>
        <item m="1" x="6874"/>
        <item m="1" x="763"/>
        <item m="1" x="3080"/>
        <item m="1" x="5253"/>
        <item m="1" x="6879"/>
        <item m="1" x="771"/>
        <item m="1" x="3086"/>
        <item m="1" x="5262"/>
        <item m="1" x="6884"/>
        <item m="1" x="780"/>
        <item m="1" x="3092"/>
        <item m="1" x="5271"/>
        <item m="1" x="6890"/>
        <item m="1" x="788"/>
        <item m="1" x="3098"/>
        <item m="1" x="5280"/>
        <item m="1" x="6895"/>
        <item m="1" x="797"/>
        <item m="1" x="3104"/>
        <item m="1" x="5289"/>
        <item m="1" x="6901"/>
        <item m="1" x="805"/>
        <item m="1" x="3111"/>
        <item m="1" x="5298"/>
        <item m="1" x="6903"/>
        <item m="1" x="810"/>
        <item m="1" x="3117"/>
        <item m="1" x="5307"/>
        <item m="1" x="6907"/>
        <item m="1" x="814"/>
        <item m="1" x="3124"/>
        <item m="1" x="5316"/>
        <item m="1" x="2649"/>
        <item m="1" x="4733"/>
        <item m="1" x="7212"/>
        <item m="1" x="2655"/>
        <item m="1" x="4741"/>
        <item m="1" x="7216"/>
        <item m="1" x="2661"/>
        <item m="1" x="4751"/>
        <item m="1" x="7221"/>
        <item m="1" x="2667"/>
        <item m="1" x="4760"/>
        <item m="1" x="7227"/>
        <item m="1" x="2674"/>
        <item m="1" x="4770"/>
        <item m="1" x="7233"/>
        <item m="1" x="2680"/>
        <item m="1" x="4779"/>
        <item m="1" x="7240"/>
        <item m="1" x="2686"/>
        <item m="1" x="4789"/>
        <item m="1" x="7247"/>
        <item m="1" x="2692"/>
        <item m="1" x="4798"/>
        <item m="1" x="7254"/>
        <item m="1" x="2698"/>
        <item m="1" x="4807"/>
        <item m="1" x="7262"/>
        <item m="1" x="2704"/>
        <item m="1" x="4816"/>
        <item m="1" x="7269"/>
        <item m="1" x="2710"/>
        <item m="1" x="4825"/>
        <item m="1" x="7276"/>
        <item m="1" x="2716"/>
        <item m="1" x="4834"/>
        <item m="1" x="7283"/>
        <item m="1" x="2722"/>
        <item m="1" x="4843"/>
        <item m="1" x="7290"/>
        <item m="1" x="2728"/>
        <item m="1" x="4852"/>
        <item m="1" x="7297"/>
        <item m="1" x="2734"/>
        <item m="1" x="4861"/>
        <item m="1" x="7304"/>
        <item m="1" x="2740"/>
        <item m="1" x="4870"/>
        <item m="1" x="7311"/>
        <item m="1" x="2746"/>
        <item m="1" x="4879"/>
        <item m="1" x="7318"/>
        <item m="1" x="2752"/>
        <item m="1" x="4888"/>
        <item m="1" x="7325"/>
        <item m="1" x="2758"/>
        <item m="1" x="4897"/>
        <item m="1" x="7332"/>
        <item m="1" x="2764"/>
        <item m="1" x="4906"/>
        <item m="1" x="7339"/>
        <item m="1" x="2770"/>
        <item m="1" x="4915"/>
        <item m="1" x="7346"/>
        <item m="1" x="2777"/>
        <item m="1" x="4924"/>
        <item m="1" x="7354"/>
        <item m="1" x="2779"/>
        <item m="1" x="4928"/>
        <item m="1" x="7361"/>
        <item m="1" x="2783"/>
        <item m="1" x="4932"/>
        <item m="1" x="7369"/>
        <item m="1" x="6923"/>
        <item m="1" x="820"/>
        <item m="1" x="3136"/>
        <item m="1" x="6929"/>
        <item m="1" x="823"/>
        <item m="1" x="3140"/>
        <item m="1" x="6935"/>
        <item m="1" x="828"/>
        <item m="1" x="3145"/>
        <item m="1" x="6942"/>
        <item m="1" x="833"/>
        <item m="1" x="3152"/>
        <item m="1" x="6949"/>
        <item m="1" x="839"/>
        <item m="1" x="3159"/>
        <item m="1" x="6956"/>
        <item m="1" x="844"/>
        <item m="1" x="3167"/>
        <item m="1" x="6964"/>
        <item m="1" x="850"/>
        <item m="1" x="3175"/>
        <item m="1" x="6971"/>
        <item m="1" x="855"/>
        <item m="1" x="3183"/>
        <item m="1" x="6978"/>
        <item m="1" x="860"/>
        <item m="1" x="3192"/>
        <item m="1" x="6985"/>
        <item m="1" x="865"/>
        <item m="1" x="3200"/>
        <item m="1" x="6992"/>
        <item m="1" x="870"/>
        <item m="1" x="3208"/>
        <item m="1" x="6999"/>
        <item m="1" x="875"/>
        <item m="1" x="3216"/>
        <item m="1" x="7006"/>
        <item m="1" x="880"/>
        <item m="1" x="3224"/>
        <item m="1" x="7013"/>
        <item m="1" x="885"/>
        <item m="1" x="3232"/>
        <item m="1" x="7020"/>
        <item m="1" x="890"/>
        <item m="1" x="3240"/>
        <item m="1" x="7027"/>
        <item m="1" x="895"/>
        <item m="1" x="3248"/>
        <item m="1" x="7034"/>
        <item m="1" x="900"/>
        <item m="1" x="3256"/>
        <item m="1" x="7041"/>
        <item m="1" x="905"/>
        <item m="1" x="3264"/>
        <item m="1" x="7048"/>
        <item m="1" x="910"/>
        <item m="1" x="3272"/>
        <item m="1" x="7055"/>
        <item m="1" x="915"/>
        <item m="1" x="3280"/>
        <item m="1" x="7062"/>
        <item m="1" x="920"/>
        <item m="1" x="3288"/>
        <item m="1" x="7070"/>
        <item m="1" x="925"/>
        <item m="1" x="3296"/>
        <item m="1" x="7073"/>
        <item m="1" x="930"/>
        <item m="1" x="3304"/>
        <item m="1" x="7077"/>
        <item m="1" x="935"/>
        <item m="1" x="3313"/>
        <item m="1" x="2800"/>
        <item m="1" x="4939"/>
        <item m="1" x="2807"/>
        <item m="1" x="4943"/>
        <item m="1" x="2814"/>
        <item m="1" x="4949"/>
        <item m="1" x="2822"/>
        <item m="1" x="4955"/>
        <item m="1" x="2830"/>
        <item m="1" x="4963"/>
        <item m="1" x="2838"/>
        <item m="1" x="4970"/>
        <item m="1" x="2847"/>
        <item m="1" x="4978"/>
        <item m="1" x="2855"/>
        <item m="1" x="4985"/>
        <item m="1" x="2863"/>
        <item m="1" x="4993"/>
        <item m="1" x="2871"/>
        <item m="1" x="5000"/>
        <item m="1" x="2879"/>
        <item m="1" x="5007"/>
        <item m="1" x="2887"/>
        <item m="1" x="5014"/>
        <item m="1" x="2895"/>
        <item m="1" x="5021"/>
        <item m="1" x="2903"/>
        <item m="1" x="5028"/>
        <item m="1" x="2911"/>
        <item m="1" x="5035"/>
        <item m="1" x="2919"/>
        <item m="1" x="5042"/>
        <item m="1" x="2927"/>
        <item m="1" x="5049"/>
        <item m="1" x="2935"/>
        <item m="1" x="5056"/>
        <item m="1" x="2943"/>
        <item m="1" x="5063"/>
        <item m="1" x="2951"/>
        <item m="1" x="5070"/>
        <item m="1" x="2959"/>
        <item m="1" x="5077"/>
        <item m="1" x="2968"/>
        <item m="1" x="5084"/>
        <item m="1" x="2972"/>
        <item m="1" x="5091"/>
        <item m="1" x="2977"/>
        <item m="1" x="5098"/>
        <item m="1" x="7086"/>
        <item m="1" x="945"/>
        <item m="1" x="7089"/>
        <item m="1" x="949"/>
        <item m="1" x="7093"/>
        <item m="1" x="956"/>
        <item m="1" x="7098"/>
        <item m="1" x="963"/>
        <item m="1" x="7103"/>
        <item m="1" x="972"/>
        <item m="1" x="7108"/>
        <item m="1" x="980"/>
        <item m="1" x="7114"/>
        <item m="1" x="989"/>
        <item m="1" x="7119"/>
        <item m="1" x="997"/>
        <item m="1" x="7124"/>
        <item m="1" x="1006"/>
        <item m="1" x="7129"/>
        <item m="1" x="1014"/>
        <item m="1" x="7134"/>
        <item m="1" x="1022"/>
        <item m="1" x="7139"/>
        <item m="1" x="1030"/>
        <item m="1" x="7144"/>
        <item m="1" x="1038"/>
        <item m="1" x="7149"/>
        <item m="1" x="1046"/>
        <item m="1" x="7154"/>
        <item m="1" x="1054"/>
        <item m="1" x="7159"/>
        <item m="1" x="1062"/>
        <item m="1" x="7164"/>
        <item m="1" x="1070"/>
        <item m="1" x="7169"/>
        <item m="1" x="1078"/>
        <item m="1" x="7174"/>
        <item m="1" x="1086"/>
        <item m="1" x="7179"/>
        <item m="1" x="1094"/>
        <item m="1" x="7184"/>
        <item m="1" x="1102"/>
        <item m="1" x="7190"/>
        <item m="1" x="1110"/>
        <item m="1" x="7195"/>
        <item m="1" x="1118"/>
        <item m="1" x="7201"/>
        <item m="1" x="1126"/>
        <item m="1" x="2987"/>
        <item m="1" x="5113"/>
        <item m="1" x="2991"/>
        <item m="1" x="5118"/>
        <item m="1" x="2996"/>
        <item m="1" x="5126"/>
        <item m="1" x="3002"/>
        <item m="1" x="5134"/>
        <item m="1" x="3008"/>
        <item m="1" x="5144"/>
        <item m="1" x="3014"/>
        <item m="1" x="5153"/>
        <item m="1" x="3021"/>
        <item m="1" x="5163"/>
        <item m="1" x="3027"/>
        <item m="1" x="5172"/>
        <item m="1" x="3033"/>
        <item m="1" x="5182"/>
        <item m="1" x="3039"/>
        <item m="1" x="5191"/>
        <item m="1" x="3045"/>
        <item m="1" x="5200"/>
        <item m="1" x="3051"/>
        <item m="1" x="5209"/>
        <item m="1" x="3057"/>
        <item m="1" x="5218"/>
        <item m="1" x="3063"/>
        <item m="1" x="5227"/>
        <item m="1" x="3069"/>
        <item m="1" x="5236"/>
        <item m="1" x="3075"/>
        <item m="1" x="5245"/>
        <item m="1" x="3081"/>
        <item m="1" x="5254"/>
        <item m="1" x="3087"/>
        <item m="1" x="5263"/>
        <item m="1" x="3093"/>
        <item m="1" x="5272"/>
        <item m="1" x="3099"/>
        <item m="1" x="5281"/>
        <item m="1" x="3105"/>
        <item m="1" x="5290"/>
        <item m="1" x="3112"/>
        <item m="1" x="5299"/>
        <item m="1" x="3118"/>
        <item m="1" x="5308"/>
        <item m="1" x="3125"/>
        <item m="1" x="5317"/>
        <item m="1" x="7213"/>
        <item m="1" x="7217"/>
        <item m="1" x="7222"/>
        <item m="1" x="7228"/>
        <item m="1" x="7234"/>
        <item m="1" x="7241"/>
        <item m="1" x="7248"/>
        <item m="1" x="7255"/>
        <item m="1" x="7263"/>
        <item m="1" x="7270"/>
        <item m="1" x="7277"/>
        <item m="1" x="7284"/>
        <item m="1" x="7291"/>
        <item m="1" x="7298"/>
        <item m="1" x="7305"/>
        <item m="1" x="7312"/>
        <item m="1" x="7319"/>
        <item m="1" x="7326"/>
        <item m="1" x="7333"/>
        <item m="1" x="7340"/>
        <item m="1" x="7347"/>
        <item m="1" x="7355"/>
        <item m="1" x="7362"/>
        <item m="1" x="7370"/>
        <item m="1" x="3137"/>
        <item m="1" x="3141"/>
        <item m="1" x="3146"/>
        <item m="1" x="3153"/>
        <item m="1" x="3160"/>
        <item m="1" x="3168"/>
        <item m="1" x="3176"/>
        <item m="1" x="3184"/>
        <item m="1" x="3193"/>
        <item m="1" x="3201"/>
        <item m="1" x="3209"/>
        <item m="1" x="3217"/>
        <item m="1" x="3225"/>
        <item m="1" x="3233"/>
        <item m="1" x="3241"/>
        <item m="1" x="3249"/>
        <item m="1" x="3257"/>
        <item m="1" x="3265"/>
        <item m="1" x="3273"/>
        <item m="1" x="3281"/>
        <item m="1" x="3289"/>
        <item m="1" x="3297"/>
        <item m="1" x="3305"/>
        <item m="1" x="3314"/>
        <item m="1" x="7384"/>
        <item m="1" x="3331"/>
        <item m="1" x="7510"/>
        <item m="1" x="3440"/>
        <item m="1" x="7658"/>
        <item m="1" x="3612"/>
        <item m="1" x="7759"/>
        <item m="1" x="3641"/>
        <item m="1" x="3765"/>
        <item m="1" x="3842"/>
        <item m="1" x="3918"/>
        <item m="1" x="42"/>
        <item m="1" x="3992"/>
        <item m="1" x="117"/>
        <item m="1" x="4068"/>
        <item m="1" x="164"/>
        <item m="1" x="4156"/>
        <item m="1" x="256"/>
        <item m="1" x="6936"/>
        <item m="1" x="829"/>
        <item m="1" x="3147"/>
        <item m="1" x="5334"/>
        <item m="1" x="6943"/>
        <item m="1" x="834"/>
        <item m="1" x="3154"/>
        <item m="1" x="5338"/>
        <item m="1" x="6950"/>
        <item m="1" x="840"/>
        <item m="1" x="3161"/>
        <item m="1" x="5344"/>
        <item m="1" x="6957"/>
        <item m="1" x="845"/>
        <item m="1" x="3169"/>
        <item m="1" x="5350"/>
        <item m="1" x="6965"/>
        <item m="1" x="851"/>
        <item m="1" x="3177"/>
        <item m="1" x="5358"/>
        <item m="1" x="6972"/>
        <item m="1" x="856"/>
        <item m="1" x="3185"/>
        <item m="1" x="5365"/>
        <item m="1" x="6979"/>
        <item m="1" x="861"/>
        <item m="1" x="3194"/>
        <item m="1" x="5373"/>
        <item m="1" x="6986"/>
        <item m="1" x="866"/>
        <item m="1" x="3202"/>
        <item m="1" x="5380"/>
        <item m="1" x="6993"/>
        <item m="1" x="871"/>
        <item m="1" x="3210"/>
        <item m="1" x="5388"/>
        <item m="1" x="7000"/>
        <item m="1" x="876"/>
        <item m="1" x="3218"/>
        <item m="1" x="5395"/>
        <item m="1" x="7007"/>
        <item m="1" x="881"/>
        <item m="1" x="3226"/>
        <item m="1" x="5402"/>
        <item m="1" x="7014"/>
        <item m="1" x="886"/>
        <item m="1" x="3234"/>
        <item m="1" x="5409"/>
        <item m="1" x="7021"/>
        <item m="1" x="891"/>
        <item m="1" x="3242"/>
        <item m="1" x="5416"/>
        <item m="1" x="7028"/>
        <item m="1" x="896"/>
        <item m="1" x="3250"/>
        <item m="1" x="5423"/>
        <item m="1" x="7035"/>
        <item m="1" x="901"/>
        <item m="1" x="3258"/>
        <item m="1" x="5430"/>
        <item m="1" x="7042"/>
        <item m="1" x="906"/>
        <item m="1" x="3266"/>
        <item m="1" x="5437"/>
        <item m="1" x="7049"/>
        <item m="1" x="911"/>
        <item m="1" x="3274"/>
        <item m="1" x="5444"/>
        <item m="1" x="7056"/>
        <item m="1" x="916"/>
        <item m="1" x="3282"/>
        <item m="1" x="5451"/>
        <item m="1" x="7063"/>
        <item m="1" x="921"/>
        <item m="1" x="3290"/>
        <item m="1" x="5458"/>
        <item m="1" x="7071"/>
        <item m="1" x="926"/>
        <item m="1" x="3298"/>
        <item m="1" x="5465"/>
        <item m="1" x="7074"/>
        <item m="1" x="931"/>
        <item m="1" x="3306"/>
        <item m="1" x="5472"/>
        <item m="1" x="7078"/>
        <item m="1" x="936"/>
        <item m="1" x="3315"/>
        <item m="1" x="5479"/>
        <item m="1" x="7079"/>
        <item m="1" x="938"/>
        <item m="1" x="3319"/>
        <item m="1" x="5486"/>
        <item m="1" x="7081"/>
        <item m="1" x="940"/>
        <item m="1" x="3324"/>
        <item m="1" x="5493"/>
        <item m="1" x="2815"/>
        <item m="1" x="4950"/>
        <item m="1" x="7386"/>
        <item m="1" x="1269"/>
        <item m="1" x="2823"/>
        <item m="1" x="4956"/>
        <item m="1" x="7389"/>
        <item m="1" x="1273"/>
        <item m="1" x="2831"/>
        <item m="1" x="4964"/>
        <item m="1" x="7393"/>
        <item m="1" x="1280"/>
        <item m="1" x="2839"/>
        <item m="1" x="4971"/>
        <item m="1" x="7398"/>
        <item m="1" x="1287"/>
        <item m="1" x="2848"/>
        <item m="1" x="4979"/>
        <item m="1" x="7403"/>
        <item m="1" x="1296"/>
        <item m="1" x="2856"/>
        <item m="1" x="4986"/>
        <item m="1" x="7408"/>
        <item m="1" x="1304"/>
        <item m="1" x="2864"/>
        <item m="1" x="4994"/>
        <item m="1" x="7414"/>
        <item m="1" x="1313"/>
        <item m="1" x="2872"/>
        <item m="1" x="5001"/>
        <item m="1" x="7419"/>
        <item m="1" x="1321"/>
        <item m="1" x="2880"/>
        <item m="1" x="5008"/>
        <item m="1" x="7424"/>
        <item m="1" x="1330"/>
        <item m="1" x="2888"/>
        <item m="1" x="5015"/>
        <item m="1" x="7429"/>
        <item m="1" x="1338"/>
        <item m="1" x="2896"/>
        <item m="1" x="5022"/>
        <item m="1" x="7434"/>
        <item m="1" x="1346"/>
        <item m="1" x="2904"/>
        <item m="1" x="5029"/>
        <item m="1" x="7439"/>
        <item m="1" x="1354"/>
        <item m="1" x="2912"/>
        <item m="1" x="5036"/>
        <item m="1" x="7444"/>
        <item m="1" x="1362"/>
        <item m="1" x="2920"/>
        <item m="1" x="5043"/>
        <item m="1" x="7449"/>
        <item m="1" x="1370"/>
        <item m="1" x="2928"/>
        <item m="1" x="5050"/>
        <item m="1" x="7454"/>
        <item m="1" x="1378"/>
        <item m="1" x="2936"/>
        <item m="1" x="5057"/>
        <item m="1" x="7459"/>
        <item m="1" x="1386"/>
        <item m="1" x="2944"/>
        <item m="1" x="5064"/>
        <item m="1" x="7464"/>
        <item m="1" x="1394"/>
        <item m="1" x="2952"/>
        <item m="1" x="5071"/>
        <item m="1" x="7469"/>
        <item m="1" x="1402"/>
        <item m="1" x="2960"/>
        <item m="1" x="5078"/>
        <item m="1" x="7474"/>
        <item m="1" x="1410"/>
        <item m="1" x="2969"/>
        <item m="1" x="5085"/>
        <item m="1" x="7479"/>
        <item m="1" x="1418"/>
        <item m="1" x="2973"/>
        <item m="1" x="5092"/>
        <item m="1" x="7484"/>
        <item m="1" x="1426"/>
        <item m="1" x="2978"/>
        <item m="1" x="5099"/>
        <item m="1" x="7490"/>
        <item m="1" x="1434"/>
        <item m="1" x="2979"/>
        <item m="1" x="5102"/>
        <item m="1" x="7495"/>
        <item m="1" x="1442"/>
        <item m="1" x="2981"/>
        <item m="1" x="5105"/>
        <item m="1" x="7501"/>
        <item m="1" x="1450"/>
        <item m="1" x="7094"/>
        <item m="1" x="957"/>
        <item m="1" x="3334"/>
        <item m="1" x="5510"/>
        <item m="1" x="7099"/>
        <item m="1" x="964"/>
        <item m="1" x="3338"/>
        <item m="1" x="5515"/>
        <item m="1" x="7104"/>
        <item m="1" x="973"/>
        <item m="1" x="3343"/>
        <item m="1" x="5523"/>
        <item m="1" x="7109"/>
        <item m="1" x="981"/>
        <item m="1" x="3349"/>
        <item m="1" x="5531"/>
        <item m="1" x="7115"/>
        <item m="1" x="990"/>
        <item m="1" x="3355"/>
        <item m="1" x="5541"/>
        <item m="1" x="7120"/>
        <item m="1" x="998"/>
        <item m="1" x="3361"/>
        <item m="1" x="5550"/>
        <item m="1" x="7125"/>
        <item m="1" x="1007"/>
        <item m="1" x="3368"/>
        <item m="1" x="5560"/>
        <item m="1" x="7130"/>
        <item m="1" x="1015"/>
        <item m="1" x="3374"/>
        <item m="1" x="5569"/>
        <item m="1" x="7135"/>
        <item m="1" x="1023"/>
        <item m="1" x="3380"/>
        <item m="1" x="5579"/>
        <item m="1" x="7140"/>
        <item m="1" x="1031"/>
        <item m="1" x="3386"/>
        <item m="1" x="5588"/>
        <item m="1" x="7145"/>
        <item m="1" x="1039"/>
        <item m="1" x="3392"/>
        <item m="1" x="5597"/>
        <item m="1" x="7150"/>
        <item m="1" x="1047"/>
        <item m="1" x="3398"/>
        <item m="1" x="5606"/>
        <item m="1" x="7155"/>
        <item m="1" x="1055"/>
        <item m="1" x="3404"/>
        <item m="1" x="5615"/>
        <item m="1" x="7160"/>
        <item m="1" x="1063"/>
        <item m="1" x="5624"/>
        <item m="1" x="7165"/>
        <item m="1" x="1071"/>
        <item m="1" x="5633"/>
        <item m="1" x="7170"/>
        <item m="1" x="1079"/>
        <item m="1" x="5642"/>
        <item m="1" x="7175"/>
        <item m="1" x="1087"/>
        <item m="1" x="5651"/>
        <item m="1" x="7180"/>
        <item m="1" x="1095"/>
        <item m="1" x="5660"/>
        <item m="1" x="7185"/>
        <item m="1" x="1103"/>
        <item m="1" x="5669"/>
        <item m="1" x="7191"/>
        <item m="1" x="1111"/>
        <item m="1" x="5678"/>
        <item m="1" x="7196"/>
        <item m="1" x="1119"/>
        <item m="1" x="5687"/>
        <item m="1" x="7202"/>
        <item m="1" x="1127"/>
        <item m="1" x="5696"/>
        <item m="1" x="7204"/>
        <item m="1" x="1131"/>
        <item m="1" x="5705"/>
        <item m="1" x="7207"/>
        <item m="1" x="1135"/>
        <item m="1" x="5714"/>
        <item m="1" x="2997"/>
        <item m="1" x="5127"/>
        <item m="1" x="7513"/>
        <item m="1" x="3003"/>
        <item m="1" x="5135"/>
        <item m="1" x="7517"/>
        <item m="1" x="3009"/>
        <item m="1" x="5145"/>
        <item m="1" x="7522"/>
        <item m="1" x="3015"/>
        <item m="1" x="5154"/>
        <item m="1" x="7528"/>
        <item m="1" x="3022"/>
        <item m="1" x="5164"/>
        <item m="1" x="7534"/>
        <item m="1" x="3028"/>
        <item m="1" x="5173"/>
        <item m="1" x="7540"/>
        <item m="1" x="3034"/>
        <item m="1" x="5183"/>
        <item m="1" x="7546"/>
        <item m="1" x="3040"/>
        <item m="1" x="5192"/>
        <item m="1" x="7552"/>
        <item m="1" x="3046"/>
        <item m="1" x="5201"/>
        <item m="1" x="7558"/>
        <item m="1" x="3052"/>
        <item m="1" x="5210"/>
        <item m="1" x="7564"/>
        <item m="1" x="3058"/>
        <item m="1" x="5219"/>
        <item m="1" x="7570"/>
        <item m="1" x="3064"/>
        <item m="1" x="5228"/>
        <item m="1" x="7576"/>
        <item m="1" x="3070"/>
        <item m="1" x="5237"/>
        <item m="1" x="7582"/>
        <item m="1" x="3076"/>
        <item m="1" x="5246"/>
        <item m="1" x="7588"/>
        <item m="1" x="3082"/>
        <item m="1" x="5255"/>
        <item m="1" x="7594"/>
        <item m="1" x="3088"/>
        <item m="1" x="5264"/>
        <item m="1" x="7600"/>
        <item m="1" x="3094"/>
        <item m="1" x="5273"/>
        <item m="1" x="7606"/>
        <item m="1" x="3100"/>
        <item m="1" x="5282"/>
        <item m="1" x="7612"/>
        <item m="1" x="3106"/>
        <item m="1" x="5291"/>
        <item m="1" x="7618"/>
        <item m="1" x="3113"/>
        <item m="1" x="5300"/>
        <item m="1" x="7624"/>
        <item m="1" x="3119"/>
        <item m="1" x="5309"/>
        <item m="1" x="7630"/>
        <item m="1" x="3126"/>
        <item m="1" x="5318"/>
        <item m="1" x="7636"/>
        <item m="1" x="3128"/>
        <item m="1" x="5322"/>
        <item m="1" x="7642"/>
        <item m="1" x="3131"/>
        <item m="1" x="5326"/>
        <item m="1" x="7649"/>
        <item m="1" x="7223"/>
        <item m="1" x="1143"/>
        <item m="1" x="3443"/>
        <item m="1" x="7229"/>
        <item m="1" x="1146"/>
        <item m="1" x="3447"/>
        <item m="1" x="7235"/>
        <item m="1" x="1151"/>
        <item m="1" x="3452"/>
        <item m="1" x="7242"/>
        <item m="1" x="1156"/>
        <item m="1" x="3459"/>
        <item m="1" x="7249"/>
        <item m="1" x="1162"/>
        <item m="1" x="3466"/>
        <item m="1" x="7256"/>
        <item m="1" x="1167"/>
        <item m="1" x="3473"/>
        <item m="1" x="7264"/>
        <item m="1" x="1173"/>
        <item m="1" x="3480"/>
        <item m="1" x="7271"/>
        <item m="1" x="1178"/>
        <item m="1" x="3487"/>
        <item m="1" x="7278"/>
        <item m="1" x="1183"/>
        <item m="1" x="3494"/>
        <item m="1" x="7285"/>
        <item m="1" x="1188"/>
        <item m="1" x="3501"/>
        <item m="1" x="7292"/>
        <item m="1" x="1193"/>
        <item m="1" x="3508"/>
        <item m="1" x="7299"/>
        <item m="1" x="1198"/>
        <item m="1" x="3515"/>
        <item m="1" x="7306"/>
        <item m="1" x="1203"/>
        <item m="1" x="3522"/>
        <item m="1" x="7313"/>
        <item m="1" x="1208"/>
        <item m="1" x="3529"/>
        <item m="1" x="7320"/>
        <item m="1" x="1213"/>
        <item m="1" x="3536"/>
        <item m="1" x="7327"/>
        <item m="1" x="1218"/>
        <item m="1" x="3543"/>
        <item m="1" x="7334"/>
        <item m="1" x="1223"/>
        <item m="1" x="3550"/>
        <item m="1" x="7341"/>
        <item m="1" x="1228"/>
        <item m="1" x="3557"/>
        <item m="1" x="7348"/>
        <item m="1" x="1233"/>
        <item m="1" x="3564"/>
        <item m="1" x="7356"/>
        <item m="1" x="1238"/>
        <item m="1" x="3571"/>
        <item m="1" x="7363"/>
        <item m="1" x="1243"/>
        <item m="1" x="3578"/>
        <item m="1" x="7371"/>
        <item m="1" x="1248"/>
        <item m="1" x="3585"/>
        <item m="1" x="7374"/>
        <item m="1" x="1253"/>
        <item m="1" x="3592"/>
        <item m="1" x="7379"/>
        <item m="1" x="1258"/>
        <item m="1" x="3600"/>
        <item m="1" x="3148"/>
        <item m="1" x="5335"/>
        <item m="1" x="3155"/>
        <item m="1" x="5339"/>
        <item m="1" x="3162"/>
        <item m="1" x="5345"/>
        <item m="1" x="3170"/>
        <item m="1" x="5351"/>
        <item m="1" x="3178"/>
        <item m="1" x="5359"/>
        <item m="1" x="3186"/>
        <item m="1" x="5366"/>
        <item m="1" x="3195"/>
        <item m="1" x="5374"/>
        <item m="1" x="3203"/>
        <item m="1" x="5381"/>
        <item m="1" x="3211"/>
        <item m="1" x="5389"/>
        <item m="1" x="3219"/>
        <item m="1" x="5396"/>
        <item m="1" x="3227"/>
        <item m="1" x="5403"/>
        <item m="1" x="3235"/>
        <item m="1" x="5410"/>
        <item m="1" x="3243"/>
        <item m="1" x="5417"/>
        <item m="1" x="3251"/>
        <item m="1" x="5424"/>
        <item m="1" x="3259"/>
        <item m="1" x="5431"/>
        <item m="1" x="3267"/>
        <item m="1" x="5438"/>
        <item m="1" x="3275"/>
        <item m="1" x="5445"/>
        <item m="1" x="3283"/>
        <item m="1" x="5452"/>
        <item m="1" x="3291"/>
        <item m="1" x="5459"/>
        <item m="1" x="3299"/>
        <item m="1" x="5466"/>
        <item m="1" x="3307"/>
        <item m="1" x="5473"/>
        <item m="1" x="3316"/>
        <item m="1" x="5480"/>
        <item m="1" x="3320"/>
        <item m="1" x="5487"/>
        <item m="1" x="3325"/>
        <item m="1" x="5494"/>
        <item m="1" x="7387"/>
        <item m="1" x="1270"/>
        <item m="1" x="7390"/>
        <item m="1" x="1274"/>
        <item m="1" x="7394"/>
        <item m="1" x="1281"/>
        <item m="1" x="7399"/>
        <item m="1" x="1288"/>
        <item m="1" x="7404"/>
        <item m="1" x="1297"/>
        <item m="1" x="7409"/>
        <item m="1" x="1305"/>
        <item m="1" x="7415"/>
        <item m="1" x="1314"/>
        <item m="1" x="7420"/>
        <item m="1" x="1322"/>
        <item m="1" x="7425"/>
        <item m="1" x="1331"/>
        <item m="1" x="7430"/>
        <item m="1" x="1339"/>
        <item m="1" x="7435"/>
        <item m="1" x="1347"/>
        <item m="1" x="7440"/>
        <item m="1" x="1355"/>
        <item m="1" x="7445"/>
        <item m="1" x="1363"/>
        <item m="1" x="7450"/>
        <item m="1" x="1371"/>
        <item m="1" x="7455"/>
        <item m="1" x="1379"/>
        <item m="1" x="7460"/>
        <item m="1" x="1387"/>
        <item m="1" x="7465"/>
        <item m="1" x="1395"/>
        <item m="1" x="7470"/>
        <item m="1" x="1403"/>
        <item m="1" x="7475"/>
        <item m="1" x="1411"/>
        <item m="1" x="7480"/>
        <item m="1" x="1419"/>
        <item m="1" x="7485"/>
        <item m="1" x="1427"/>
        <item m="1" x="7491"/>
        <item m="1" x="1435"/>
        <item m="1" x="7496"/>
        <item m="1" x="1443"/>
        <item m="1" x="7502"/>
        <item m="1" x="1451"/>
        <item m="1" x="3335"/>
        <item m="1" x="5511"/>
        <item m="1" x="3339"/>
        <item m="1" x="5516"/>
        <item m="1" x="3344"/>
        <item m="1" x="5524"/>
        <item m="1" x="3350"/>
        <item m="1" x="5532"/>
        <item m="1" x="3356"/>
        <item m="1" x="5542"/>
        <item m="1" x="3362"/>
        <item m="1" x="5551"/>
        <item m="1" x="3369"/>
        <item m="1" x="5561"/>
        <item m="1" x="3375"/>
        <item m="1" x="5570"/>
        <item m="1" x="3381"/>
        <item m="1" x="5580"/>
        <item m="1" x="3387"/>
        <item m="1" x="5589"/>
        <item m="1" x="3393"/>
        <item m="1" x="5598"/>
        <item m="1" x="3399"/>
        <item m="1" x="5607"/>
        <item m="1" x="3405"/>
        <item m="1" x="5616"/>
        <item m="1" x="5625"/>
        <item m="1" x="5634"/>
        <item m="1" x="5643"/>
        <item m="1" x="5652"/>
        <item m="1" x="5661"/>
        <item m="1" x="5670"/>
        <item m="1" x="5679"/>
        <item m="1" x="5688"/>
        <item m="1" x="5697"/>
        <item m="1" x="5706"/>
        <item m="1" x="5715"/>
        <item m="1" x="7514"/>
        <item m="1" x="7518"/>
        <item m="1" x="7523"/>
        <item m="1" x="7529"/>
        <item m="1" x="7535"/>
        <item m="1" x="7541"/>
        <item m="1" x="7547"/>
        <item m="1" x="7553"/>
        <item m="1" x="7559"/>
        <item m="1" x="7565"/>
        <item m="1" x="7571"/>
        <item m="1" x="7577"/>
        <item m="1" x="7583"/>
        <item m="1" x="7589"/>
        <item m="1" x="7595"/>
        <item m="1" x="7601"/>
        <item m="1" x="7607"/>
        <item m="1" x="7613"/>
        <item m="1" x="7619"/>
        <item m="1" x="7625"/>
        <item m="1" x="7631"/>
        <item m="1" x="7637"/>
        <item m="1" x="7643"/>
        <item m="1" x="7650"/>
        <item m="1" x="3444"/>
        <item m="1" x="3448"/>
        <item m="1" x="3453"/>
        <item m="1" x="3460"/>
        <item m="1" x="3467"/>
        <item m="1" x="3474"/>
        <item m="1" x="3481"/>
        <item m="1" x="3488"/>
        <item m="1" x="3495"/>
        <item m="1" x="3502"/>
        <item m="1" x="3509"/>
        <item m="1" x="3516"/>
        <item m="1" x="3523"/>
        <item m="1" x="3530"/>
        <item m="1" x="3537"/>
        <item m="1" x="3544"/>
        <item m="1" x="3551"/>
        <item m="1" x="3558"/>
        <item m="1" x="3565"/>
        <item m="1" x="3572"/>
        <item m="1" x="3579"/>
        <item m="1" x="3586"/>
        <item m="1" x="3593"/>
        <item m="1" x="3601"/>
        <item m="1" x="7659"/>
        <item m="1" x="3613"/>
        <item m="1" x="7760"/>
        <item m="1" x="3642"/>
        <item m="1" x="3766"/>
        <item m="1" x="3843"/>
        <item m="1" x="3919"/>
        <item m="1" x="45"/>
        <item m="1" x="3996"/>
        <item m="1" x="120"/>
        <item m="1" x="4071"/>
        <item m="1" x="169"/>
        <item m="1" x="4165"/>
        <item m="1" x="265"/>
        <item m="1" x="4264"/>
        <item m="1" x="337"/>
        <item m="1" x="4376"/>
        <item m="1" x="7236"/>
        <item m="1" x="1152"/>
        <item m="1" x="3454"/>
        <item m="1" x="5734"/>
        <item m="1" x="7243"/>
        <item m="1" x="1157"/>
        <item m="1" x="3461"/>
        <item m="1" x="5738"/>
        <item m="1" x="7250"/>
        <item m="1" x="1163"/>
        <item m="1" x="3468"/>
        <item m="1" x="5744"/>
        <item m="1" x="7257"/>
        <item m="1" x="1168"/>
        <item m="1" x="3475"/>
        <item m="1" x="5749"/>
        <item m="1" x="7265"/>
        <item m="1" x="1174"/>
        <item m="1" x="3482"/>
        <item m="1" x="5756"/>
        <item m="1" x="7272"/>
        <item m="1" x="1179"/>
        <item m="1" x="3489"/>
        <item m="1" x="5762"/>
        <item m="1" x="7279"/>
        <item m="1" x="1184"/>
        <item m="1" x="3496"/>
        <item m="1" x="5769"/>
        <item m="1" x="7286"/>
        <item m="1" x="1189"/>
        <item m="1" x="3503"/>
        <item m="1" x="5775"/>
        <item m="1" x="7293"/>
        <item m="1" x="1194"/>
        <item m="1" x="3510"/>
        <item m="1" x="5782"/>
        <item m="1" x="7300"/>
        <item m="1" x="1199"/>
        <item m="1" x="3517"/>
        <item m="1" x="5788"/>
        <item m="1" x="7307"/>
        <item m="1" x="1204"/>
        <item m="1" x="3524"/>
        <item m="1" x="5794"/>
        <item m="1" x="7314"/>
        <item m="1" x="1209"/>
        <item m="1" x="3531"/>
        <item m="1" x="5800"/>
        <item m="1" x="7321"/>
        <item m="1" x="1214"/>
        <item m="1" x="3538"/>
        <item m="1" x="5806"/>
        <item m="1" x="7328"/>
        <item m="1" x="1219"/>
        <item m="1" x="3545"/>
        <item m="1" x="5812"/>
        <item m="1" x="7335"/>
        <item m="1" x="1224"/>
        <item m="1" x="3552"/>
        <item m="1" x="5818"/>
        <item m="1" x="7342"/>
        <item m="1" x="1229"/>
        <item m="1" x="3559"/>
        <item m="1" x="5824"/>
        <item m="1" x="7349"/>
        <item m="1" x="1234"/>
        <item m="1" x="3566"/>
        <item m="1" x="5830"/>
        <item m="1" x="7357"/>
        <item m="1" x="1239"/>
        <item m="1" x="3573"/>
        <item m="1" x="5836"/>
        <item m="1" x="7364"/>
        <item m="1" x="1244"/>
        <item m="1" x="3580"/>
        <item m="1" x="5842"/>
        <item m="1" x="7372"/>
        <item m="1" x="1249"/>
        <item m="1" x="3587"/>
        <item m="1" x="5848"/>
        <item m="1" x="7375"/>
        <item m="1" x="1254"/>
        <item m="1" x="3594"/>
        <item m="1" x="5854"/>
        <item m="1" x="7380"/>
        <item m="1" x="1259"/>
        <item m="1" x="3602"/>
        <item m="1" x="5860"/>
        <item m="1" x="7381"/>
        <item m="1" x="1261"/>
        <item m="1" x="3605"/>
        <item m="1" x="5866"/>
        <item m="1" x="7382"/>
        <item m="1" x="1263"/>
        <item m="1" x="3609"/>
        <item m="1" x="5872"/>
        <item m="1" x="3163"/>
        <item m="1" x="5346"/>
        <item m="1" x="7661"/>
        <item m="1" x="1574"/>
        <item m="1" x="3171"/>
        <item m="1" x="5352"/>
        <item m="1" x="7664"/>
        <item m="1" x="1578"/>
        <item m="1" x="3179"/>
        <item m="1" x="5360"/>
        <item m="1" x="7668"/>
        <item m="1" x="1585"/>
        <item m="1" x="3187"/>
        <item m="1" x="5367"/>
        <item m="1" x="7672"/>
        <item m="1" x="1591"/>
        <item m="1" x="3196"/>
        <item m="1" x="5375"/>
        <item m="1" x="7676"/>
        <item m="1" x="1599"/>
        <item m="1" x="3204"/>
        <item m="1" x="5382"/>
        <item m="1" x="7680"/>
        <item m="1" x="1606"/>
        <item m="1" x="3212"/>
        <item m="1" x="5390"/>
        <item m="1" x="7684"/>
        <item m="1" x="1614"/>
        <item m="1" x="3220"/>
        <item m="1" x="5397"/>
        <item m="1" x="7688"/>
        <item m="1" x="1621"/>
        <item m="1" x="3228"/>
        <item m="1" x="5404"/>
        <item m="1" x="7692"/>
        <item m="1" x="1629"/>
        <item m="1" x="3236"/>
        <item m="1" x="5411"/>
        <item m="1" x="7696"/>
        <item m="1" x="1636"/>
        <item m="1" x="3244"/>
        <item m="1" x="5418"/>
        <item m="1" x="7700"/>
        <item m="1" x="1643"/>
        <item m="1" x="3252"/>
        <item m="1" x="5425"/>
        <item m="1" x="7704"/>
        <item m="1" x="1650"/>
        <item m="1" x="3260"/>
        <item m="1" x="5432"/>
        <item m="1" x="7708"/>
        <item m="1" x="1657"/>
        <item m="1" x="3268"/>
        <item m="1" x="5439"/>
        <item m="1" x="7712"/>
        <item m="1" x="1664"/>
        <item m="1" x="3276"/>
        <item m="1" x="5446"/>
        <item m="1" x="7716"/>
        <item m="1" x="1671"/>
        <item m="1" x="3284"/>
        <item m="1" x="5453"/>
        <item m="1" x="7720"/>
        <item m="1" x="1678"/>
        <item m="1" x="3292"/>
        <item m="1" x="5460"/>
        <item m="1" x="7724"/>
        <item m="1" x="1685"/>
        <item m="1" x="3300"/>
        <item m="1" x="5467"/>
        <item m="1" x="7728"/>
        <item m="1" x="1692"/>
        <item m="1" x="3308"/>
        <item m="1" x="5474"/>
        <item m="1" x="7732"/>
        <item m="1" x="1699"/>
        <item m="1" x="3317"/>
        <item m="1" x="5481"/>
        <item m="1" x="7736"/>
        <item m="1" x="1706"/>
        <item m="1" x="3321"/>
        <item m="1" x="5488"/>
        <item m="1" x="7740"/>
        <item m="1" x="1713"/>
        <item m="1" x="3326"/>
        <item m="1" x="5495"/>
        <item m="1" x="7745"/>
        <item m="1" x="1720"/>
        <item m="1" x="3327"/>
        <item m="1" x="5498"/>
        <item m="1" x="7749"/>
        <item m="1" x="1727"/>
        <item m="1" x="3329"/>
        <item m="1" x="5501"/>
        <item m="1" x="7754"/>
        <item m="1" x="1734"/>
        <item m="1" x="7395"/>
        <item m="1" x="1282"/>
        <item m="1" x="5888"/>
        <item m="1" x="7400"/>
        <item m="1" x="1289"/>
        <item m="1" x="5893"/>
        <item m="1" x="7405"/>
        <item m="1" x="1298"/>
        <item m="1" x="5901"/>
        <item m="1" x="7410"/>
        <item m="1" x="1306"/>
        <item m="1" x="5908"/>
        <item m="1" x="7416"/>
        <item m="1" x="1315"/>
        <item m="1" x="5917"/>
        <item m="1" x="7421"/>
        <item m="1" x="1323"/>
        <item m="1" x="5925"/>
        <item m="1" x="7426"/>
        <item m="1" x="1332"/>
        <item m="1" x="5933"/>
        <item m="1" x="7431"/>
        <item m="1" x="1340"/>
        <item m="1" x="5941"/>
        <item m="1" x="7436"/>
        <item m="1" x="1348"/>
        <item m="1" x="5950"/>
        <item m="1" x="7441"/>
        <item m="1" x="1356"/>
        <item m="1" x="5958"/>
        <item m="1" x="7446"/>
        <item m="1" x="1364"/>
        <item m="1" x="5966"/>
        <item m="1" x="7451"/>
        <item m="1" x="1372"/>
        <item m="1" x="5974"/>
        <item m="1" x="7456"/>
        <item m="1" x="1380"/>
        <item m="1" x="5982"/>
        <item m="1" x="7461"/>
        <item m="1" x="1388"/>
        <item m="1" x="5990"/>
        <item m="1" x="7466"/>
        <item m="1" x="1396"/>
        <item m="1" x="5998"/>
        <item m="1" x="7471"/>
        <item m="1" x="1404"/>
        <item m="1" x="6006"/>
        <item m="1" x="7476"/>
        <item m="1" x="1412"/>
        <item m="1" x="6014"/>
        <item m="1" x="7481"/>
        <item m="1" x="1420"/>
        <item m="1" x="6022"/>
        <item m="1" x="7486"/>
        <item m="1" x="1428"/>
        <item m="1" x="6030"/>
        <item m="1" x="7492"/>
        <item m="1" x="1436"/>
        <item m="1" x="6038"/>
        <item m="1" x="7497"/>
        <item m="1" x="1444"/>
        <item m="1" x="7503"/>
        <item m="1" x="1452"/>
        <item m="1" x="7505"/>
        <item m="1" x="1456"/>
        <item m="1" x="7508"/>
        <item m="1" x="1460"/>
        <item m="1" x="3345"/>
        <item m="1" x="5525"/>
        <item m="1" x="7763"/>
        <item m="1" x="3351"/>
        <item m="1" x="5533"/>
        <item m="1" x="7767"/>
        <item m="1" x="3357"/>
        <item m="1" x="5543"/>
        <item m="1" x="7772"/>
        <item m="1" x="3363"/>
        <item m="1" x="5552"/>
        <item m="1" x="7777"/>
        <item m="1" x="3370"/>
        <item m="1" x="5562"/>
        <item m="1" x="7782"/>
        <item m="1" x="3376"/>
        <item m="1" x="5571"/>
        <item m="1" x="7787"/>
        <item m="1" x="3382"/>
        <item m="1" x="5581"/>
        <item m="1" x="7792"/>
        <item m="1" x="3388"/>
        <item m="1" x="5590"/>
        <item m="1" x="7797"/>
        <item m="1" x="3394"/>
        <item m="1" x="5599"/>
        <item m="1" x="7802"/>
        <item m="1" x="3400"/>
        <item m="1" x="5608"/>
        <item m="1" x="7807"/>
        <item m="1" x="3406"/>
        <item m="1" x="5617"/>
        <item m="1" x="7812"/>
        <item m="1" x="3410"/>
        <item m="1" x="5626"/>
        <item m="1" x="7817"/>
        <item m="1" x="3412"/>
        <item m="1" x="5635"/>
        <item m="1" x="7822"/>
        <item m="1" x="3414"/>
        <item m="1" x="5644"/>
        <item m="1" x="7827"/>
        <item m="1" x="3416"/>
        <item m="1" x="5653"/>
        <item m="1" x="7832"/>
        <item m="1" x="3418"/>
        <item m="1" x="5662"/>
        <item m="1" x="7837"/>
        <item m="1" x="3420"/>
        <item m="1" x="5671"/>
        <item m="1" x="7842"/>
        <item m="1" x="3422"/>
        <item m="1" x="5680"/>
        <item m="1" x="7847"/>
        <item m="1" x="3424"/>
        <item m="1" x="5689"/>
        <item m="1" x="7852"/>
        <item m="1" x="3427"/>
        <item m="1" x="5698"/>
        <item m="1" x="7857"/>
        <item m="1" x="3429"/>
        <item m="1" x="5707"/>
        <item m="1" x="7862"/>
        <item m="1" x="3432"/>
        <item m="1" x="5716"/>
        <item m="1" x="7868"/>
        <item m="1" x="3434"/>
        <item m="1" x="5720"/>
        <item m="1" x="3438"/>
        <item m="1" x="5724"/>
        <item m="1" x="7524"/>
        <item m="1" x="1470"/>
        <item m="1" x="3645"/>
        <item m="1" x="7530"/>
        <item m="1" x="1473"/>
        <item m="1" x="3649"/>
        <item m="1" x="7536"/>
        <item m="1" x="1478"/>
        <item m="1" x="3654"/>
        <item m="1" x="7542"/>
        <item m="1" x="1482"/>
        <item m="1" x="3659"/>
        <item m="1" x="7548"/>
        <item m="1" x="1487"/>
        <item m="1" x="3664"/>
        <item m="1" x="7554"/>
        <item m="1" x="1491"/>
        <item m="1" x="3669"/>
        <item m="1" x="7560"/>
        <item m="1" x="1496"/>
        <item m="1" x="3674"/>
        <item m="1" x="7566"/>
        <item m="1" x="1500"/>
        <item m="1" x="3679"/>
        <item m="1" x="7572"/>
        <item m="1" x="1504"/>
        <item m="1" x="3684"/>
        <item m="1" x="7578"/>
        <item m="1" x="1508"/>
        <item m="1" x="3689"/>
        <item m="1" x="7584"/>
        <item m="1" x="1512"/>
        <item m="1" x="3694"/>
        <item m="1" x="7590"/>
        <item m="1" x="1516"/>
        <item m="1" x="3699"/>
        <item m="1" x="7596"/>
        <item m="1" x="1520"/>
        <item m="1" x="3704"/>
        <item m="1" x="7602"/>
        <item m="1" x="1524"/>
        <item m="1" x="3709"/>
        <item m="1" x="7608"/>
        <item m="1" x="1528"/>
        <item m="1" x="3714"/>
        <item m="1" x="7614"/>
        <item m="1" x="1532"/>
        <item m="1" x="3719"/>
        <item m="1" x="7620"/>
        <item m="1" x="1536"/>
        <item m="1" x="3724"/>
        <item m="1" x="7626"/>
        <item m="1" x="1540"/>
        <item m="1" x="3729"/>
        <item m="1" x="7632"/>
        <item m="1" x="1544"/>
        <item m="1" x="3734"/>
        <item m="1" x="7638"/>
        <item m="1" x="1548"/>
        <item m="1" x="3739"/>
        <item m="1" x="7644"/>
        <item m="1" x="1552"/>
        <item m="1" x="3744"/>
        <item m="1" x="7651"/>
        <item m="1" x="1556"/>
        <item m="1" x="3749"/>
        <item m="1" x="7653"/>
        <item m="1" x="1560"/>
        <item m="1" x="3754"/>
        <item m="1" x="7656"/>
        <item m="1" x="1564"/>
        <item m="1" x="3760"/>
        <item m="1" x="3455"/>
        <item m="1" x="5735"/>
        <item m="1" x="3462"/>
        <item m="1" x="5739"/>
        <item m="1" x="3469"/>
        <item m="1" x="5745"/>
        <item m="1" x="3476"/>
        <item m="1" x="5750"/>
        <item m="1" x="3483"/>
        <item m="1" x="5757"/>
        <item m="1" x="3490"/>
        <item m="1" x="5763"/>
        <item m="1" x="3497"/>
        <item m="1" x="5770"/>
        <item m="1" x="3504"/>
        <item m="1" x="5776"/>
        <item m="1" x="3511"/>
        <item m="1" x="5783"/>
        <item m="1" x="3518"/>
        <item m="1" x="5789"/>
        <item m="1" x="3525"/>
        <item m="1" x="5795"/>
        <item m="1" x="3532"/>
        <item m="1" x="5801"/>
        <item m="1" x="3539"/>
        <item m="1" x="5807"/>
        <item m="1" x="3546"/>
        <item m="1" x="5813"/>
        <item m="1" x="3553"/>
        <item m="1" x="5819"/>
        <item m="1" x="3560"/>
        <item m="1" x="5825"/>
        <item m="1" x="3567"/>
        <item m="1" x="5831"/>
        <item m="1" x="3574"/>
        <item m="1" x="5837"/>
        <item m="1" x="3581"/>
        <item m="1" x="5843"/>
        <item m="1" x="3588"/>
        <item m="1" x="5849"/>
        <item m="1" x="3595"/>
        <item m="1" x="5855"/>
        <item m="1" x="3603"/>
        <item m="1" x="5861"/>
        <item m="1" x="3606"/>
        <item m="1" x="5867"/>
        <item m="1" x="3610"/>
        <item m="1" x="5873"/>
        <item m="1" x="7662"/>
        <item m="1" x="1575"/>
        <item m="1" x="7665"/>
        <item m="1" x="1579"/>
        <item m="1" x="7669"/>
        <item m="1" x="1586"/>
        <item m="1" x="7673"/>
        <item m="1" x="1592"/>
        <item m="1" x="7677"/>
        <item m="1" x="1600"/>
        <item m="1" x="7681"/>
        <item m="1" x="1607"/>
        <item m="1" x="7685"/>
        <item m="1" x="1615"/>
        <item m="1" x="7689"/>
        <item m="1" x="1622"/>
        <item m="1" x="7693"/>
        <item m="1" x="1630"/>
        <item m="1" x="7697"/>
        <item m="1" x="1637"/>
        <item m="1" x="7701"/>
        <item m="1" x="1644"/>
        <item m="1" x="7705"/>
        <item m="1" x="1651"/>
        <item m="1" x="7709"/>
        <item m="1" x="1658"/>
        <item m="1" x="7713"/>
        <item m="1" x="1665"/>
        <item m="1" x="7717"/>
        <item m="1" x="1672"/>
        <item m="1" x="7721"/>
        <item m="1" x="1679"/>
        <item m="1" x="7725"/>
        <item m="1" x="1686"/>
        <item m="1" x="7729"/>
        <item m="1" x="1693"/>
        <item m="1" x="7733"/>
        <item m="1" x="1700"/>
        <item m="1" x="7737"/>
        <item m="1" x="1707"/>
        <item m="1" x="7741"/>
        <item m="1" x="1714"/>
        <item m="1" x="7746"/>
        <item m="1" x="1721"/>
        <item m="1" x="7750"/>
        <item m="1" x="1728"/>
        <item m="1" x="7755"/>
        <item m="1" x="1735"/>
        <item m="1" x="5889"/>
        <item m="1" x="5894"/>
        <item m="1" x="5902"/>
        <item m="1" x="5909"/>
        <item m="1" x="5918"/>
        <item m="1" x="5926"/>
        <item m="1" x="5934"/>
        <item m="1" x="5942"/>
        <item m="1" x="5951"/>
        <item m="1" x="5959"/>
        <item m="1" x="5967"/>
        <item m="1" x="5975"/>
        <item m="1" x="5983"/>
        <item m="1" x="5991"/>
        <item m="1" x="5999"/>
        <item m="1" x="6007"/>
        <item m="1" x="6015"/>
        <item m="1" x="6023"/>
        <item m="1" x="6031"/>
        <item m="1" x="6039"/>
        <item m="1" x="7764"/>
        <item m="1" x="7768"/>
        <item m="1" x="7773"/>
        <item m="1" x="7778"/>
        <item m="1" x="7783"/>
        <item m="1" x="7788"/>
        <item m="1" x="7793"/>
        <item m="1" x="7798"/>
        <item m="1" x="7803"/>
        <item m="1" x="7808"/>
        <item m="1" x="7813"/>
        <item m="1" x="7818"/>
        <item m="1" x="7823"/>
        <item m="1" x="7828"/>
        <item m="1" x="7833"/>
        <item m="1" x="7838"/>
        <item m="1" x="7843"/>
        <item m="1" x="7848"/>
        <item m="1" x="7853"/>
        <item m="1" x="7858"/>
        <item m="1" x="7863"/>
        <item m="1" x="7869"/>
        <item m="1" x="3646"/>
        <item m="1" x="3650"/>
        <item m="1" x="3655"/>
        <item m="1" x="3660"/>
        <item m="1" x="3665"/>
        <item m="1" x="3670"/>
        <item m="1" x="3675"/>
        <item m="1" x="3680"/>
        <item m="1" x="3685"/>
        <item m="1" x="3690"/>
        <item m="1" x="3695"/>
        <item m="1" x="3700"/>
        <item m="1" x="3705"/>
        <item m="1" x="3710"/>
        <item m="1" x="3715"/>
        <item m="1" x="3720"/>
        <item m="1" x="3725"/>
        <item m="1" x="3730"/>
        <item m="1" x="3735"/>
        <item m="1" x="3740"/>
        <item m="1" x="3745"/>
        <item m="1" x="3750"/>
        <item m="1" x="3755"/>
        <item m="1" x="3761"/>
        <item m="1" x="3767"/>
        <item m="1" x="3844"/>
        <item m="1" x="3920"/>
        <item m="1" x="46"/>
        <item m="1" x="3997"/>
        <item m="1" x="121"/>
        <item m="1" x="4072"/>
        <item m="1" x="172"/>
        <item m="1" x="4170"/>
        <item m="1" x="271"/>
        <item m="1" x="4269"/>
        <item m="1" x="344"/>
        <item m="1" x="4387"/>
        <item m="1" x="485"/>
        <item m="1" x="4533"/>
        <item m="1" x="604"/>
        <item m="1" x="4693"/>
        <item m="1" x="789"/>
        <item m="1" x="806"/>
        <item m="1" x="4099"/>
        <item m="1" x="199"/>
        <item m="1" x="4199"/>
        <item m="1" x="288"/>
        <item m="1" x="4294"/>
        <item m="1" x="375"/>
        <item m="1" x="4423"/>
        <item m="1" x="512"/>
        <item m="1" x="4564"/>
        <item m="1" x="641"/>
        <item m="1" x="4742"/>
        <item m="1" x="824"/>
        <item m="1" x="4944"/>
        <item m="1" x="950"/>
        <item m="1" x="5119"/>
        <item m="1" x="1140"/>
        <item m="1" x="5331"/>
        <item m="1" x="1266"/>
        <item m="1" x="5506"/>
        <item m="1" x="1465"/>
        <item m="1" x="5729"/>
        <item m="1" x="1569"/>
        <item m="1" x="5882"/>
        <item m="1" x="1746"/>
        <item m="1" x="6064"/>
        <item m="1" x="1827"/>
        <item m="1" x="6169"/>
        <item m="1" x="1955"/>
        <item m="1" x="6251"/>
        <item m="1" x="2037"/>
        <item m="1" x="6354"/>
        <item m="1" x="4305"/>
        <item m="1" x="388"/>
        <item m="1" x="4436"/>
        <item m="1" x="523"/>
        <item m="1" x="4579"/>
        <item m="1" x="658"/>
        <item m="1" x="4761"/>
        <item m="1" x="835"/>
        <item m="1" x="4957"/>
        <item m="1" x="965"/>
        <item m="1" x="5136"/>
        <item m="1" x="1147"/>
        <item m="1" x="5340"/>
        <item m="1" x="1275"/>
        <item m="1" x="5517"/>
        <item m="1" x="1467"/>
        <item m="1" x="5731"/>
        <item m="1" x="1571"/>
        <item m="1" x="5884"/>
        <item m="1" x="1748"/>
        <item m="1" x="6066"/>
        <item m="1" x="1829"/>
        <item m="1" x="6172"/>
        <item m="1" x="1958"/>
        <item m="1" x="6254"/>
        <item m="1" x="2040"/>
        <item m="1" x="6359"/>
        <item m="1" x="2167"/>
        <item m="1" x="6439"/>
        <item m="1" x="4594"/>
        <item m="1" x="675"/>
        <item m="1" x="4780"/>
        <item m="1" x="846"/>
        <item m="1" x="4972"/>
        <item m="1" x="982"/>
        <item m="1" x="5155"/>
        <item m="1" x="1158"/>
        <item m="1" x="5353"/>
        <item m="1" x="1290"/>
        <item m="1" x="5534"/>
        <item m="1" x="1474"/>
        <item m="1" x="5740"/>
        <item m="1" x="1580"/>
        <item m="1" x="5895"/>
        <item m="1" x="1750"/>
        <item m="1" x="6068"/>
        <item m="1" x="1831"/>
        <item m="1" x="6174"/>
        <item m="1" x="1960"/>
        <item m="1" x="6256"/>
        <item m="1" x="2042"/>
        <item m="1" x="6362"/>
        <item m="1" x="2170"/>
        <item m="1" x="6442"/>
        <item m="1" x="2249"/>
        <item m="1" x="6544"/>
        <item m="1" x="2375"/>
        <item m="1" x="6647"/>
        <item m="1" x="2478"/>
        <item m="1" x="6772"/>
        <item m="1" x="4987"/>
        <item m="1" x="999"/>
        <item m="1" x="5174"/>
        <item m="1" x="1169"/>
        <item m="1" x="5368"/>
        <item m="1" x="1307"/>
        <item m="1" x="5553"/>
        <item m="1" x="1483"/>
        <item m="1" x="5751"/>
        <item m="1" x="1593"/>
        <item m="1" x="5910"/>
        <item m="1" x="1755"/>
        <item m="1" x="6073"/>
        <item m="1" x="1836"/>
        <item m="1" x="6176"/>
        <item m="1" x="1962"/>
        <item m="1" x="6258"/>
        <item m="1" x="2044"/>
        <item m="1" x="6364"/>
        <item m="1" x="2172"/>
        <item m="1" x="6444"/>
        <item m="1" x="2251"/>
        <item m="1" x="6547"/>
        <item m="1" x="2378"/>
        <item m="1" x="6651"/>
        <item m="1" x="2482"/>
        <item m="1" x="6778"/>
        <item m="1" x="2631"/>
        <item m="1" x="6904"/>
        <item m="1" x="2780"/>
        <item m="1" x="5383"/>
        <item m="1" x="1324"/>
        <item m="1" x="5572"/>
        <item m="1" x="1492"/>
        <item m="1" x="5764"/>
        <item m="1" x="1608"/>
        <item m="1" x="7376"/>
        <item m="1" x="5777"/>
        <item m="1" x="1623"/>
        <item m="1" x="5943"/>
        <item m="1" x="1768"/>
        <item m="1" x="6088"/>
        <item m="1" x="3435"/>
        <item m="1" x="6097"/>
        <item m="1" x="1865"/>
        <item m="1" x="6193"/>
        <item m="1" x="1979"/>
        <item m="1" x="6285"/>
        <item m="1" x="2077"/>
        <item m="1" x="6382"/>
        <item m="1" x="2190"/>
        <item m="1" x="6472"/>
        <item m="1" x="2285"/>
        <item m="1" x="6570"/>
        <item m="1" x="2401"/>
        <item m="1" x="3994"/>
        <item m="1" x="6686"/>
        <item m="1" x="2523"/>
        <item m="1" x="6809"/>
        <item m="1" x="2668"/>
        <item m="1" x="268"/>
        <item m="1" x="6958"/>
        <item m="1" x="2840"/>
        <item m="1" x="7110"/>
        <item m="1" x="3016"/>
        <item m="1" x="4391"/>
        <item m="1" x="7258"/>
        <item m="1" x="3188"/>
        <item m="1" x="7411"/>
        <item m="1" x="3364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6"/>
  </rowFields>
  <rowItems count="1">
    <i>
      <x v="7872"/>
    </i>
  </rowItems>
  <colFields count="1">
    <field x="8"/>
  </colFields>
  <colItems count="1">
    <i>
      <x v="17"/>
    </i>
  </colItems>
  <dataFields count="1">
    <dataField name="Nombre de Wind Dir" fld="8" subtotal="count" baseField="34" baseItem="0" numFmtId="1"/>
  </dataFields>
  <formats count="10">
    <format dxfId="22">
      <pivotArea outline="0" collapsedLevelsAreSubtotals="1" fieldPosition="0"/>
    </format>
    <format dxfId="21">
      <pivotArea dataOnly="0" labelOnly="1" outline="0" fieldPosition="0">
        <references count="1">
          <reference field="36" count="50">
            <x v="1"/>
            <x v="121"/>
            <x v="217"/>
            <x v="313"/>
            <x v="385"/>
            <x v="457"/>
            <x v="529"/>
            <x v="577"/>
            <x v="625"/>
            <x v="649"/>
            <x v="673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837"/>
            <x v="933"/>
            <x v="1029"/>
            <x v="1101"/>
            <x v="1173"/>
            <x v="1245"/>
            <x v="1293"/>
            <x v="1341"/>
            <x v="1365"/>
            <x v="1389"/>
            <x v="1413"/>
            <x v="1414"/>
            <x v="1415"/>
            <x v="1416"/>
            <x v="1417"/>
            <x v="1418"/>
            <x v="1419"/>
            <x v="1420"/>
          </reference>
        </references>
      </pivotArea>
    </format>
    <format dxfId="20">
      <pivotArea dataOnly="0" labelOnly="1" outline="0" fieldPosition="0">
        <references count="1">
          <reference field="36" count="50">
            <x v="1421"/>
            <x v="1422"/>
            <x v="1423"/>
            <x v="1424"/>
            <x v="1425"/>
            <x v="1426"/>
            <x v="1427"/>
            <x v="1428"/>
            <x v="1429"/>
            <x v="1430"/>
            <x v="1540"/>
            <x v="1636"/>
            <x v="1732"/>
            <x v="1804"/>
            <x v="1876"/>
            <x v="1938"/>
            <x v="1986"/>
            <x v="2034"/>
            <x v="2058"/>
            <x v="2082"/>
            <x v="2106"/>
            <x v="2107"/>
            <x v="2108"/>
            <x v="2109"/>
            <x v="2110"/>
            <x v="2111"/>
            <x v="2112"/>
            <x v="2113"/>
            <x v="2114"/>
            <x v="2115"/>
            <x v="2116"/>
            <x v="2117"/>
            <x v="2118"/>
            <x v="2119"/>
            <x v="2120"/>
            <x v="2121"/>
            <x v="2122"/>
            <x v="2123"/>
            <x v="2124"/>
            <x v="2125"/>
            <x v="2126"/>
            <x v="2219"/>
            <x v="2314"/>
            <x v="2410"/>
            <x v="2482"/>
            <x v="2554"/>
            <x v="2599"/>
            <x v="2646"/>
            <x v="2694"/>
            <x v="2718"/>
          </reference>
        </references>
      </pivotArea>
    </format>
    <format dxfId="19">
      <pivotArea dataOnly="0" labelOnly="1" outline="0" fieldPosition="0">
        <references count="1">
          <reference field="36" count="49">
            <x v="2742"/>
            <x v="2762"/>
            <x v="2763"/>
            <x v="2764"/>
            <x v="2765"/>
            <x v="2766"/>
            <x v="2767"/>
            <x v="2768"/>
            <x v="2769"/>
            <x v="2770"/>
            <x v="2771"/>
            <x v="2772"/>
            <x v="2773"/>
            <x v="2774"/>
            <x v="2775"/>
            <x v="2776"/>
            <x v="2777"/>
            <x v="2778"/>
            <x v="2779"/>
            <x v="2780"/>
            <x v="2876"/>
            <x v="2948"/>
            <x v="3041"/>
            <x v="3113"/>
            <x v="3161"/>
            <x v="3209"/>
            <x v="3233"/>
            <x v="3281"/>
            <x v="3305"/>
            <x v="3329"/>
            <x v="3330"/>
            <x v="3331"/>
            <x v="3332"/>
            <x v="3333"/>
            <x v="3334"/>
            <x v="3335"/>
            <x v="3336"/>
            <x v="3337"/>
            <x v="3338"/>
            <x v="3339"/>
            <x v="3340"/>
            <x v="3341"/>
            <x v="3342"/>
            <x v="3343"/>
            <x v="3344"/>
            <x v="3345"/>
            <x v="3346"/>
            <x v="3347"/>
            <x v="3348"/>
          </reference>
        </references>
      </pivotArea>
    </format>
    <format dxfId="18">
      <pivotArea dataOnly="0" labelOnly="1" outline="0" fieldPosition="0">
        <references count="1">
          <reference field="36" count="50">
            <x v="3349"/>
            <x v="3350"/>
            <x v="3422"/>
            <x v="3518"/>
            <x v="3590"/>
            <x v="3662"/>
            <x v="3730"/>
            <x v="3778"/>
            <x v="3826"/>
            <x v="3874"/>
            <x v="3898"/>
            <x v="3922"/>
            <x v="3923"/>
            <x v="3924"/>
            <x v="3925"/>
            <x v="3926"/>
            <x v="3927"/>
            <x v="3928"/>
            <x v="3929"/>
            <x v="3930"/>
            <x v="3931"/>
            <x v="3932"/>
            <x v="3933"/>
            <x v="3934"/>
            <x v="3935"/>
            <x v="3936"/>
            <x v="3937"/>
            <x v="3938"/>
            <x v="3939"/>
            <x v="3940"/>
            <x v="3941"/>
            <x v="3942"/>
            <x v="4036"/>
            <x v="4132"/>
            <x v="4228"/>
            <x v="4300"/>
            <x v="4372"/>
            <x v="4420"/>
            <x v="4468"/>
            <x v="4516"/>
            <x v="4540"/>
            <x v="4564"/>
            <x v="4565"/>
            <x v="4566"/>
            <x v="4567"/>
            <x v="4568"/>
            <x v="4569"/>
            <x v="4570"/>
            <x v="4571"/>
            <x v="4572"/>
          </reference>
        </references>
      </pivotArea>
    </format>
    <format dxfId="17">
      <pivotArea dataOnly="0" labelOnly="1" outline="0" fieldPosition="0">
        <references count="1">
          <reference field="36" count="46">
            <x v="4573"/>
            <x v="4574"/>
            <x v="4575"/>
            <x v="4576"/>
            <x v="4577"/>
            <x v="4578"/>
            <x v="4579"/>
            <x v="4580"/>
            <x v="4581"/>
            <x v="4582"/>
            <x v="4583"/>
            <x v="4584"/>
            <x v="4585"/>
            <x v="4681"/>
            <x v="4777"/>
            <x v="4873"/>
            <x v="4945"/>
            <x v="5017"/>
            <x v="5065"/>
            <x v="5113"/>
            <x v="5161"/>
            <x v="5185"/>
            <x v="5209"/>
            <x v="5210"/>
            <x v="5211"/>
            <x v="5212"/>
            <x v="5213"/>
            <x v="5214"/>
            <x v="5215"/>
            <x v="5216"/>
            <x v="5217"/>
            <x v="5218"/>
            <x v="5219"/>
            <x v="5220"/>
            <x v="5221"/>
            <x v="5222"/>
            <x v="5223"/>
            <x v="5224"/>
            <x v="5225"/>
            <x v="5226"/>
            <x v="5322"/>
            <x v="5418"/>
            <x v="5514"/>
            <x v="5586"/>
            <x v="5658"/>
            <x v="5706"/>
          </reference>
        </references>
      </pivotArea>
    </format>
    <format dxfId="16">
      <pivotArea dataOnly="0" labelOnly="1" outline="0" fieldPosition="0">
        <references count="1">
          <reference field="36" count="44">
            <x v="5754"/>
            <x v="5802"/>
            <x v="5826"/>
            <x v="5850"/>
            <x v="5851"/>
            <x v="5852"/>
            <x v="5853"/>
            <x v="5854"/>
            <x v="5855"/>
            <x v="5856"/>
            <x v="5857"/>
            <x v="5858"/>
            <x v="5859"/>
            <x v="5860"/>
            <x v="5861"/>
            <x v="5862"/>
            <x v="5863"/>
            <x v="5864"/>
            <x v="5865"/>
            <x v="5866"/>
            <x v="5867"/>
            <x v="5963"/>
            <x v="6059"/>
            <x v="6155"/>
            <x v="6227"/>
            <x v="6299"/>
            <x v="6347"/>
            <x v="6395"/>
            <x v="6443"/>
            <x v="6467"/>
            <x v="6491"/>
            <x v="6492"/>
            <x v="6493"/>
            <x v="6494"/>
            <x v="6495"/>
            <x v="6496"/>
            <x v="6497"/>
            <x v="6498"/>
            <x v="6499"/>
            <x v="6500"/>
            <x v="6501"/>
            <x v="6502"/>
            <x v="6503"/>
            <x v="6504"/>
          </reference>
        </references>
      </pivotArea>
    </format>
    <format dxfId="15">
      <pivotArea dataOnly="0" labelOnly="1" outline="0" fieldPosition="0">
        <references count="1">
          <reference field="36" count="43">
            <x v="6505"/>
            <x v="6506"/>
            <x v="6507"/>
            <x v="6508"/>
            <x v="6509"/>
            <x v="6605"/>
            <x v="6701"/>
            <x v="6786"/>
            <x v="6858"/>
            <x v="6930"/>
            <x v="6978"/>
            <x v="7026"/>
            <x v="7063"/>
            <x v="7087"/>
            <x v="7111"/>
            <x v="7112"/>
            <x v="7113"/>
            <x v="7114"/>
            <x v="7115"/>
            <x v="7116"/>
            <x v="7117"/>
            <x v="7118"/>
            <x v="7119"/>
            <x v="7120"/>
            <x v="7121"/>
            <x v="7122"/>
            <x v="7123"/>
            <x v="7124"/>
            <x v="7125"/>
            <x v="7126"/>
            <x v="7127"/>
            <x v="7128"/>
            <x v="7224"/>
            <x v="7320"/>
            <x v="7388"/>
            <x v="7458"/>
            <x v="7530"/>
            <x v="7578"/>
            <x v="7646"/>
            <x v="7668"/>
            <x v="7692"/>
            <x v="7693"/>
            <x v="7694"/>
          </reference>
        </references>
      </pivotArea>
    </format>
    <format dxfId="14">
      <pivotArea dataOnly="0" labelOnly="1" outline="0" fieldPosition="0">
        <references count="1">
          <reference field="36" count="16">
            <x v="0"/>
            <x v="7695"/>
            <x v="7696"/>
            <x v="7697"/>
            <x v="7698"/>
            <x v="7699"/>
            <x v="7700"/>
            <x v="7701"/>
            <x v="7702"/>
            <x v="7703"/>
            <x v="7704"/>
            <x v="7705"/>
            <x v="7706"/>
            <x v="7707"/>
            <x v="7708"/>
            <x v="7709"/>
          </reference>
        </references>
      </pivotArea>
    </format>
    <format dxfId="13">
      <pivotArea outline="0" fieldPosition="0">
        <references count="1">
          <reference field="4294967294" count="1">
            <x v="0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8" count="17" selected="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ables/table1.xml><?xml version="1.0" encoding="utf-8"?>
<table xmlns="http://schemas.openxmlformats.org/spreadsheetml/2006/main" id="1" name="Tbdd" displayName="Tbdd" ref="A4:AN5" insertRow="1" totalsRowShown="0">
  <tableColumns count="40">
    <tableColumn id="1" name="Date" dataDxfId="49"/>
    <tableColumn id="2" name="Time" dataDxfId="48"/>
    <tableColumn id="3" name="Temp Out"/>
    <tableColumn id="4" name="Hi Temp"/>
    <tableColumn id="5" name="Low Temp"/>
    <tableColumn id="6" name="Out Hum"/>
    <tableColumn id="7" name="Dew Pt."/>
    <tableColumn id="8" name="Wind Speed"/>
    <tableColumn id="9" name="Wind Dir"/>
    <tableColumn id="10" name="Wind Run"/>
    <tableColumn id="11" name="Hi Speed"/>
    <tableColumn id="12" name="Hi Dir"/>
    <tableColumn id="13" name="Wind Chill"/>
    <tableColumn id="14" name="Heat Index"/>
    <tableColumn id="15" name="THW Index"/>
    <tableColumn id="35" name="THSW Index"/>
    <tableColumn id="16" name="Bar  "/>
    <tableColumn id="17" name="Rain"/>
    <tableColumn id="18" name="Rain Rate"/>
    <tableColumn id="19" name="UV  Index"/>
    <tableColumn id="20" name="UV  Dose"/>
    <tableColumn id="21" name="Hi  UV "/>
    <tableColumn id="22" name="Heat D-D "/>
    <tableColumn id="23" name="Cool D-D "/>
    <tableColumn id="24" name="In  Temp"/>
    <tableColumn id="25" name="In Hum"/>
    <tableColumn id="26" name="In  Dew"/>
    <tableColumn id="27" name="In  Heat"/>
    <tableColumn id="28" name="In  EMC"/>
    <tableColumn id="29" name="In Air Density"/>
    <tableColumn id="40" name="ET"/>
    <tableColumn id="30" name="Wind Samp"/>
    <tableColumn id="31" name="Wind Tx "/>
    <tableColumn id="32" name="ISS  Recept"/>
    <tableColumn id="33" name="Arc. Int."/>
    <tableColumn id="38" name="UTC" dataDxfId="47">
      <calculatedColumnFormula>Tbdd[[#This Row],[Date]]+Tbdd[[#This Row],[Time]]-IF(AND(Tbdd[[#This Row],[Date]]+Tbdd[[#This Row],[Time]]&gt;=INDEX(Tableau2[de],MATCH(YEAR(Tbdd[[#This Row],[Date]]),Tableau2[année],0)),Tbdd[[#This Row],[Date]]+Tbdd[[#This Row],[Time]]&lt;INDEX(Tableau2[à],MATCH(YEAR(Tbdd[[#This Row],[Date]]),Tableau2[année],0))),2/24,1/24)</calculatedColumnFormula>
    </tableColumn>
    <tableColumn id="39" name="Date0" dataDxfId="46">
      <calculatedColumnFormula>INT(Tbdd[[#This Row],[UTC]])</calculatedColumnFormula>
    </tableColumn>
    <tableColumn id="34" name="Date6" dataDxfId="45">
      <calculatedColumnFormula>INT(Tbdd[[#This Row],[UTC]]-6/24)</calculatedColumnFormula>
    </tableColumn>
    <tableColumn id="37" name="Heure6" dataDxfId="44">
      <calculatedColumnFormula>INT(MOD(Tbdd[[#This Row],[UTC]],1)*24)/24</calculatedColumnFormula>
    </tableColumn>
    <tableColumn id="36" name="Date18" dataDxfId="43">
      <calculatedColumnFormula>INT(Tbdd[[#This Row],[UTC]]+6/24)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8" totalsRowShown="0">
  <autoFilter ref="A1:C8"/>
  <tableColumns count="3">
    <tableColumn id="1" name="année"/>
    <tableColumn id="2" name="de" dataDxfId="12">
      <calculatedColumnFormula>DATE(Tableau2[[#This Row],[année]],3,31)-WEEKDAY(DATE(Tableau2[[#This Row],[année]],3,31),2)+2/24</calculatedColumnFormula>
    </tableColumn>
    <tableColumn id="3" name="à" dataDxfId="11">
      <calculatedColumnFormula>DATE(Tableau2[[#This Row],[année]],10,31)-WEEKDAY(DATE(Tableau2[[#This Row],[année]],10,31),2)-1+3/24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5"/>
  <sheetViews>
    <sheetView tabSelected="1" zoomScale="80" zoomScaleNormal="80" workbookViewId="0">
      <selection activeCell="A5" sqref="A5"/>
    </sheetView>
  </sheetViews>
  <sheetFormatPr baseColWidth="10" defaultRowHeight="14.5" x14ac:dyDescent="0.35"/>
  <cols>
    <col min="1" max="1" width="10.81640625" style="1" bestFit="1" customWidth="1"/>
    <col min="2" max="2" width="8.08984375" bestFit="1" customWidth="1"/>
    <col min="3" max="3" width="12.36328125" bestFit="1" customWidth="1"/>
    <col min="5" max="5" width="12.7265625" bestFit="1" customWidth="1"/>
    <col min="6" max="6" width="11.54296875" bestFit="1" customWidth="1"/>
    <col min="7" max="7" width="10.453125" bestFit="1" customWidth="1"/>
    <col min="8" max="8" width="14.1796875" bestFit="1" customWidth="1"/>
    <col min="9" max="9" width="11.26953125" bestFit="1" customWidth="1"/>
    <col min="10" max="10" width="12.26953125" bestFit="1" customWidth="1"/>
    <col min="11" max="11" width="11.36328125" bestFit="1" customWidth="1"/>
    <col min="12" max="12" width="8.36328125" bestFit="1" customWidth="1"/>
    <col min="13" max="13" width="12.453125" bestFit="1" customWidth="1"/>
    <col min="14" max="14" width="13.08984375" bestFit="1" customWidth="1"/>
    <col min="15" max="15" width="13.1796875" bestFit="1" customWidth="1"/>
    <col min="16" max="16" width="14.1796875" bestFit="1" customWidth="1"/>
    <col min="17" max="18" width="7.6328125" bestFit="1" customWidth="1"/>
    <col min="19" max="19" width="11.90625" bestFit="1" customWidth="1"/>
    <col min="20" max="20" width="12.1796875" bestFit="1" customWidth="1"/>
    <col min="21" max="21" width="11.54296875" bestFit="1" customWidth="1"/>
    <col min="22" max="22" width="9.54296875" bestFit="1" customWidth="1"/>
    <col min="23" max="23" width="11.90625" bestFit="1" customWidth="1"/>
    <col min="24" max="24" width="11.81640625" bestFit="1" customWidth="1"/>
    <col min="25" max="25" width="11.36328125" bestFit="1" customWidth="1"/>
    <col min="26" max="26" width="10.08984375" bestFit="1" customWidth="1"/>
    <col min="27" max="27" width="10.1796875" bestFit="1" customWidth="1"/>
    <col min="28" max="29" width="10.453125" bestFit="1" customWidth="1"/>
    <col min="30" max="30" width="15.1796875" bestFit="1" customWidth="1"/>
    <col min="31" max="31" width="5.90625" bestFit="1" customWidth="1"/>
    <col min="32" max="32" width="13.7265625" bestFit="1" customWidth="1"/>
    <col min="33" max="33" width="11.26953125" bestFit="1" customWidth="1"/>
    <col min="34" max="34" width="13.26953125" bestFit="1" customWidth="1"/>
    <col min="35" max="35" width="10.6328125" bestFit="1" customWidth="1"/>
    <col min="36" max="36" width="16.54296875" style="9" bestFit="1" customWidth="1"/>
    <col min="37" max="37" width="11.453125" bestFit="1" customWidth="1"/>
    <col min="38" max="38" width="11.453125" style="13" bestFit="1" customWidth="1"/>
    <col min="39" max="39" width="10.6328125" style="180" bestFit="1" customWidth="1"/>
    <col min="41" max="41" width="11.36328125" style="101" bestFit="1" customWidth="1"/>
    <col min="42" max="42" width="15.26953125" style="101" customWidth="1"/>
    <col min="43" max="43" width="10.90625" style="10"/>
  </cols>
  <sheetData>
    <row r="1" spans="1:43" x14ac:dyDescent="0.35"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5</v>
      </c>
      <c r="J1" t="s">
        <v>5</v>
      </c>
      <c r="K1" t="s">
        <v>1</v>
      </c>
      <c r="L1" t="s">
        <v>1</v>
      </c>
      <c r="M1" t="s">
        <v>5</v>
      </c>
      <c r="N1" t="s">
        <v>6</v>
      </c>
      <c r="O1" t="s">
        <v>7</v>
      </c>
      <c r="P1" t="s">
        <v>86</v>
      </c>
      <c r="S1" t="s">
        <v>8</v>
      </c>
      <c r="T1" t="s">
        <v>9</v>
      </c>
      <c r="U1" t="s">
        <v>9</v>
      </c>
      <c r="V1" t="s">
        <v>10</v>
      </c>
      <c r="W1" t="s">
        <v>6</v>
      </c>
      <c r="X1" t="s">
        <v>11</v>
      </c>
      <c r="Y1" t="s">
        <v>12</v>
      </c>
      <c r="Z1" t="s">
        <v>13</v>
      </c>
      <c r="AA1" t="s">
        <v>12</v>
      </c>
      <c r="AB1" t="s">
        <v>12</v>
      </c>
      <c r="AC1" t="s">
        <v>12</v>
      </c>
      <c r="AD1" t="s">
        <v>14</v>
      </c>
      <c r="AF1" t="s">
        <v>5</v>
      </c>
      <c r="AG1" t="s">
        <v>5</v>
      </c>
      <c r="AH1" t="s">
        <v>15</v>
      </c>
      <c r="AI1" t="s">
        <v>16</v>
      </c>
      <c r="AK1" s="101"/>
      <c r="AL1" s="101"/>
      <c r="AN1" s="101"/>
      <c r="AO1"/>
      <c r="AP1"/>
      <c r="AQ1"/>
    </row>
    <row r="2" spans="1:43" x14ac:dyDescent="0.35">
      <c r="A2" s="1" t="s">
        <v>17</v>
      </c>
      <c r="B2" t="s">
        <v>18</v>
      </c>
      <c r="C2" t="s">
        <v>3</v>
      </c>
      <c r="D2" t="s">
        <v>0</v>
      </c>
      <c r="E2" t="s">
        <v>0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21</v>
      </c>
      <c r="L2" t="s">
        <v>22</v>
      </c>
      <c r="M2" t="s">
        <v>24</v>
      </c>
      <c r="N2" t="s">
        <v>25</v>
      </c>
      <c r="O2" t="s">
        <v>25</v>
      </c>
      <c r="P2" t="s">
        <v>25</v>
      </c>
      <c r="Q2" t="s">
        <v>26</v>
      </c>
      <c r="R2" t="s">
        <v>8</v>
      </c>
      <c r="S2" t="s">
        <v>27</v>
      </c>
      <c r="T2" t="s">
        <v>25</v>
      </c>
      <c r="U2" t="s">
        <v>28</v>
      </c>
      <c r="V2" t="s">
        <v>9</v>
      </c>
      <c r="W2" t="s">
        <v>29</v>
      </c>
      <c r="X2" t="s">
        <v>29</v>
      </c>
      <c r="Y2" t="s">
        <v>0</v>
      </c>
      <c r="Z2" t="s">
        <v>19</v>
      </c>
      <c r="AA2" t="s">
        <v>4</v>
      </c>
      <c r="AB2" t="s">
        <v>6</v>
      </c>
      <c r="AC2" t="s">
        <v>30</v>
      </c>
      <c r="AD2" t="s">
        <v>31</v>
      </c>
      <c r="AE2" t="s">
        <v>88</v>
      </c>
      <c r="AF2" t="s">
        <v>32</v>
      </c>
      <c r="AG2" t="s">
        <v>33</v>
      </c>
      <c r="AH2" t="s">
        <v>34</v>
      </c>
      <c r="AI2" t="s">
        <v>35</v>
      </c>
      <c r="AK2" s="101"/>
      <c r="AL2" s="101"/>
      <c r="AN2" s="101"/>
      <c r="AO2"/>
      <c r="AP2"/>
      <c r="AQ2"/>
    </row>
    <row r="3" spans="1:43" x14ac:dyDescent="0.35">
      <c r="AK3" s="101"/>
      <c r="AL3" s="101"/>
      <c r="AN3" s="101"/>
      <c r="AO3"/>
      <c r="AP3"/>
      <c r="AQ3"/>
    </row>
    <row r="4" spans="1:43" x14ac:dyDescent="0.35">
      <c r="A4" s="1" t="s">
        <v>17</v>
      </c>
      <c r="B4" t="s">
        <v>18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  <c r="J4" t="s">
        <v>43</v>
      </c>
      <c r="K4" t="s">
        <v>44</v>
      </c>
      <c r="L4" t="s">
        <v>45</v>
      </c>
      <c r="M4" t="s">
        <v>46</v>
      </c>
      <c r="N4" t="s">
        <v>47</v>
      </c>
      <c r="O4" t="s">
        <v>48</v>
      </c>
      <c r="P4" t="s">
        <v>87</v>
      </c>
      <c r="Q4" t="s">
        <v>26</v>
      </c>
      <c r="R4" t="s">
        <v>8</v>
      </c>
      <c r="S4" t="s">
        <v>49</v>
      </c>
      <c r="T4" t="s">
        <v>50</v>
      </c>
      <c r="U4" t="s">
        <v>51</v>
      </c>
      <c r="V4" t="s">
        <v>52</v>
      </c>
      <c r="W4" t="s">
        <v>53</v>
      </c>
      <c r="X4" t="s">
        <v>54</v>
      </c>
      <c r="Y4" t="s">
        <v>55</v>
      </c>
      <c r="Z4" t="s">
        <v>56</v>
      </c>
      <c r="AA4" t="s">
        <v>57</v>
      </c>
      <c r="AB4" t="s">
        <v>58</v>
      </c>
      <c r="AC4" t="s">
        <v>59</v>
      </c>
      <c r="AD4" t="s">
        <v>60</v>
      </c>
      <c r="AE4" t="s">
        <v>88</v>
      </c>
      <c r="AF4" t="s">
        <v>61</v>
      </c>
      <c r="AG4" t="s">
        <v>62</v>
      </c>
      <c r="AH4" t="s">
        <v>63</v>
      </c>
      <c r="AI4" t="s">
        <v>64</v>
      </c>
      <c r="AJ4" s="8" t="s">
        <v>71</v>
      </c>
      <c r="AK4" s="4" t="s">
        <v>82</v>
      </c>
      <c r="AL4" s="4" t="s">
        <v>83</v>
      </c>
      <c r="AM4" s="181" t="s">
        <v>218</v>
      </c>
      <c r="AN4" s="4" t="s">
        <v>84</v>
      </c>
      <c r="AO4"/>
      <c r="AP4"/>
      <c r="AQ4"/>
    </row>
    <row r="5" spans="1:43" x14ac:dyDescent="0.35">
      <c r="B5" s="2"/>
      <c r="AK5" s="179"/>
      <c r="AL5" s="101"/>
      <c r="AM5" s="264"/>
      <c r="AN5" s="179"/>
      <c r="AO5"/>
      <c r="AP5"/>
      <c r="AQ5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32"/>
  <sheetViews>
    <sheetView zoomScale="90" zoomScaleNormal="90" workbookViewId="0">
      <selection activeCell="C10" sqref="C10"/>
    </sheetView>
  </sheetViews>
  <sheetFormatPr baseColWidth="10" defaultRowHeight="14.5" x14ac:dyDescent="0.35"/>
  <cols>
    <col min="1" max="1" width="8.453125" style="1" customWidth="1"/>
    <col min="2" max="2" width="20.6328125" bestFit="1" customWidth="1"/>
    <col min="3" max="3" width="11.1796875" bestFit="1" customWidth="1"/>
    <col min="4" max="4" width="15.81640625" customWidth="1"/>
    <col min="5" max="5" width="11.54296875" customWidth="1"/>
    <col min="6" max="6" width="22.453125" bestFit="1" customWidth="1"/>
    <col min="7" max="7" width="18" customWidth="1"/>
    <col min="8" max="8" width="15.1796875" customWidth="1"/>
    <col min="9" max="9" width="18" bestFit="1" customWidth="1"/>
  </cols>
  <sheetData>
    <row r="1" spans="1:8" x14ac:dyDescent="0.35">
      <c r="D1" s="6"/>
      <c r="E1" s="6"/>
      <c r="F1" s="6"/>
      <c r="G1" s="6"/>
      <c r="H1" s="6"/>
    </row>
    <row r="2" spans="1:8" x14ac:dyDescent="0.35">
      <c r="D2" s="6"/>
      <c r="E2" s="6"/>
      <c r="F2" s="6"/>
      <c r="G2" s="6"/>
      <c r="H2" s="6"/>
    </row>
    <row r="3" spans="1:8" x14ac:dyDescent="0.35">
      <c r="A3"/>
      <c r="B3" s="5" t="s">
        <v>67</v>
      </c>
    </row>
    <row r="4" spans="1:8" x14ac:dyDescent="0.35">
      <c r="A4" s="5" t="s">
        <v>82</v>
      </c>
      <c r="B4" t="s">
        <v>68</v>
      </c>
      <c r="C4" t="s">
        <v>74</v>
      </c>
      <c r="D4" t="s">
        <v>75</v>
      </c>
      <c r="E4" t="s">
        <v>76</v>
      </c>
      <c r="F4" t="s">
        <v>78</v>
      </c>
      <c r="G4" t="s">
        <v>77</v>
      </c>
      <c r="H4" t="s">
        <v>79</v>
      </c>
    </row>
    <row r="5" spans="1:8" x14ac:dyDescent="0.35">
      <c r="A5" t="s">
        <v>244</v>
      </c>
      <c r="B5" s="7"/>
      <c r="C5" s="7"/>
      <c r="D5" s="7"/>
      <c r="E5" s="7"/>
      <c r="F5" s="7"/>
      <c r="G5" s="7"/>
      <c r="H5" s="7"/>
    </row>
    <row r="6" spans="1:8" x14ac:dyDescent="0.35">
      <c r="A6"/>
    </row>
    <row r="7" spans="1:8" x14ac:dyDescent="0.35">
      <c r="A7"/>
    </row>
    <row r="8" spans="1:8" x14ac:dyDescent="0.35">
      <c r="A8"/>
    </row>
    <row r="9" spans="1:8" x14ac:dyDescent="0.35">
      <c r="A9"/>
    </row>
    <row r="10" spans="1:8" x14ac:dyDescent="0.35">
      <c r="A10"/>
    </row>
    <row r="11" spans="1:8" x14ac:dyDescent="0.35">
      <c r="A11"/>
    </row>
    <row r="12" spans="1:8" x14ac:dyDescent="0.35">
      <c r="A12"/>
    </row>
    <row r="13" spans="1:8" x14ac:dyDescent="0.35">
      <c r="A13"/>
    </row>
    <row r="14" spans="1:8" x14ac:dyDescent="0.35">
      <c r="A14"/>
    </row>
    <row r="15" spans="1:8" x14ac:dyDescent="0.35">
      <c r="A15"/>
    </row>
    <row r="16" spans="1:8" x14ac:dyDescent="0.35">
      <c r="A16"/>
    </row>
    <row r="17" spans="1:1" x14ac:dyDescent="0.35">
      <c r="A17"/>
    </row>
    <row r="18" spans="1:1" x14ac:dyDescent="0.35">
      <c r="A18"/>
    </row>
    <row r="19" spans="1:1" x14ac:dyDescent="0.35">
      <c r="A19"/>
    </row>
    <row r="20" spans="1:1" x14ac:dyDescent="0.35">
      <c r="A20"/>
    </row>
    <row r="21" spans="1:1" x14ac:dyDescent="0.35">
      <c r="A21"/>
    </row>
    <row r="22" spans="1:1" x14ac:dyDescent="0.35">
      <c r="A22"/>
    </row>
    <row r="23" spans="1:1" x14ac:dyDescent="0.35">
      <c r="A23"/>
    </row>
    <row r="24" spans="1:1" x14ac:dyDescent="0.35">
      <c r="A24"/>
    </row>
    <row r="25" spans="1:1" x14ac:dyDescent="0.35">
      <c r="A25"/>
    </row>
    <row r="26" spans="1:1" x14ac:dyDescent="0.35">
      <c r="A26"/>
    </row>
    <row r="27" spans="1:1" x14ac:dyDescent="0.35">
      <c r="A27"/>
    </row>
    <row r="28" spans="1:1" x14ac:dyDescent="0.35">
      <c r="A28"/>
    </row>
    <row r="29" spans="1:1" x14ac:dyDescent="0.35">
      <c r="A29"/>
    </row>
    <row r="30" spans="1:1" x14ac:dyDescent="0.35">
      <c r="A30"/>
    </row>
    <row r="31" spans="1:1" x14ac:dyDescent="0.35">
      <c r="A31"/>
    </row>
    <row r="32" spans="1:1" x14ac:dyDescent="0.35">
      <c r="A32"/>
    </row>
    <row r="33" spans="1:1" x14ac:dyDescent="0.35">
      <c r="A33"/>
    </row>
    <row r="34" spans="1:1" x14ac:dyDescent="0.35">
      <c r="A34"/>
    </row>
    <row r="35" spans="1:1" x14ac:dyDescent="0.35">
      <c r="A35"/>
    </row>
    <row r="36" spans="1:1" x14ac:dyDescent="0.35">
      <c r="A36"/>
    </row>
    <row r="37" spans="1:1" x14ac:dyDescent="0.35">
      <c r="A37"/>
    </row>
    <row r="38" spans="1:1" x14ac:dyDescent="0.35">
      <c r="A38"/>
    </row>
    <row r="39" spans="1:1" x14ac:dyDescent="0.35">
      <c r="A39"/>
    </row>
    <row r="40" spans="1:1" x14ac:dyDescent="0.35">
      <c r="A40"/>
    </row>
    <row r="41" spans="1:1" x14ac:dyDescent="0.35">
      <c r="A41"/>
    </row>
    <row r="42" spans="1:1" x14ac:dyDescent="0.35">
      <c r="A42"/>
    </row>
    <row r="43" spans="1:1" x14ac:dyDescent="0.35">
      <c r="A43"/>
    </row>
    <row r="44" spans="1:1" x14ac:dyDescent="0.35">
      <c r="A44"/>
    </row>
    <row r="45" spans="1:1" x14ac:dyDescent="0.35">
      <c r="A45"/>
    </row>
    <row r="46" spans="1:1" x14ac:dyDescent="0.35">
      <c r="A46"/>
    </row>
    <row r="47" spans="1:1" x14ac:dyDescent="0.35">
      <c r="A47"/>
    </row>
    <row r="48" spans="1:1" x14ac:dyDescent="0.35">
      <c r="A48"/>
    </row>
    <row r="49" spans="1:1" x14ac:dyDescent="0.35">
      <c r="A49"/>
    </row>
    <row r="50" spans="1:1" x14ac:dyDescent="0.35">
      <c r="A50"/>
    </row>
    <row r="51" spans="1:1" x14ac:dyDescent="0.35">
      <c r="A51"/>
    </row>
    <row r="52" spans="1:1" x14ac:dyDescent="0.35">
      <c r="A52"/>
    </row>
    <row r="53" spans="1:1" x14ac:dyDescent="0.35">
      <c r="A53"/>
    </row>
    <row r="54" spans="1:1" x14ac:dyDescent="0.35">
      <c r="A54"/>
    </row>
    <row r="55" spans="1:1" x14ac:dyDescent="0.35">
      <c r="A55"/>
    </row>
    <row r="56" spans="1:1" x14ac:dyDescent="0.35">
      <c r="A56"/>
    </row>
    <row r="57" spans="1:1" x14ac:dyDescent="0.35">
      <c r="A57"/>
    </row>
    <row r="58" spans="1:1" x14ac:dyDescent="0.35">
      <c r="A58"/>
    </row>
    <row r="59" spans="1:1" x14ac:dyDescent="0.35">
      <c r="A59"/>
    </row>
    <row r="60" spans="1:1" x14ac:dyDescent="0.35">
      <c r="A60"/>
    </row>
    <row r="61" spans="1:1" x14ac:dyDescent="0.35">
      <c r="A61"/>
    </row>
    <row r="62" spans="1:1" x14ac:dyDescent="0.35">
      <c r="A62"/>
    </row>
    <row r="63" spans="1:1" x14ac:dyDescent="0.35">
      <c r="A63"/>
    </row>
    <row r="64" spans="1:1" x14ac:dyDescent="0.35">
      <c r="A64"/>
    </row>
    <row r="65" spans="1:1" x14ac:dyDescent="0.35">
      <c r="A65"/>
    </row>
    <row r="66" spans="1:1" x14ac:dyDescent="0.35">
      <c r="A66"/>
    </row>
    <row r="67" spans="1:1" x14ac:dyDescent="0.35">
      <c r="A67"/>
    </row>
    <row r="68" spans="1:1" x14ac:dyDescent="0.35">
      <c r="A68"/>
    </row>
    <row r="69" spans="1:1" x14ac:dyDescent="0.35">
      <c r="A69"/>
    </row>
    <row r="70" spans="1:1" x14ac:dyDescent="0.35">
      <c r="A70"/>
    </row>
    <row r="71" spans="1:1" x14ac:dyDescent="0.35">
      <c r="A71"/>
    </row>
    <row r="72" spans="1:1" x14ac:dyDescent="0.35">
      <c r="A72"/>
    </row>
    <row r="73" spans="1:1" x14ac:dyDescent="0.35">
      <c r="A73"/>
    </row>
    <row r="74" spans="1:1" x14ac:dyDescent="0.35">
      <c r="A74"/>
    </row>
    <row r="75" spans="1:1" x14ac:dyDescent="0.35">
      <c r="A75"/>
    </row>
    <row r="76" spans="1:1" x14ac:dyDescent="0.35">
      <c r="A76"/>
    </row>
    <row r="77" spans="1:1" x14ac:dyDescent="0.35">
      <c r="A77"/>
    </row>
    <row r="78" spans="1:1" x14ac:dyDescent="0.35">
      <c r="A78"/>
    </row>
    <row r="79" spans="1:1" x14ac:dyDescent="0.35">
      <c r="A79"/>
    </row>
    <row r="80" spans="1:1" x14ac:dyDescent="0.35">
      <c r="A80"/>
    </row>
    <row r="81" spans="1:1" x14ac:dyDescent="0.35">
      <c r="A81"/>
    </row>
    <row r="82" spans="1:1" x14ac:dyDescent="0.35">
      <c r="A82"/>
    </row>
    <row r="83" spans="1:1" x14ac:dyDescent="0.35">
      <c r="A83"/>
    </row>
    <row r="84" spans="1:1" x14ac:dyDescent="0.35">
      <c r="A84"/>
    </row>
    <row r="85" spans="1:1" x14ac:dyDescent="0.35">
      <c r="A85"/>
    </row>
    <row r="86" spans="1:1" x14ac:dyDescent="0.35">
      <c r="A86"/>
    </row>
    <row r="87" spans="1:1" x14ac:dyDescent="0.35">
      <c r="A87"/>
    </row>
    <row r="88" spans="1:1" x14ac:dyDescent="0.35">
      <c r="A88"/>
    </row>
    <row r="89" spans="1:1" x14ac:dyDescent="0.35">
      <c r="A89"/>
    </row>
    <row r="90" spans="1:1" x14ac:dyDescent="0.35">
      <c r="A90"/>
    </row>
    <row r="91" spans="1:1" x14ac:dyDescent="0.35">
      <c r="A91"/>
    </row>
    <row r="92" spans="1:1" x14ac:dyDescent="0.35">
      <c r="A92"/>
    </row>
    <row r="93" spans="1:1" x14ac:dyDescent="0.35">
      <c r="A93"/>
    </row>
    <row r="94" spans="1:1" x14ac:dyDescent="0.35">
      <c r="A94"/>
    </row>
    <row r="95" spans="1:1" x14ac:dyDescent="0.35">
      <c r="A95"/>
    </row>
    <row r="96" spans="1:1" x14ac:dyDescent="0.35">
      <c r="A96"/>
    </row>
    <row r="97" spans="1:1" x14ac:dyDescent="0.35">
      <c r="A97"/>
    </row>
    <row r="98" spans="1:1" x14ac:dyDescent="0.35">
      <c r="A98"/>
    </row>
    <row r="99" spans="1:1" x14ac:dyDescent="0.35">
      <c r="A99"/>
    </row>
    <row r="100" spans="1:1" x14ac:dyDescent="0.35">
      <c r="A100"/>
    </row>
    <row r="101" spans="1:1" x14ac:dyDescent="0.35">
      <c r="A101"/>
    </row>
    <row r="102" spans="1:1" x14ac:dyDescent="0.35">
      <c r="A102"/>
    </row>
    <row r="103" spans="1:1" x14ac:dyDescent="0.35">
      <c r="A103"/>
    </row>
    <row r="104" spans="1:1" x14ac:dyDescent="0.35">
      <c r="A104"/>
    </row>
    <row r="105" spans="1:1" x14ac:dyDescent="0.35">
      <c r="A105"/>
    </row>
    <row r="106" spans="1:1" x14ac:dyDescent="0.35">
      <c r="A106"/>
    </row>
    <row r="107" spans="1:1" x14ac:dyDescent="0.35">
      <c r="A107"/>
    </row>
    <row r="108" spans="1:1" x14ac:dyDescent="0.35">
      <c r="A108"/>
    </row>
    <row r="109" spans="1:1" x14ac:dyDescent="0.35">
      <c r="A109"/>
    </row>
    <row r="110" spans="1:1" x14ac:dyDescent="0.35">
      <c r="A110"/>
    </row>
    <row r="111" spans="1:1" x14ac:dyDescent="0.35">
      <c r="A111"/>
    </row>
    <row r="112" spans="1:1" x14ac:dyDescent="0.35">
      <c r="A112"/>
    </row>
    <row r="113" spans="1:1" x14ac:dyDescent="0.35">
      <c r="A113"/>
    </row>
    <row r="114" spans="1:1" x14ac:dyDescent="0.35">
      <c r="A114"/>
    </row>
    <row r="115" spans="1:1" x14ac:dyDescent="0.35">
      <c r="A115"/>
    </row>
    <row r="116" spans="1:1" x14ac:dyDescent="0.35">
      <c r="A116"/>
    </row>
    <row r="117" spans="1:1" x14ac:dyDescent="0.35">
      <c r="A117"/>
    </row>
    <row r="118" spans="1:1" x14ac:dyDescent="0.35">
      <c r="A118"/>
    </row>
    <row r="119" spans="1:1" x14ac:dyDescent="0.35">
      <c r="A119"/>
    </row>
    <row r="120" spans="1:1" x14ac:dyDescent="0.35">
      <c r="A120"/>
    </row>
    <row r="121" spans="1:1" x14ac:dyDescent="0.35">
      <c r="A121"/>
    </row>
    <row r="122" spans="1:1" x14ac:dyDescent="0.35">
      <c r="A122"/>
    </row>
    <row r="123" spans="1:1" x14ac:dyDescent="0.35">
      <c r="A123"/>
    </row>
    <row r="124" spans="1:1" x14ac:dyDescent="0.35">
      <c r="A124"/>
    </row>
    <row r="125" spans="1:1" x14ac:dyDescent="0.35">
      <c r="A125"/>
    </row>
    <row r="126" spans="1:1" x14ac:dyDescent="0.35">
      <c r="A126"/>
    </row>
    <row r="127" spans="1:1" x14ac:dyDescent="0.35">
      <c r="A127"/>
    </row>
    <row r="128" spans="1:1" x14ac:dyDescent="0.35">
      <c r="A128"/>
    </row>
    <row r="129" spans="1:1" x14ac:dyDescent="0.35">
      <c r="A129"/>
    </row>
    <row r="130" spans="1:1" x14ac:dyDescent="0.35">
      <c r="A130"/>
    </row>
    <row r="131" spans="1:1" x14ac:dyDescent="0.35">
      <c r="A131"/>
    </row>
    <row r="132" spans="1:1" x14ac:dyDescent="0.35">
      <c r="A13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AG405"/>
  <sheetViews>
    <sheetView showZeros="0" topLeftCell="D1" zoomScale="90" zoomScaleNormal="90" workbookViewId="0">
      <selection activeCell="AG5" sqref="AG5"/>
    </sheetView>
  </sheetViews>
  <sheetFormatPr baseColWidth="10" defaultColWidth="12.26953125" defaultRowHeight="14.5" x14ac:dyDescent="0.35"/>
  <cols>
    <col min="1" max="1" width="8.453125" style="11" customWidth="1"/>
    <col min="2" max="2" width="14.7265625" bestFit="1" customWidth="1"/>
    <col min="3" max="3" width="14" customWidth="1"/>
    <col min="4" max="5" width="15.7265625" style="6" customWidth="1"/>
    <col min="7" max="7" width="14" style="11" customWidth="1"/>
    <col min="8" max="8" width="9.54296875" customWidth="1"/>
    <col min="9" max="9" width="4" customWidth="1"/>
    <col min="10" max="10" width="4" style="6" customWidth="1"/>
    <col min="11" max="20" width="4" customWidth="1"/>
    <col min="21" max="21" width="4.90625" customWidth="1"/>
    <col min="22" max="25" width="4" customWidth="1"/>
    <col min="26" max="26" width="4.90625" customWidth="1"/>
    <col min="27" max="32" width="4" customWidth="1"/>
    <col min="33" max="33" width="7.08984375" style="265" bestFit="1" customWidth="1"/>
    <col min="34" max="151" width="4" customWidth="1"/>
    <col min="152" max="152" width="12" customWidth="1"/>
  </cols>
  <sheetData>
    <row r="3" spans="1:33" x14ac:dyDescent="0.35">
      <c r="A3"/>
      <c r="B3" s="5" t="s">
        <v>67</v>
      </c>
      <c r="D3"/>
      <c r="E3"/>
      <c r="G3" s="5" t="s">
        <v>73</v>
      </c>
      <c r="H3" s="5" t="s">
        <v>218</v>
      </c>
      <c r="J3"/>
    </row>
    <row r="4" spans="1:33" x14ac:dyDescent="0.35">
      <c r="A4" s="5" t="s">
        <v>83</v>
      </c>
      <c r="B4" t="s">
        <v>69</v>
      </c>
      <c r="C4" t="s">
        <v>73</v>
      </c>
      <c r="D4" t="s">
        <v>194</v>
      </c>
      <c r="E4"/>
      <c r="G4" s="5" t="s">
        <v>83</v>
      </c>
      <c r="H4" s="182" t="s">
        <v>244</v>
      </c>
      <c r="J4"/>
      <c r="AG4" s="265" t="s">
        <v>220</v>
      </c>
    </row>
    <row r="5" spans="1:33" x14ac:dyDescent="0.35">
      <c r="A5" t="s">
        <v>244</v>
      </c>
      <c r="B5" s="7"/>
      <c r="C5" s="7"/>
      <c r="D5" s="7"/>
      <c r="E5"/>
      <c r="G5" t="s">
        <v>244</v>
      </c>
      <c r="H5" s="7"/>
      <c r="J5"/>
      <c r="AG5" s="185">
        <f t="shared" ref="AG5:AG36" si="0">MAX(H5:AE5)</f>
        <v>0</v>
      </c>
    </row>
    <row r="6" spans="1:33" x14ac:dyDescent="0.35">
      <c r="A6"/>
      <c r="D6"/>
      <c r="E6"/>
      <c r="G6"/>
      <c r="J6"/>
      <c r="AG6" s="185">
        <f t="shared" si="0"/>
        <v>0</v>
      </c>
    </row>
    <row r="7" spans="1:33" x14ac:dyDescent="0.35">
      <c r="A7"/>
      <c r="D7"/>
      <c r="E7"/>
      <c r="G7"/>
      <c r="J7"/>
      <c r="AG7" s="185">
        <f t="shared" si="0"/>
        <v>0</v>
      </c>
    </row>
    <row r="8" spans="1:33" x14ac:dyDescent="0.35">
      <c r="A8"/>
      <c r="D8"/>
      <c r="E8"/>
      <c r="G8"/>
      <c r="J8"/>
      <c r="AG8" s="185">
        <f t="shared" si="0"/>
        <v>0</v>
      </c>
    </row>
    <row r="9" spans="1:33" x14ac:dyDescent="0.35">
      <c r="A9"/>
      <c r="D9"/>
      <c r="E9"/>
      <c r="G9"/>
      <c r="J9"/>
      <c r="AG9" s="185">
        <f t="shared" si="0"/>
        <v>0</v>
      </c>
    </row>
    <row r="10" spans="1:33" x14ac:dyDescent="0.35">
      <c r="A10"/>
      <c r="D10"/>
      <c r="E10"/>
      <c r="G10"/>
      <c r="J10"/>
      <c r="AG10" s="185">
        <f t="shared" si="0"/>
        <v>0</v>
      </c>
    </row>
    <row r="11" spans="1:33" x14ac:dyDescent="0.35">
      <c r="A11"/>
      <c r="D11"/>
      <c r="E11"/>
      <c r="G11"/>
      <c r="J11"/>
      <c r="AG11" s="185">
        <f t="shared" si="0"/>
        <v>0</v>
      </c>
    </row>
    <row r="12" spans="1:33" x14ac:dyDescent="0.35">
      <c r="A12"/>
      <c r="D12"/>
      <c r="E12"/>
      <c r="G12"/>
      <c r="J12"/>
      <c r="AG12" s="185">
        <f t="shared" si="0"/>
        <v>0</v>
      </c>
    </row>
    <row r="13" spans="1:33" x14ac:dyDescent="0.35">
      <c r="A13"/>
      <c r="D13"/>
      <c r="E13"/>
      <c r="G13"/>
      <c r="J13"/>
      <c r="AG13" s="185">
        <f t="shared" si="0"/>
        <v>0</v>
      </c>
    </row>
    <row r="14" spans="1:33" x14ac:dyDescent="0.35">
      <c r="A14"/>
      <c r="D14"/>
      <c r="E14"/>
      <c r="G14"/>
      <c r="J14"/>
      <c r="AG14" s="185">
        <f t="shared" si="0"/>
        <v>0</v>
      </c>
    </row>
    <row r="15" spans="1:33" x14ac:dyDescent="0.35">
      <c r="A15"/>
      <c r="D15"/>
      <c r="E15"/>
      <c r="G15"/>
      <c r="J15"/>
      <c r="AG15" s="185">
        <f t="shared" si="0"/>
        <v>0</v>
      </c>
    </row>
    <row r="16" spans="1:33" x14ac:dyDescent="0.35">
      <c r="A16"/>
      <c r="D16"/>
      <c r="E16"/>
      <c r="G16"/>
      <c r="J16"/>
      <c r="AG16" s="185">
        <f t="shared" si="0"/>
        <v>0</v>
      </c>
    </row>
    <row r="17" spans="1:33" x14ac:dyDescent="0.35">
      <c r="A17"/>
      <c r="D17"/>
      <c r="E17"/>
      <c r="G17"/>
      <c r="J17"/>
      <c r="AG17" s="185">
        <f t="shared" si="0"/>
        <v>0</v>
      </c>
    </row>
    <row r="18" spans="1:33" x14ac:dyDescent="0.35">
      <c r="A18"/>
      <c r="D18"/>
      <c r="E18"/>
      <c r="G18"/>
      <c r="J18"/>
      <c r="AG18" s="185">
        <f t="shared" si="0"/>
        <v>0</v>
      </c>
    </row>
    <row r="19" spans="1:33" x14ac:dyDescent="0.35">
      <c r="A19"/>
      <c r="D19"/>
      <c r="E19"/>
      <c r="G19"/>
      <c r="J19"/>
      <c r="AG19" s="185">
        <f t="shared" si="0"/>
        <v>0</v>
      </c>
    </row>
    <row r="20" spans="1:33" x14ac:dyDescent="0.35">
      <c r="A20"/>
      <c r="D20"/>
      <c r="E20"/>
      <c r="G20"/>
      <c r="J20"/>
      <c r="AG20" s="185">
        <f t="shared" si="0"/>
        <v>0</v>
      </c>
    </row>
    <row r="21" spans="1:33" x14ac:dyDescent="0.35">
      <c r="A21"/>
      <c r="D21"/>
      <c r="E21"/>
      <c r="G21"/>
      <c r="J21"/>
      <c r="AG21" s="185">
        <f t="shared" si="0"/>
        <v>0</v>
      </c>
    </row>
    <row r="22" spans="1:33" x14ac:dyDescent="0.35">
      <c r="A22"/>
      <c r="D22"/>
      <c r="E22"/>
      <c r="G22"/>
      <c r="J22"/>
      <c r="AG22" s="185">
        <f t="shared" si="0"/>
        <v>0</v>
      </c>
    </row>
    <row r="23" spans="1:33" x14ac:dyDescent="0.35">
      <c r="A23"/>
      <c r="D23"/>
      <c r="E23"/>
      <c r="G23"/>
      <c r="J23"/>
      <c r="AG23" s="185">
        <f t="shared" si="0"/>
        <v>0</v>
      </c>
    </row>
    <row r="24" spans="1:33" x14ac:dyDescent="0.35">
      <c r="A24"/>
      <c r="D24"/>
      <c r="E24"/>
      <c r="G24"/>
      <c r="J24"/>
      <c r="AG24" s="185">
        <f t="shared" si="0"/>
        <v>0</v>
      </c>
    </row>
    <row r="25" spans="1:33" x14ac:dyDescent="0.35">
      <c r="A25"/>
      <c r="D25"/>
      <c r="E25"/>
      <c r="G25"/>
      <c r="J25"/>
      <c r="AG25" s="185">
        <f t="shared" si="0"/>
        <v>0</v>
      </c>
    </row>
    <row r="26" spans="1:33" x14ac:dyDescent="0.35">
      <c r="A26"/>
      <c r="D26"/>
      <c r="E26"/>
      <c r="G26"/>
      <c r="J26"/>
      <c r="AG26" s="185">
        <f t="shared" si="0"/>
        <v>0</v>
      </c>
    </row>
    <row r="27" spans="1:33" x14ac:dyDescent="0.35">
      <c r="A27"/>
      <c r="D27"/>
      <c r="E27"/>
      <c r="G27"/>
      <c r="J27"/>
      <c r="AG27" s="185">
        <f t="shared" si="0"/>
        <v>0</v>
      </c>
    </row>
    <row r="28" spans="1:33" x14ac:dyDescent="0.35">
      <c r="A28"/>
      <c r="D28"/>
      <c r="E28"/>
      <c r="G28"/>
      <c r="J28"/>
      <c r="AG28" s="185">
        <f t="shared" si="0"/>
        <v>0</v>
      </c>
    </row>
    <row r="29" spans="1:33" x14ac:dyDescent="0.35">
      <c r="A29"/>
      <c r="D29"/>
      <c r="E29"/>
      <c r="G29"/>
      <c r="J29"/>
      <c r="AG29" s="185">
        <f t="shared" si="0"/>
        <v>0</v>
      </c>
    </row>
    <row r="30" spans="1:33" x14ac:dyDescent="0.35">
      <c r="A30"/>
      <c r="D30"/>
      <c r="E30"/>
      <c r="G30"/>
      <c r="J30"/>
      <c r="AG30" s="185">
        <f t="shared" si="0"/>
        <v>0</v>
      </c>
    </row>
    <row r="31" spans="1:33" x14ac:dyDescent="0.35">
      <c r="A31"/>
      <c r="D31"/>
      <c r="E31"/>
      <c r="G31"/>
      <c r="J31"/>
      <c r="AG31" s="185">
        <f t="shared" si="0"/>
        <v>0</v>
      </c>
    </row>
    <row r="32" spans="1:33" x14ac:dyDescent="0.35">
      <c r="A32"/>
      <c r="D32"/>
      <c r="E32"/>
      <c r="G32"/>
      <c r="J32"/>
      <c r="AG32" s="185">
        <f t="shared" si="0"/>
        <v>0</v>
      </c>
    </row>
    <row r="33" spans="1:33" x14ac:dyDescent="0.35">
      <c r="A33"/>
      <c r="D33"/>
      <c r="E33"/>
      <c r="G33"/>
      <c r="J33"/>
      <c r="AG33" s="185">
        <f t="shared" si="0"/>
        <v>0</v>
      </c>
    </row>
    <row r="34" spans="1:33" x14ac:dyDescent="0.35">
      <c r="A34"/>
      <c r="D34"/>
      <c r="E34"/>
      <c r="G34"/>
      <c r="J34"/>
      <c r="AG34" s="185">
        <f t="shared" si="0"/>
        <v>0</v>
      </c>
    </row>
    <row r="35" spans="1:33" x14ac:dyDescent="0.35">
      <c r="A35"/>
      <c r="D35"/>
      <c r="E35"/>
      <c r="G35"/>
      <c r="J35"/>
      <c r="AG35" s="185">
        <f t="shared" si="0"/>
        <v>0</v>
      </c>
    </row>
    <row r="36" spans="1:33" x14ac:dyDescent="0.35">
      <c r="A36"/>
      <c r="D36"/>
      <c r="E36"/>
      <c r="G36"/>
      <c r="J36"/>
      <c r="AG36" s="185">
        <f t="shared" si="0"/>
        <v>0</v>
      </c>
    </row>
    <row r="37" spans="1:33" x14ac:dyDescent="0.35">
      <c r="A37"/>
      <c r="D37"/>
      <c r="E37"/>
      <c r="G37"/>
      <c r="J37"/>
      <c r="AG37" s="185">
        <f t="shared" ref="AG37:AG69" si="1">MAX(H37:AE37)</f>
        <v>0</v>
      </c>
    </row>
    <row r="38" spans="1:33" x14ac:dyDescent="0.35">
      <c r="A38"/>
      <c r="D38"/>
      <c r="E38"/>
      <c r="G38"/>
      <c r="J38"/>
      <c r="AG38" s="185">
        <f t="shared" si="1"/>
        <v>0</v>
      </c>
    </row>
    <row r="39" spans="1:33" x14ac:dyDescent="0.35">
      <c r="A39"/>
      <c r="D39"/>
      <c r="E39"/>
      <c r="G39"/>
      <c r="J39"/>
      <c r="AG39" s="185">
        <f t="shared" si="1"/>
        <v>0</v>
      </c>
    </row>
    <row r="40" spans="1:33" x14ac:dyDescent="0.35">
      <c r="A40"/>
      <c r="D40"/>
      <c r="E40"/>
      <c r="G40"/>
      <c r="J40"/>
      <c r="AG40" s="185">
        <f t="shared" si="1"/>
        <v>0</v>
      </c>
    </row>
    <row r="41" spans="1:33" x14ac:dyDescent="0.35">
      <c r="A41"/>
      <c r="D41"/>
      <c r="E41"/>
      <c r="G41"/>
      <c r="J41"/>
      <c r="AG41" s="185">
        <f t="shared" si="1"/>
        <v>0</v>
      </c>
    </row>
    <row r="42" spans="1:33" x14ac:dyDescent="0.35">
      <c r="A42"/>
      <c r="D42"/>
      <c r="E42"/>
      <c r="G42"/>
      <c r="J42"/>
      <c r="AG42" s="185">
        <f t="shared" si="1"/>
        <v>0</v>
      </c>
    </row>
    <row r="43" spans="1:33" x14ac:dyDescent="0.35">
      <c r="A43"/>
      <c r="D43"/>
      <c r="E43"/>
      <c r="G43"/>
      <c r="J43"/>
      <c r="AG43" s="185">
        <f t="shared" si="1"/>
        <v>0</v>
      </c>
    </row>
    <row r="44" spans="1:33" x14ac:dyDescent="0.35">
      <c r="A44"/>
      <c r="D44"/>
      <c r="E44"/>
      <c r="G44"/>
      <c r="J44"/>
      <c r="AG44" s="185">
        <f t="shared" si="1"/>
        <v>0</v>
      </c>
    </row>
    <row r="45" spans="1:33" x14ac:dyDescent="0.35">
      <c r="A45"/>
      <c r="D45"/>
      <c r="E45"/>
      <c r="G45"/>
      <c r="J45"/>
      <c r="AG45" s="185">
        <f t="shared" si="1"/>
        <v>0</v>
      </c>
    </row>
    <row r="46" spans="1:33" x14ac:dyDescent="0.35">
      <c r="A46"/>
      <c r="D46"/>
      <c r="E46"/>
      <c r="G46"/>
      <c r="J46"/>
      <c r="AG46" s="185">
        <f t="shared" si="1"/>
        <v>0</v>
      </c>
    </row>
    <row r="47" spans="1:33" x14ac:dyDescent="0.35">
      <c r="A47"/>
      <c r="D47"/>
      <c r="E47"/>
      <c r="G47"/>
      <c r="J47"/>
      <c r="AG47" s="185">
        <f t="shared" si="1"/>
        <v>0</v>
      </c>
    </row>
    <row r="48" spans="1:33" x14ac:dyDescent="0.35">
      <c r="A48"/>
      <c r="D48"/>
      <c r="E48"/>
      <c r="G48"/>
      <c r="J48"/>
      <c r="AG48" s="185">
        <f t="shared" si="1"/>
        <v>0</v>
      </c>
    </row>
    <row r="49" spans="1:33" x14ac:dyDescent="0.35">
      <c r="A49"/>
      <c r="D49"/>
      <c r="E49"/>
      <c r="G49"/>
      <c r="J49"/>
      <c r="AG49" s="185">
        <f t="shared" si="1"/>
        <v>0</v>
      </c>
    </row>
    <row r="50" spans="1:33" x14ac:dyDescent="0.35">
      <c r="A50"/>
      <c r="D50"/>
      <c r="E50"/>
      <c r="G50"/>
      <c r="J50"/>
      <c r="AG50" s="185">
        <f t="shared" si="1"/>
        <v>0</v>
      </c>
    </row>
    <row r="51" spans="1:33" x14ac:dyDescent="0.35">
      <c r="A51"/>
      <c r="D51"/>
      <c r="E51"/>
      <c r="G51"/>
      <c r="J51"/>
      <c r="AG51" s="185">
        <f t="shared" si="1"/>
        <v>0</v>
      </c>
    </row>
    <row r="52" spans="1:33" x14ac:dyDescent="0.35">
      <c r="A52"/>
      <c r="D52"/>
      <c r="E52"/>
      <c r="G52"/>
      <c r="J52"/>
      <c r="AG52" s="185">
        <f t="shared" si="1"/>
        <v>0</v>
      </c>
    </row>
    <row r="53" spans="1:33" x14ac:dyDescent="0.35">
      <c r="A53"/>
      <c r="D53"/>
      <c r="E53"/>
      <c r="G53"/>
      <c r="J53"/>
      <c r="AG53" s="185">
        <f t="shared" si="1"/>
        <v>0</v>
      </c>
    </row>
    <row r="54" spans="1:33" x14ac:dyDescent="0.35">
      <c r="A54"/>
      <c r="D54"/>
      <c r="E54"/>
      <c r="G54"/>
      <c r="J54"/>
      <c r="AG54" s="185">
        <f t="shared" si="1"/>
        <v>0</v>
      </c>
    </row>
    <row r="55" spans="1:33" x14ac:dyDescent="0.35">
      <c r="A55"/>
      <c r="D55"/>
      <c r="E55"/>
      <c r="G55"/>
      <c r="J55"/>
      <c r="AG55" s="185">
        <f t="shared" si="1"/>
        <v>0</v>
      </c>
    </row>
    <row r="56" spans="1:33" x14ac:dyDescent="0.35">
      <c r="A56"/>
      <c r="D56"/>
      <c r="E56"/>
      <c r="G56"/>
      <c r="J56"/>
      <c r="AG56" s="185">
        <f t="shared" si="1"/>
        <v>0</v>
      </c>
    </row>
    <row r="57" spans="1:33" x14ac:dyDescent="0.35">
      <c r="A57"/>
      <c r="D57"/>
      <c r="E57"/>
      <c r="G57"/>
      <c r="J57"/>
      <c r="AG57" s="185">
        <f t="shared" si="1"/>
        <v>0</v>
      </c>
    </row>
    <row r="58" spans="1:33" x14ac:dyDescent="0.35">
      <c r="A58"/>
      <c r="D58"/>
      <c r="E58"/>
      <c r="G58"/>
      <c r="J58"/>
      <c r="AG58" s="185">
        <f t="shared" si="1"/>
        <v>0</v>
      </c>
    </row>
    <row r="59" spans="1:33" x14ac:dyDescent="0.35">
      <c r="A59"/>
      <c r="D59"/>
      <c r="E59"/>
      <c r="G59"/>
      <c r="J59"/>
      <c r="AG59" s="185">
        <f t="shared" si="1"/>
        <v>0</v>
      </c>
    </row>
    <row r="60" spans="1:33" x14ac:dyDescent="0.35">
      <c r="A60"/>
      <c r="D60"/>
      <c r="E60"/>
      <c r="G60"/>
      <c r="J60"/>
      <c r="AG60" s="185">
        <f t="shared" si="1"/>
        <v>0</v>
      </c>
    </row>
    <row r="61" spans="1:33" x14ac:dyDescent="0.35">
      <c r="A61"/>
      <c r="D61"/>
      <c r="E61"/>
      <c r="G61"/>
      <c r="J61"/>
      <c r="AG61" s="185">
        <f t="shared" si="1"/>
        <v>0</v>
      </c>
    </row>
    <row r="62" spans="1:33" x14ac:dyDescent="0.35">
      <c r="A62"/>
      <c r="D62"/>
      <c r="E62"/>
      <c r="G62"/>
      <c r="J62"/>
      <c r="AG62" s="185">
        <f t="shared" si="1"/>
        <v>0</v>
      </c>
    </row>
    <row r="63" spans="1:33" x14ac:dyDescent="0.35">
      <c r="A63"/>
      <c r="D63"/>
      <c r="E63"/>
      <c r="G63"/>
      <c r="J63"/>
      <c r="AG63" s="185">
        <f t="shared" si="1"/>
        <v>0</v>
      </c>
    </row>
    <row r="64" spans="1:33" x14ac:dyDescent="0.35">
      <c r="A64"/>
      <c r="D64"/>
      <c r="E64"/>
      <c r="G64"/>
      <c r="J64"/>
      <c r="AG64" s="185">
        <f t="shared" si="1"/>
        <v>0</v>
      </c>
    </row>
    <row r="65" spans="1:33" x14ac:dyDescent="0.35">
      <c r="A65"/>
      <c r="D65"/>
      <c r="E65"/>
      <c r="G65"/>
      <c r="J65"/>
      <c r="AG65" s="185">
        <f t="shared" si="1"/>
        <v>0</v>
      </c>
    </row>
    <row r="66" spans="1:33" x14ac:dyDescent="0.35">
      <c r="A66"/>
      <c r="D66"/>
      <c r="E66"/>
      <c r="G66"/>
      <c r="J66"/>
      <c r="AG66" s="185">
        <f t="shared" si="1"/>
        <v>0</v>
      </c>
    </row>
    <row r="67" spans="1:33" x14ac:dyDescent="0.35">
      <c r="A67"/>
      <c r="D67"/>
      <c r="E67"/>
      <c r="G67"/>
      <c r="J67"/>
      <c r="AG67" s="185">
        <f t="shared" si="1"/>
        <v>0</v>
      </c>
    </row>
    <row r="68" spans="1:33" x14ac:dyDescent="0.35">
      <c r="A68"/>
      <c r="D68"/>
      <c r="E68"/>
      <c r="G68"/>
      <c r="J68"/>
      <c r="AG68" s="185">
        <f t="shared" si="1"/>
        <v>0</v>
      </c>
    </row>
    <row r="69" spans="1:33" x14ac:dyDescent="0.35">
      <c r="A69"/>
      <c r="D69"/>
      <c r="E69"/>
      <c r="G69"/>
      <c r="J69"/>
      <c r="AG69" s="185">
        <f t="shared" si="1"/>
        <v>0</v>
      </c>
    </row>
    <row r="70" spans="1:33" x14ac:dyDescent="0.35">
      <c r="A70"/>
      <c r="D70"/>
      <c r="E70"/>
      <c r="G70"/>
      <c r="J70"/>
      <c r="AG70" s="185">
        <f t="shared" ref="AG70:AG133" si="2">MAX(H70:AE70)</f>
        <v>0</v>
      </c>
    </row>
    <row r="71" spans="1:33" x14ac:dyDescent="0.35">
      <c r="A71"/>
      <c r="D71"/>
      <c r="E71"/>
      <c r="G71"/>
      <c r="J71"/>
      <c r="AG71" s="185">
        <f t="shared" si="2"/>
        <v>0</v>
      </c>
    </row>
    <row r="72" spans="1:33" x14ac:dyDescent="0.35">
      <c r="A72"/>
      <c r="D72"/>
      <c r="E72"/>
      <c r="G72"/>
      <c r="J72"/>
      <c r="AG72" s="185">
        <f t="shared" si="2"/>
        <v>0</v>
      </c>
    </row>
    <row r="73" spans="1:33" x14ac:dyDescent="0.35">
      <c r="A73"/>
      <c r="D73"/>
      <c r="E73"/>
      <c r="G73"/>
      <c r="J73"/>
      <c r="AG73" s="185">
        <f t="shared" si="2"/>
        <v>0</v>
      </c>
    </row>
    <row r="74" spans="1:33" x14ac:dyDescent="0.35">
      <c r="A74"/>
      <c r="D74"/>
      <c r="E74"/>
      <c r="G74"/>
      <c r="J74"/>
      <c r="AG74" s="185">
        <f t="shared" si="2"/>
        <v>0</v>
      </c>
    </row>
    <row r="75" spans="1:33" x14ac:dyDescent="0.35">
      <c r="A75"/>
      <c r="D75"/>
      <c r="E75"/>
      <c r="G75"/>
      <c r="J75"/>
      <c r="AG75" s="185">
        <f t="shared" si="2"/>
        <v>0</v>
      </c>
    </row>
    <row r="76" spans="1:33" x14ac:dyDescent="0.35">
      <c r="A76"/>
      <c r="D76"/>
      <c r="E76"/>
      <c r="G76"/>
      <c r="J76"/>
      <c r="AG76" s="185">
        <f t="shared" si="2"/>
        <v>0</v>
      </c>
    </row>
    <row r="77" spans="1:33" x14ac:dyDescent="0.35">
      <c r="A77"/>
      <c r="D77"/>
      <c r="E77"/>
      <c r="G77"/>
      <c r="J77"/>
      <c r="AG77" s="185">
        <f t="shared" si="2"/>
        <v>0</v>
      </c>
    </row>
    <row r="78" spans="1:33" x14ac:dyDescent="0.35">
      <c r="A78"/>
      <c r="D78"/>
      <c r="E78"/>
      <c r="G78"/>
      <c r="J78"/>
      <c r="AG78" s="185">
        <f t="shared" si="2"/>
        <v>0</v>
      </c>
    </row>
    <row r="79" spans="1:33" x14ac:dyDescent="0.35">
      <c r="A79"/>
      <c r="D79"/>
      <c r="E79"/>
      <c r="G79"/>
      <c r="J79"/>
      <c r="AG79" s="185">
        <f t="shared" si="2"/>
        <v>0</v>
      </c>
    </row>
    <row r="80" spans="1:33" x14ac:dyDescent="0.35">
      <c r="A80"/>
      <c r="D80"/>
      <c r="E80"/>
      <c r="G80"/>
      <c r="J80"/>
      <c r="AG80" s="185">
        <f t="shared" si="2"/>
        <v>0</v>
      </c>
    </row>
    <row r="81" spans="1:33" x14ac:dyDescent="0.35">
      <c r="A81"/>
      <c r="D81"/>
      <c r="E81"/>
      <c r="G81"/>
      <c r="J81"/>
      <c r="AG81" s="185">
        <f t="shared" si="2"/>
        <v>0</v>
      </c>
    </row>
    <row r="82" spans="1:33" x14ac:dyDescent="0.35">
      <c r="A82"/>
      <c r="D82"/>
      <c r="E82"/>
      <c r="G82"/>
      <c r="J82"/>
      <c r="AG82" s="185">
        <f t="shared" si="2"/>
        <v>0</v>
      </c>
    </row>
    <row r="83" spans="1:33" x14ac:dyDescent="0.35">
      <c r="A83"/>
      <c r="D83"/>
      <c r="E83"/>
      <c r="G83"/>
      <c r="J83"/>
      <c r="AG83" s="185">
        <f t="shared" si="2"/>
        <v>0</v>
      </c>
    </row>
    <row r="84" spans="1:33" x14ac:dyDescent="0.35">
      <c r="A84"/>
      <c r="D84"/>
      <c r="E84"/>
      <c r="G84"/>
      <c r="J84"/>
      <c r="AG84" s="185">
        <f t="shared" si="2"/>
        <v>0</v>
      </c>
    </row>
    <row r="85" spans="1:33" x14ac:dyDescent="0.35">
      <c r="A85"/>
      <c r="D85"/>
      <c r="E85"/>
      <c r="G85"/>
      <c r="J85"/>
      <c r="AG85" s="185">
        <f t="shared" si="2"/>
        <v>0</v>
      </c>
    </row>
    <row r="86" spans="1:33" x14ac:dyDescent="0.35">
      <c r="A86"/>
      <c r="D86"/>
      <c r="E86"/>
      <c r="G86"/>
      <c r="J86"/>
      <c r="AG86" s="185">
        <f t="shared" si="2"/>
        <v>0</v>
      </c>
    </row>
    <row r="87" spans="1:33" x14ac:dyDescent="0.35">
      <c r="A87"/>
      <c r="D87"/>
      <c r="E87"/>
      <c r="G87"/>
      <c r="J87"/>
      <c r="AG87" s="185">
        <f t="shared" si="2"/>
        <v>0</v>
      </c>
    </row>
    <row r="88" spans="1:33" x14ac:dyDescent="0.35">
      <c r="A88"/>
      <c r="D88"/>
      <c r="E88"/>
      <c r="G88"/>
      <c r="J88"/>
      <c r="AG88" s="185">
        <f t="shared" si="2"/>
        <v>0</v>
      </c>
    </row>
    <row r="89" spans="1:33" x14ac:dyDescent="0.35">
      <c r="A89"/>
      <c r="D89"/>
      <c r="E89"/>
      <c r="G89"/>
      <c r="J89"/>
      <c r="AG89" s="185">
        <f t="shared" si="2"/>
        <v>0</v>
      </c>
    </row>
    <row r="90" spans="1:33" x14ac:dyDescent="0.35">
      <c r="A90"/>
      <c r="D90"/>
      <c r="E90"/>
      <c r="G90"/>
      <c r="J90"/>
      <c r="AG90" s="185">
        <f t="shared" si="2"/>
        <v>0</v>
      </c>
    </row>
    <row r="91" spans="1:33" x14ac:dyDescent="0.35">
      <c r="A91"/>
      <c r="D91"/>
      <c r="E91"/>
      <c r="G91"/>
      <c r="J91"/>
      <c r="AG91" s="185">
        <f t="shared" si="2"/>
        <v>0</v>
      </c>
    </row>
    <row r="92" spans="1:33" x14ac:dyDescent="0.35">
      <c r="A92"/>
      <c r="D92"/>
      <c r="E92"/>
      <c r="G92"/>
      <c r="J92"/>
      <c r="AG92" s="185">
        <f t="shared" si="2"/>
        <v>0</v>
      </c>
    </row>
    <row r="93" spans="1:33" x14ac:dyDescent="0.35">
      <c r="A93"/>
      <c r="D93"/>
      <c r="E93"/>
      <c r="G93"/>
      <c r="J93"/>
      <c r="AG93" s="185">
        <f t="shared" si="2"/>
        <v>0</v>
      </c>
    </row>
    <row r="94" spans="1:33" x14ac:dyDescent="0.35">
      <c r="A94"/>
      <c r="D94"/>
      <c r="E94"/>
      <c r="G94"/>
      <c r="J94"/>
      <c r="AG94" s="185">
        <f t="shared" si="2"/>
        <v>0</v>
      </c>
    </row>
    <row r="95" spans="1:33" x14ac:dyDescent="0.35">
      <c r="A95"/>
      <c r="D95"/>
      <c r="E95"/>
      <c r="G95"/>
      <c r="J95"/>
      <c r="AG95" s="185">
        <f t="shared" si="2"/>
        <v>0</v>
      </c>
    </row>
    <row r="96" spans="1:33" x14ac:dyDescent="0.35">
      <c r="A96"/>
      <c r="D96"/>
      <c r="E96"/>
      <c r="G96"/>
      <c r="J96"/>
      <c r="AG96" s="185">
        <f t="shared" si="2"/>
        <v>0</v>
      </c>
    </row>
    <row r="97" spans="1:33" x14ac:dyDescent="0.35">
      <c r="A97"/>
      <c r="D97"/>
      <c r="E97"/>
      <c r="G97"/>
      <c r="J97"/>
      <c r="AG97" s="185">
        <f t="shared" si="2"/>
        <v>0</v>
      </c>
    </row>
    <row r="98" spans="1:33" x14ac:dyDescent="0.35">
      <c r="A98"/>
      <c r="D98"/>
      <c r="E98"/>
      <c r="G98"/>
      <c r="J98"/>
      <c r="AG98" s="185">
        <f t="shared" si="2"/>
        <v>0</v>
      </c>
    </row>
    <row r="99" spans="1:33" x14ac:dyDescent="0.35">
      <c r="A99"/>
      <c r="D99"/>
      <c r="E99"/>
      <c r="G99"/>
      <c r="J99"/>
      <c r="AG99" s="185">
        <f t="shared" si="2"/>
        <v>0</v>
      </c>
    </row>
    <row r="100" spans="1:33" x14ac:dyDescent="0.35">
      <c r="A100"/>
      <c r="D100"/>
      <c r="E100"/>
      <c r="G100"/>
      <c r="J100"/>
      <c r="AG100" s="185">
        <f t="shared" si="2"/>
        <v>0</v>
      </c>
    </row>
    <row r="101" spans="1:33" x14ac:dyDescent="0.35">
      <c r="A101"/>
      <c r="D101"/>
      <c r="E101"/>
      <c r="G101"/>
      <c r="J101"/>
      <c r="AG101" s="185">
        <f t="shared" si="2"/>
        <v>0</v>
      </c>
    </row>
    <row r="102" spans="1:33" x14ac:dyDescent="0.35">
      <c r="A102"/>
      <c r="D102"/>
      <c r="E102"/>
      <c r="G102"/>
      <c r="J102"/>
      <c r="AG102" s="185">
        <f t="shared" si="2"/>
        <v>0</v>
      </c>
    </row>
    <row r="103" spans="1:33" x14ac:dyDescent="0.35">
      <c r="A103"/>
      <c r="D103"/>
      <c r="E103"/>
      <c r="G103"/>
      <c r="J103"/>
      <c r="AG103" s="185">
        <f t="shared" si="2"/>
        <v>0</v>
      </c>
    </row>
    <row r="104" spans="1:33" x14ac:dyDescent="0.35">
      <c r="A104"/>
      <c r="D104"/>
      <c r="E104"/>
      <c r="G104"/>
      <c r="J104"/>
      <c r="AG104" s="185">
        <f t="shared" si="2"/>
        <v>0</v>
      </c>
    </row>
    <row r="105" spans="1:33" x14ac:dyDescent="0.35">
      <c r="A105"/>
      <c r="D105"/>
      <c r="E105"/>
      <c r="G105"/>
      <c r="J105"/>
      <c r="AG105" s="185">
        <f t="shared" si="2"/>
        <v>0</v>
      </c>
    </row>
    <row r="106" spans="1:33" x14ac:dyDescent="0.35">
      <c r="A106"/>
      <c r="D106"/>
      <c r="E106"/>
      <c r="G106"/>
      <c r="J106"/>
      <c r="AG106" s="185">
        <f t="shared" si="2"/>
        <v>0</v>
      </c>
    </row>
    <row r="107" spans="1:33" x14ac:dyDescent="0.35">
      <c r="A107"/>
      <c r="D107"/>
      <c r="E107"/>
      <c r="G107"/>
      <c r="J107"/>
      <c r="AG107" s="185">
        <f t="shared" si="2"/>
        <v>0</v>
      </c>
    </row>
    <row r="108" spans="1:33" x14ac:dyDescent="0.35">
      <c r="A108"/>
      <c r="D108"/>
      <c r="E108"/>
      <c r="G108"/>
      <c r="J108"/>
      <c r="AG108" s="185">
        <f t="shared" si="2"/>
        <v>0</v>
      </c>
    </row>
    <row r="109" spans="1:33" x14ac:dyDescent="0.35">
      <c r="A109"/>
      <c r="D109"/>
      <c r="E109"/>
      <c r="G109"/>
      <c r="J109"/>
      <c r="AG109" s="185">
        <f t="shared" si="2"/>
        <v>0</v>
      </c>
    </row>
    <row r="110" spans="1:33" x14ac:dyDescent="0.35">
      <c r="A110"/>
      <c r="D110"/>
      <c r="E110"/>
      <c r="G110"/>
      <c r="J110"/>
      <c r="AG110" s="185">
        <f t="shared" si="2"/>
        <v>0</v>
      </c>
    </row>
    <row r="111" spans="1:33" x14ac:dyDescent="0.35">
      <c r="A111"/>
      <c r="D111"/>
      <c r="E111"/>
      <c r="G111"/>
      <c r="J111"/>
      <c r="AG111" s="185">
        <f t="shared" si="2"/>
        <v>0</v>
      </c>
    </row>
    <row r="112" spans="1:33" x14ac:dyDescent="0.35">
      <c r="A112"/>
      <c r="D112"/>
      <c r="E112"/>
      <c r="G112"/>
      <c r="J112"/>
      <c r="AG112" s="185">
        <f t="shared" si="2"/>
        <v>0</v>
      </c>
    </row>
    <row r="113" spans="1:33" x14ac:dyDescent="0.35">
      <c r="A113"/>
      <c r="D113"/>
      <c r="E113"/>
      <c r="G113"/>
      <c r="J113"/>
      <c r="AG113" s="185">
        <f t="shared" si="2"/>
        <v>0</v>
      </c>
    </row>
    <row r="114" spans="1:33" x14ac:dyDescent="0.35">
      <c r="A114"/>
      <c r="D114"/>
      <c r="E114"/>
      <c r="G114"/>
      <c r="J114"/>
      <c r="AG114" s="185">
        <f t="shared" si="2"/>
        <v>0</v>
      </c>
    </row>
    <row r="115" spans="1:33" x14ac:dyDescent="0.35">
      <c r="A115"/>
      <c r="D115"/>
      <c r="E115"/>
      <c r="G115"/>
      <c r="J115"/>
      <c r="AG115" s="185">
        <f t="shared" si="2"/>
        <v>0</v>
      </c>
    </row>
    <row r="116" spans="1:33" x14ac:dyDescent="0.35">
      <c r="A116"/>
      <c r="D116"/>
      <c r="E116"/>
      <c r="G116"/>
      <c r="J116"/>
      <c r="AG116" s="185">
        <f t="shared" si="2"/>
        <v>0</v>
      </c>
    </row>
    <row r="117" spans="1:33" x14ac:dyDescent="0.35">
      <c r="A117"/>
      <c r="D117"/>
      <c r="E117"/>
      <c r="G117"/>
      <c r="J117"/>
      <c r="AG117" s="185">
        <f t="shared" si="2"/>
        <v>0</v>
      </c>
    </row>
    <row r="118" spans="1:33" x14ac:dyDescent="0.35">
      <c r="A118"/>
      <c r="D118"/>
      <c r="E118"/>
      <c r="G118"/>
      <c r="J118"/>
      <c r="AG118" s="185">
        <f t="shared" si="2"/>
        <v>0</v>
      </c>
    </row>
    <row r="119" spans="1:33" x14ac:dyDescent="0.35">
      <c r="A119"/>
      <c r="D119"/>
      <c r="E119"/>
      <c r="G119"/>
      <c r="J119"/>
      <c r="AG119" s="185">
        <f t="shared" si="2"/>
        <v>0</v>
      </c>
    </row>
    <row r="120" spans="1:33" x14ac:dyDescent="0.35">
      <c r="A120"/>
      <c r="D120"/>
      <c r="E120"/>
      <c r="G120"/>
      <c r="J120"/>
      <c r="AG120" s="185">
        <f t="shared" si="2"/>
        <v>0</v>
      </c>
    </row>
    <row r="121" spans="1:33" x14ac:dyDescent="0.35">
      <c r="A121"/>
      <c r="D121"/>
      <c r="E121"/>
      <c r="G121"/>
      <c r="J121"/>
      <c r="AG121" s="185">
        <f t="shared" si="2"/>
        <v>0</v>
      </c>
    </row>
    <row r="122" spans="1:33" x14ac:dyDescent="0.35">
      <c r="A122"/>
      <c r="D122"/>
      <c r="E122"/>
      <c r="G122"/>
      <c r="J122"/>
      <c r="AG122" s="185">
        <f t="shared" si="2"/>
        <v>0</v>
      </c>
    </row>
    <row r="123" spans="1:33" x14ac:dyDescent="0.35">
      <c r="A123"/>
      <c r="D123"/>
      <c r="E123"/>
      <c r="G123"/>
      <c r="J123"/>
      <c r="AG123" s="185">
        <f t="shared" si="2"/>
        <v>0</v>
      </c>
    </row>
    <row r="124" spans="1:33" x14ac:dyDescent="0.35">
      <c r="A124"/>
      <c r="D124"/>
      <c r="E124"/>
      <c r="G124"/>
      <c r="J124"/>
      <c r="AG124" s="185">
        <f t="shared" si="2"/>
        <v>0</v>
      </c>
    </row>
    <row r="125" spans="1:33" x14ac:dyDescent="0.35">
      <c r="A125"/>
      <c r="D125"/>
      <c r="E125"/>
      <c r="G125"/>
      <c r="J125"/>
      <c r="AG125" s="185">
        <f t="shared" si="2"/>
        <v>0</v>
      </c>
    </row>
    <row r="126" spans="1:33" x14ac:dyDescent="0.35">
      <c r="A126"/>
      <c r="D126"/>
      <c r="E126"/>
      <c r="G126"/>
      <c r="J126"/>
      <c r="AG126" s="185">
        <f t="shared" si="2"/>
        <v>0</v>
      </c>
    </row>
    <row r="127" spans="1:33" x14ac:dyDescent="0.35">
      <c r="A127"/>
      <c r="D127"/>
      <c r="E127"/>
      <c r="G127"/>
      <c r="J127"/>
      <c r="AG127" s="185">
        <f t="shared" si="2"/>
        <v>0</v>
      </c>
    </row>
    <row r="128" spans="1:33" x14ac:dyDescent="0.35">
      <c r="A128"/>
      <c r="D128"/>
      <c r="E128"/>
      <c r="G128"/>
      <c r="J128"/>
      <c r="AG128" s="185">
        <f t="shared" si="2"/>
        <v>0</v>
      </c>
    </row>
    <row r="129" spans="1:33" x14ac:dyDescent="0.35">
      <c r="A129"/>
      <c r="D129"/>
      <c r="E129"/>
      <c r="G129"/>
      <c r="J129"/>
      <c r="AG129" s="185">
        <f t="shared" si="2"/>
        <v>0</v>
      </c>
    </row>
    <row r="130" spans="1:33" x14ac:dyDescent="0.35">
      <c r="A130"/>
      <c r="D130"/>
      <c r="E130"/>
      <c r="G130"/>
      <c r="J130"/>
      <c r="AG130" s="185">
        <f t="shared" si="2"/>
        <v>0</v>
      </c>
    </row>
    <row r="131" spans="1:33" x14ac:dyDescent="0.35">
      <c r="A131"/>
      <c r="D131"/>
      <c r="E131"/>
      <c r="G131"/>
      <c r="J131"/>
      <c r="AG131" s="185">
        <f t="shared" si="2"/>
        <v>0</v>
      </c>
    </row>
    <row r="132" spans="1:33" x14ac:dyDescent="0.35">
      <c r="A132"/>
      <c r="D132"/>
      <c r="E132"/>
      <c r="G132"/>
      <c r="J132"/>
      <c r="AG132" s="185">
        <f t="shared" si="2"/>
        <v>0</v>
      </c>
    </row>
    <row r="133" spans="1:33" x14ac:dyDescent="0.35">
      <c r="A133"/>
      <c r="D133"/>
      <c r="E133"/>
      <c r="G133"/>
      <c r="J133"/>
      <c r="AG133" s="185">
        <f t="shared" si="2"/>
        <v>0</v>
      </c>
    </row>
    <row r="134" spans="1:33" x14ac:dyDescent="0.35">
      <c r="A134"/>
      <c r="D134"/>
      <c r="E134"/>
      <c r="G134"/>
      <c r="J134"/>
      <c r="AG134" s="185">
        <f t="shared" ref="AG134:AG197" si="3">MAX(H134:AE134)</f>
        <v>0</v>
      </c>
    </row>
    <row r="135" spans="1:33" x14ac:dyDescent="0.35">
      <c r="A135"/>
      <c r="D135"/>
      <c r="E135"/>
      <c r="G135"/>
      <c r="J135"/>
      <c r="AG135" s="185">
        <f t="shared" si="3"/>
        <v>0</v>
      </c>
    </row>
    <row r="136" spans="1:33" x14ac:dyDescent="0.35">
      <c r="A136"/>
      <c r="D136"/>
      <c r="E136"/>
      <c r="G136"/>
      <c r="J136"/>
      <c r="AG136" s="185">
        <f t="shared" si="3"/>
        <v>0</v>
      </c>
    </row>
    <row r="137" spans="1:33" x14ac:dyDescent="0.35">
      <c r="A137"/>
      <c r="D137"/>
      <c r="E137"/>
      <c r="G137"/>
      <c r="J137"/>
      <c r="AG137" s="185">
        <f t="shared" si="3"/>
        <v>0</v>
      </c>
    </row>
    <row r="138" spans="1:33" x14ac:dyDescent="0.35">
      <c r="A138"/>
      <c r="D138"/>
      <c r="E138"/>
      <c r="G138"/>
      <c r="J138"/>
      <c r="AG138" s="185">
        <f t="shared" si="3"/>
        <v>0</v>
      </c>
    </row>
    <row r="139" spans="1:33" x14ac:dyDescent="0.35">
      <c r="A139"/>
      <c r="D139"/>
      <c r="E139"/>
      <c r="G139"/>
      <c r="J139"/>
      <c r="AG139" s="185">
        <f t="shared" si="3"/>
        <v>0</v>
      </c>
    </row>
    <row r="140" spans="1:33" x14ac:dyDescent="0.35">
      <c r="A140"/>
      <c r="D140"/>
      <c r="E140"/>
      <c r="G140"/>
      <c r="J140"/>
      <c r="AG140" s="185">
        <f t="shared" si="3"/>
        <v>0</v>
      </c>
    </row>
    <row r="141" spans="1:33" x14ac:dyDescent="0.35">
      <c r="A141"/>
      <c r="D141"/>
      <c r="E141"/>
      <c r="G141"/>
      <c r="J141"/>
      <c r="AG141" s="185">
        <f t="shared" si="3"/>
        <v>0</v>
      </c>
    </row>
    <row r="142" spans="1:33" x14ac:dyDescent="0.35">
      <c r="A142"/>
      <c r="D142"/>
      <c r="E142"/>
      <c r="G142"/>
      <c r="J142"/>
      <c r="AG142" s="185">
        <f t="shared" si="3"/>
        <v>0</v>
      </c>
    </row>
    <row r="143" spans="1:33" x14ac:dyDescent="0.35">
      <c r="A143"/>
      <c r="D143"/>
      <c r="E143"/>
      <c r="G143"/>
      <c r="J143"/>
      <c r="AG143" s="185">
        <f t="shared" si="3"/>
        <v>0</v>
      </c>
    </row>
    <row r="144" spans="1:33" x14ac:dyDescent="0.35">
      <c r="D144"/>
      <c r="E144"/>
      <c r="J144"/>
      <c r="AG144" s="185">
        <f t="shared" si="3"/>
        <v>0</v>
      </c>
    </row>
    <row r="145" spans="4:33" x14ac:dyDescent="0.35">
      <c r="D145"/>
      <c r="E145"/>
      <c r="J145"/>
      <c r="AG145" s="185">
        <f t="shared" si="3"/>
        <v>0</v>
      </c>
    </row>
    <row r="146" spans="4:33" x14ac:dyDescent="0.35">
      <c r="D146"/>
      <c r="E146"/>
      <c r="J146"/>
      <c r="AG146" s="185">
        <f t="shared" si="3"/>
        <v>0</v>
      </c>
    </row>
    <row r="147" spans="4:33" x14ac:dyDescent="0.35">
      <c r="D147"/>
      <c r="E147"/>
      <c r="J147"/>
      <c r="AG147" s="185">
        <f t="shared" si="3"/>
        <v>0</v>
      </c>
    </row>
    <row r="148" spans="4:33" x14ac:dyDescent="0.35">
      <c r="D148"/>
      <c r="E148"/>
      <c r="J148"/>
      <c r="AG148" s="185">
        <f t="shared" si="3"/>
        <v>0</v>
      </c>
    </row>
    <row r="149" spans="4:33" x14ac:dyDescent="0.35">
      <c r="D149"/>
      <c r="E149"/>
      <c r="J149"/>
      <c r="AG149" s="185">
        <f t="shared" si="3"/>
        <v>0</v>
      </c>
    </row>
    <row r="150" spans="4:33" x14ac:dyDescent="0.35">
      <c r="D150"/>
      <c r="E150"/>
      <c r="J150"/>
      <c r="AG150" s="185">
        <f t="shared" si="3"/>
        <v>0</v>
      </c>
    </row>
    <row r="151" spans="4:33" x14ac:dyDescent="0.35">
      <c r="D151"/>
      <c r="E151"/>
      <c r="J151"/>
      <c r="AG151" s="185">
        <f t="shared" si="3"/>
        <v>0</v>
      </c>
    </row>
    <row r="152" spans="4:33" x14ac:dyDescent="0.35">
      <c r="D152"/>
      <c r="E152"/>
      <c r="J152"/>
      <c r="AG152" s="185">
        <f t="shared" si="3"/>
        <v>0</v>
      </c>
    </row>
    <row r="153" spans="4:33" x14ac:dyDescent="0.35">
      <c r="D153"/>
      <c r="E153"/>
      <c r="J153"/>
      <c r="AG153" s="185">
        <f t="shared" si="3"/>
        <v>0</v>
      </c>
    </row>
    <row r="154" spans="4:33" x14ac:dyDescent="0.35">
      <c r="D154"/>
      <c r="E154"/>
      <c r="J154"/>
      <c r="AG154" s="185">
        <f t="shared" si="3"/>
        <v>0</v>
      </c>
    </row>
    <row r="155" spans="4:33" x14ac:dyDescent="0.35">
      <c r="D155"/>
      <c r="E155"/>
      <c r="J155"/>
      <c r="AG155" s="185">
        <f t="shared" si="3"/>
        <v>0</v>
      </c>
    </row>
    <row r="156" spans="4:33" x14ac:dyDescent="0.35">
      <c r="D156"/>
      <c r="E156"/>
      <c r="J156"/>
      <c r="AG156" s="185">
        <f t="shared" si="3"/>
        <v>0</v>
      </c>
    </row>
    <row r="157" spans="4:33" x14ac:dyDescent="0.35">
      <c r="D157"/>
      <c r="E157"/>
      <c r="J157"/>
      <c r="AG157" s="185">
        <f t="shared" si="3"/>
        <v>0</v>
      </c>
    </row>
    <row r="158" spans="4:33" x14ac:dyDescent="0.35">
      <c r="D158"/>
      <c r="E158"/>
      <c r="J158"/>
      <c r="AG158" s="185">
        <f t="shared" si="3"/>
        <v>0</v>
      </c>
    </row>
    <row r="159" spans="4:33" x14ac:dyDescent="0.35">
      <c r="D159"/>
      <c r="E159"/>
      <c r="J159"/>
      <c r="AG159" s="185">
        <f t="shared" si="3"/>
        <v>0</v>
      </c>
    </row>
    <row r="160" spans="4:33" x14ac:dyDescent="0.35">
      <c r="D160"/>
      <c r="E160"/>
      <c r="J160"/>
      <c r="AG160" s="185">
        <f t="shared" si="3"/>
        <v>0</v>
      </c>
    </row>
    <row r="161" spans="4:33" x14ac:dyDescent="0.35">
      <c r="D161"/>
      <c r="E161"/>
      <c r="J161"/>
      <c r="AG161" s="185">
        <f t="shared" si="3"/>
        <v>0</v>
      </c>
    </row>
    <row r="162" spans="4:33" x14ac:dyDescent="0.35">
      <c r="D162"/>
      <c r="E162"/>
      <c r="J162"/>
      <c r="AG162" s="185">
        <f t="shared" si="3"/>
        <v>0</v>
      </c>
    </row>
    <row r="163" spans="4:33" x14ac:dyDescent="0.35">
      <c r="D163"/>
      <c r="E163"/>
      <c r="J163"/>
      <c r="AG163" s="185">
        <f t="shared" si="3"/>
        <v>0</v>
      </c>
    </row>
    <row r="164" spans="4:33" x14ac:dyDescent="0.35">
      <c r="D164"/>
      <c r="E164"/>
      <c r="J164"/>
      <c r="AG164" s="185">
        <f t="shared" si="3"/>
        <v>0</v>
      </c>
    </row>
    <row r="165" spans="4:33" x14ac:dyDescent="0.35">
      <c r="D165"/>
      <c r="E165"/>
      <c r="J165"/>
      <c r="AG165" s="185">
        <f t="shared" si="3"/>
        <v>0</v>
      </c>
    </row>
    <row r="166" spans="4:33" x14ac:dyDescent="0.35">
      <c r="D166"/>
      <c r="E166"/>
      <c r="J166"/>
      <c r="AG166" s="185">
        <f t="shared" si="3"/>
        <v>0</v>
      </c>
    </row>
    <row r="167" spans="4:33" x14ac:dyDescent="0.35">
      <c r="D167"/>
      <c r="E167"/>
      <c r="J167"/>
      <c r="AG167" s="185">
        <f t="shared" si="3"/>
        <v>0</v>
      </c>
    </row>
    <row r="168" spans="4:33" x14ac:dyDescent="0.35">
      <c r="D168"/>
      <c r="E168"/>
      <c r="J168"/>
      <c r="AG168" s="185">
        <f t="shared" si="3"/>
        <v>0</v>
      </c>
    </row>
    <row r="169" spans="4:33" x14ac:dyDescent="0.35">
      <c r="D169"/>
      <c r="E169"/>
      <c r="J169"/>
      <c r="AG169" s="185">
        <f t="shared" si="3"/>
        <v>0</v>
      </c>
    </row>
    <row r="170" spans="4:33" x14ac:dyDescent="0.35">
      <c r="D170"/>
      <c r="E170"/>
      <c r="J170"/>
      <c r="AG170" s="185">
        <f t="shared" si="3"/>
        <v>0</v>
      </c>
    </row>
    <row r="171" spans="4:33" x14ac:dyDescent="0.35">
      <c r="D171"/>
      <c r="E171"/>
      <c r="J171"/>
      <c r="AG171" s="185">
        <f t="shared" si="3"/>
        <v>0</v>
      </c>
    </row>
    <row r="172" spans="4:33" x14ac:dyDescent="0.35">
      <c r="D172"/>
      <c r="E172"/>
      <c r="J172"/>
      <c r="AG172" s="185">
        <f t="shared" si="3"/>
        <v>0</v>
      </c>
    </row>
    <row r="173" spans="4:33" x14ac:dyDescent="0.35">
      <c r="D173"/>
      <c r="E173"/>
      <c r="J173"/>
      <c r="AG173" s="185">
        <f t="shared" si="3"/>
        <v>0</v>
      </c>
    </row>
    <row r="174" spans="4:33" x14ac:dyDescent="0.35">
      <c r="D174"/>
      <c r="E174"/>
      <c r="J174"/>
      <c r="AG174" s="185">
        <f t="shared" si="3"/>
        <v>0</v>
      </c>
    </row>
    <row r="175" spans="4:33" x14ac:dyDescent="0.35">
      <c r="D175"/>
      <c r="E175"/>
      <c r="J175"/>
      <c r="AG175" s="185">
        <f t="shared" si="3"/>
        <v>0</v>
      </c>
    </row>
    <row r="176" spans="4:33" x14ac:dyDescent="0.35">
      <c r="D176"/>
      <c r="E176"/>
      <c r="J176"/>
      <c r="AG176" s="185">
        <f t="shared" si="3"/>
        <v>0</v>
      </c>
    </row>
    <row r="177" spans="4:33" x14ac:dyDescent="0.35">
      <c r="D177"/>
      <c r="E177"/>
      <c r="J177"/>
      <c r="AG177" s="185">
        <f t="shared" si="3"/>
        <v>0</v>
      </c>
    </row>
    <row r="178" spans="4:33" x14ac:dyDescent="0.35">
      <c r="D178"/>
      <c r="E178"/>
      <c r="J178"/>
      <c r="AG178" s="185">
        <f t="shared" si="3"/>
        <v>0</v>
      </c>
    </row>
    <row r="179" spans="4:33" x14ac:dyDescent="0.35">
      <c r="D179"/>
      <c r="E179"/>
      <c r="J179"/>
      <c r="AG179" s="185">
        <f t="shared" si="3"/>
        <v>0</v>
      </c>
    </row>
    <row r="180" spans="4:33" x14ac:dyDescent="0.35">
      <c r="D180"/>
      <c r="E180"/>
      <c r="J180"/>
      <c r="AG180" s="185">
        <f t="shared" si="3"/>
        <v>0</v>
      </c>
    </row>
    <row r="181" spans="4:33" x14ac:dyDescent="0.35">
      <c r="D181"/>
      <c r="E181"/>
      <c r="J181"/>
      <c r="AG181" s="185">
        <f t="shared" si="3"/>
        <v>0</v>
      </c>
    </row>
    <row r="182" spans="4:33" x14ac:dyDescent="0.35">
      <c r="D182"/>
      <c r="E182"/>
      <c r="J182"/>
      <c r="AG182" s="185">
        <f t="shared" si="3"/>
        <v>0</v>
      </c>
    </row>
    <row r="183" spans="4:33" x14ac:dyDescent="0.35">
      <c r="D183"/>
      <c r="E183"/>
      <c r="J183"/>
      <c r="AG183" s="185">
        <f t="shared" si="3"/>
        <v>0</v>
      </c>
    </row>
    <row r="184" spans="4:33" x14ac:dyDescent="0.35">
      <c r="D184"/>
      <c r="E184"/>
      <c r="J184"/>
      <c r="AG184" s="185">
        <f t="shared" si="3"/>
        <v>0</v>
      </c>
    </row>
    <row r="185" spans="4:33" x14ac:dyDescent="0.35">
      <c r="D185"/>
      <c r="E185"/>
      <c r="J185"/>
      <c r="AG185" s="185">
        <f t="shared" si="3"/>
        <v>0</v>
      </c>
    </row>
    <row r="186" spans="4:33" x14ac:dyDescent="0.35">
      <c r="D186"/>
      <c r="E186"/>
      <c r="J186"/>
      <c r="AG186" s="185">
        <f t="shared" si="3"/>
        <v>0</v>
      </c>
    </row>
    <row r="187" spans="4:33" x14ac:dyDescent="0.35">
      <c r="D187"/>
      <c r="E187"/>
      <c r="J187"/>
      <c r="AG187" s="185">
        <f t="shared" si="3"/>
        <v>0</v>
      </c>
    </row>
    <row r="188" spans="4:33" x14ac:dyDescent="0.35">
      <c r="D188"/>
      <c r="E188"/>
      <c r="J188"/>
      <c r="AG188" s="185">
        <f t="shared" si="3"/>
        <v>0</v>
      </c>
    </row>
    <row r="189" spans="4:33" x14ac:dyDescent="0.35">
      <c r="D189"/>
      <c r="E189"/>
      <c r="J189"/>
      <c r="AG189" s="185">
        <f t="shared" si="3"/>
        <v>0</v>
      </c>
    </row>
    <row r="190" spans="4:33" x14ac:dyDescent="0.35">
      <c r="D190"/>
      <c r="E190"/>
      <c r="J190"/>
      <c r="AG190" s="185">
        <f t="shared" si="3"/>
        <v>0</v>
      </c>
    </row>
    <row r="191" spans="4:33" x14ac:dyDescent="0.35">
      <c r="D191"/>
      <c r="E191"/>
      <c r="J191"/>
      <c r="AG191" s="185">
        <f t="shared" si="3"/>
        <v>0</v>
      </c>
    </row>
    <row r="192" spans="4:33" x14ac:dyDescent="0.35">
      <c r="D192"/>
      <c r="E192"/>
      <c r="J192"/>
      <c r="AG192" s="185">
        <f t="shared" si="3"/>
        <v>0</v>
      </c>
    </row>
    <row r="193" spans="4:33" x14ac:dyDescent="0.35">
      <c r="D193"/>
      <c r="E193"/>
      <c r="J193"/>
      <c r="AG193" s="185">
        <f t="shared" si="3"/>
        <v>0</v>
      </c>
    </row>
    <row r="194" spans="4:33" x14ac:dyDescent="0.35">
      <c r="D194"/>
      <c r="E194"/>
      <c r="J194"/>
      <c r="AG194" s="185">
        <f t="shared" si="3"/>
        <v>0</v>
      </c>
    </row>
    <row r="195" spans="4:33" x14ac:dyDescent="0.35">
      <c r="D195"/>
      <c r="E195"/>
      <c r="J195"/>
      <c r="AG195" s="185">
        <f t="shared" si="3"/>
        <v>0</v>
      </c>
    </row>
    <row r="196" spans="4:33" x14ac:dyDescent="0.35">
      <c r="D196"/>
      <c r="E196"/>
      <c r="J196"/>
      <c r="AG196" s="185">
        <f t="shared" si="3"/>
        <v>0</v>
      </c>
    </row>
    <row r="197" spans="4:33" x14ac:dyDescent="0.35">
      <c r="D197"/>
      <c r="E197"/>
      <c r="J197"/>
      <c r="AG197" s="185">
        <f t="shared" si="3"/>
        <v>0</v>
      </c>
    </row>
    <row r="198" spans="4:33" x14ac:dyDescent="0.35">
      <c r="D198"/>
      <c r="E198"/>
      <c r="J198"/>
      <c r="AG198" s="185">
        <f t="shared" ref="AG198:AG261" si="4">MAX(H198:AE198)</f>
        <v>0</v>
      </c>
    </row>
    <row r="199" spans="4:33" x14ac:dyDescent="0.35">
      <c r="D199"/>
      <c r="E199"/>
      <c r="J199"/>
      <c r="AG199" s="185">
        <f t="shared" si="4"/>
        <v>0</v>
      </c>
    </row>
    <row r="200" spans="4:33" x14ac:dyDescent="0.35">
      <c r="D200"/>
      <c r="E200"/>
      <c r="J200"/>
      <c r="AG200" s="185">
        <f t="shared" si="4"/>
        <v>0</v>
      </c>
    </row>
    <row r="201" spans="4:33" x14ac:dyDescent="0.35">
      <c r="D201"/>
      <c r="E201"/>
      <c r="J201"/>
      <c r="AG201" s="185">
        <f t="shared" si="4"/>
        <v>0</v>
      </c>
    </row>
    <row r="202" spans="4:33" x14ac:dyDescent="0.35">
      <c r="D202"/>
      <c r="E202"/>
      <c r="J202"/>
      <c r="AG202" s="185">
        <f t="shared" si="4"/>
        <v>0</v>
      </c>
    </row>
    <row r="203" spans="4:33" x14ac:dyDescent="0.35">
      <c r="D203"/>
      <c r="E203"/>
      <c r="J203"/>
      <c r="AG203" s="185">
        <f t="shared" si="4"/>
        <v>0</v>
      </c>
    </row>
    <row r="204" spans="4:33" x14ac:dyDescent="0.35">
      <c r="D204"/>
      <c r="E204"/>
      <c r="J204"/>
      <c r="AG204" s="185">
        <f t="shared" si="4"/>
        <v>0</v>
      </c>
    </row>
    <row r="205" spans="4:33" x14ac:dyDescent="0.35">
      <c r="D205"/>
      <c r="E205"/>
      <c r="J205"/>
      <c r="AG205" s="185">
        <f t="shared" si="4"/>
        <v>0</v>
      </c>
    </row>
    <row r="206" spans="4:33" x14ac:dyDescent="0.35">
      <c r="D206"/>
      <c r="E206"/>
      <c r="J206"/>
      <c r="AG206" s="185">
        <f t="shared" si="4"/>
        <v>0</v>
      </c>
    </row>
    <row r="207" spans="4:33" x14ac:dyDescent="0.35">
      <c r="D207"/>
      <c r="E207"/>
      <c r="J207"/>
      <c r="AG207" s="185">
        <f t="shared" si="4"/>
        <v>0</v>
      </c>
    </row>
    <row r="208" spans="4:33" x14ac:dyDescent="0.35">
      <c r="D208"/>
      <c r="E208"/>
      <c r="J208"/>
      <c r="AG208" s="185">
        <f t="shared" si="4"/>
        <v>0</v>
      </c>
    </row>
    <row r="209" spans="4:33" x14ac:dyDescent="0.35">
      <c r="D209"/>
      <c r="E209"/>
      <c r="J209"/>
      <c r="AG209" s="185">
        <f t="shared" si="4"/>
        <v>0</v>
      </c>
    </row>
    <row r="210" spans="4:33" x14ac:dyDescent="0.35">
      <c r="D210"/>
      <c r="E210"/>
      <c r="J210"/>
      <c r="AG210" s="185">
        <f t="shared" si="4"/>
        <v>0</v>
      </c>
    </row>
    <row r="211" spans="4:33" x14ac:dyDescent="0.35">
      <c r="D211"/>
      <c r="E211"/>
      <c r="J211"/>
      <c r="AG211" s="185">
        <f t="shared" si="4"/>
        <v>0</v>
      </c>
    </row>
    <row r="212" spans="4:33" x14ac:dyDescent="0.35">
      <c r="D212"/>
      <c r="E212"/>
      <c r="J212"/>
      <c r="AG212" s="185">
        <f t="shared" si="4"/>
        <v>0</v>
      </c>
    </row>
    <row r="213" spans="4:33" x14ac:dyDescent="0.35">
      <c r="D213"/>
      <c r="E213"/>
      <c r="J213"/>
      <c r="AG213" s="185">
        <f t="shared" si="4"/>
        <v>0</v>
      </c>
    </row>
    <row r="214" spans="4:33" x14ac:dyDescent="0.35">
      <c r="D214"/>
      <c r="E214"/>
      <c r="J214"/>
      <c r="AG214" s="185">
        <f t="shared" si="4"/>
        <v>0</v>
      </c>
    </row>
    <row r="215" spans="4:33" x14ac:dyDescent="0.35">
      <c r="D215"/>
      <c r="E215"/>
      <c r="J215"/>
      <c r="AG215" s="185">
        <f t="shared" si="4"/>
        <v>0</v>
      </c>
    </row>
    <row r="216" spans="4:33" x14ac:dyDescent="0.35">
      <c r="D216"/>
      <c r="E216"/>
      <c r="J216"/>
      <c r="AG216" s="185">
        <f t="shared" si="4"/>
        <v>0</v>
      </c>
    </row>
    <row r="217" spans="4:33" x14ac:dyDescent="0.35">
      <c r="D217"/>
      <c r="E217"/>
      <c r="J217"/>
      <c r="AG217" s="185">
        <f t="shared" si="4"/>
        <v>0</v>
      </c>
    </row>
    <row r="218" spans="4:33" x14ac:dyDescent="0.35">
      <c r="D218"/>
      <c r="E218"/>
      <c r="J218"/>
      <c r="AG218" s="185">
        <f t="shared" si="4"/>
        <v>0</v>
      </c>
    </row>
    <row r="219" spans="4:33" x14ac:dyDescent="0.35">
      <c r="D219"/>
      <c r="E219"/>
      <c r="J219"/>
      <c r="AG219" s="185">
        <f t="shared" si="4"/>
        <v>0</v>
      </c>
    </row>
    <row r="220" spans="4:33" x14ac:dyDescent="0.35">
      <c r="D220"/>
      <c r="E220"/>
      <c r="J220"/>
      <c r="AG220" s="185">
        <f t="shared" si="4"/>
        <v>0</v>
      </c>
    </row>
    <row r="221" spans="4:33" x14ac:dyDescent="0.35">
      <c r="D221"/>
      <c r="E221"/>
      <c r="J221"/>
      <c r="AG221" s="185">
        <f t="shared" si="4"/>
        <v>0</v>
      </c>
    </row>
    <row r="222" spans="4:33" x14ac:dyDescent="0.35">
      <c r="D222"/>
      <c r="E222"/>
      <c r="J222"/>
      <c r="AG222" s="185">
        <f t="shared" si="4"/>
        <v>0</v>
      </c>
    </row>
    <row r="223" spans="4:33" x14ac:dyDescent="0.35">
      <c r="D223"/>
      <c r="E223"/>
      <c r="J223"/>
      <c r="AG223" s="185">
        <f t="shared" si="4"/>
        <v>0</v>
      </c>
    </row>
    <row r="224" spans="4:33" x14ac:dyDescent="0.35">
      <c r="D224"/>
      <c r="E224"/>
      <c r="J224"/>
      <c r="AG224" s="185">
        <f t="shared" si="4"/>
        <v>0</v>
      </c>
    </row>
    <row r="225" spans="4:33" x14ac:dyDescent="0.35">
      <c r="D225"/>
      <c r="E225"/>
      <c r="J225"/>
      <c r="AG225" s="185">
        <f t="shared" si="4"/>
        <v>0</v>
      </c>
    </row>
    <row r="226" spans="4:33" x14ac:dyDescent="0.35">
      <c r="D226"/>
      <c r="E226"/>
      <c r="J226"/>
      <c r="AG226" s="185">
        <f t="shared" si="4"/>
        <v>0</v>
      </c>
    </row>
    <row r="227" spans="4:33" x14ac:dyDescent="0.35">
      <c r="D227"/>
      <c r="E227"/>
      <c r="J227"/>
      <c r="AG227" s="185">
        <f t="shared" si="4"/>
        <v>0</v>
      </c>
    </row>
    <row r="228" spans="4:33" x14ac:dyDescent="0.35">
      <c r="D228"/>
      <c r="E228"/>
      <c r="J228"/>
      <c r="AG228" s="185">
        <f t="shared" si="4"/>
        <v>0</v>
      </c>
    </row>
    <row r="229" spans="4:33" x14ac:dyDescent="0.35">
      <c r="D229"/>
      <c r="E229"/>
      <c r="J229"/>
      <c r="AG229" s="185">
        <f t="shared" si="4"/>
        <v>0</v>
      </c>
    </row>
    <row r="230" spans="4:33" x14ac:dyDescent="0.35">
      <c r="D230"/>
      <c r="E230"/>
      <c r="J230"/>
      <c r="AG230" s="185">
        <f t="shared" si="4"/>
        <v>0</v>
      </c>
    </row>
    <row r="231" spans="4:33" x14ac:dyDescent="0.35">
      <c r="D231"/>
      <c r="E231"/>
      <c r="J231"/>
      <c r="AG231" s="185">
        <f t="shared" si="4"/>
        <v>0</v>
      </c>
    </row>
    <row r="232" spans="4:33" x14ac:dyDescent="0.35">
      <c r="D232"/>
      <c r="E232"/>
      <c r="J232"/>
      <c r="AG232" s="185">
        <f t="shared" si="4"/>
        <v>0</v>
      </c>
    </row>
    <row r="233" spans="4:33" x14ac:dyDescent="0.35">
      <c r="D233"/>
      <c r="E233"/>
      <c r="J233"/>
      <c r="AG233" s="185">
        <f t="shared" si="4"/>
        <v>0</v>
      </c>
    </row>
    <row r="234" spans="4:33" x14ac:dyDescent="0.35">
      <c r="D234"/>
      <c r="E234"/>
      <c r="J234"/>
      <c r="AG234" s="185">
        <f t="shared" si="4"/>
        <v>0</v>
      </c>
    </row>
    <row r="235" spans="4:33" x14ac:dyDescent="0.35">
      <c r="D235"/>
      <c r="E235"/>
      <c r="J235"/>
      <c r="AG235" s="185">
        <f t="shared" si="4"/>
        <v>0</v>
      </c>
    </row>
    <row r="236" spans="4:33" x14ac:dyDescent="0.35">
      <c r="D236"/>
      <c r="E236"/>
      <c r="J236"/>
      <c r="AG236" s="185">
        <f t="shared" si="4"/>
        <v>0</v>
      </c>
    </row>
    <row r="237" spans="4:33" x14ac:dyDescent="0.35">
      <c r="D237"/>
      <c r="E237"/>
      <c r="J237"/>
      <c r="AG237" s="185">
        <f t="shared" si="4"/>
        <v>0</v>
      </c>
    </row>
    <row r="238" spans="4:33" x14ac:dyDescent="0.35">
      <c r="D238"/>
      <c r="E238"/>
      <c r="J238"/>
      <c r="AG238" s="185">
        <f t="shared" si="4"/>
        <v>0</v>
      </c>
    </row>
    <row r="239" spans="4:33" x14ac:dyDescent="0.35">
      <c r="D239"/>
      <c r="E239"/>
      <c r="J239"/>
      <c r="AG239" s="185">
        <f t="shared" si="4"/>
        <v>0</v>
      </c>
    </row>
    <row r="240" spans="4:33" x14ac:dyDescent="0.35">
      <c r="D240"/>
      <c r="E240"/>
      <c r="J240"/>
      <c r="AG240" s="185">
        <f t="shared" si="4"/>
        <v>0</v>
      </c>
    </row>
    <row r="241" spans="4:33" x14ac:dyDescent="0.35">
      <c r="D241"/>
      <c r="E241"/>
      <c r="J241"/>
      <c r="AG241" s="185">
        <f t="shared" si="4"/>
        <v>0</v>
      </c>
    </row>
    <row r="242" spans="4:33" x14ac:dyDescent="0.35">
      <c r="D242"/>
      <c r="E242"/>
      <c r="J242"/>
      <c r="AG242" s="185">
        <f t="shared" si="4"/>
        <v>0</v>
      </c>
    </row>
    <row r="243" spans="4:33" x14ac:dyDescent="0.35">
      <c r="D243"/>
      <c r="E243"/>
      <c r="J243"/>
      <c r="AG243" s="185">
        <f t="shared" si="4"/>
        <v>0</v>
      </c>
    </row>
    <row r="244" spans="4:33" x14ac:dyDescent="0.35">
      <c r="D244"/>
      <c r="E244"/>
      <c r="J244"/>
      <c r="AG244" s="185">
        <f t="shared" si="4"/>
        <v>0</v>
      </c>
    </row>
    <row r="245" spans="4:33" x14ac:dyDescent="0.35">
      <c r="D245"/>
      <c r="E245"/>
      <c r="J245"/>
      <c r="AG245" s="185">
        <f t="shared" si="4"/>
        <v>0</v>
      </c>
    </row>
    <row r="246" spans="4:33" x14ac:dyDescent="0.35">
      <c r="D246"/>
      <c r="E246"/>
      <c r="J246"/>
      <c r="AG246" s="185">
        <f t="shared" si="4"/>
        <v>0</v>
      </c>
    </row>
    <row r="247" spans="4:33" x14ac:dyDescent="0.35">
      <c r="D247"/>
      <c r="E247"/>
      <c r="J247"/>
      <c r="AG247" s="185">
        <f t="shared" si="4"/>
        <v>0</v>
      </c>
    </row>
    <row r="248" spans="4:33" x14ac:dyDescent="0.35">
      <c r="D248"/>
      <c r="E248"/>
      <c r="J248"/>
      <c r="AG248" s="185">
        <f t="shared" si="4"/>
        <v>0</v>
      </c>
    </row>
    <row r="249" spans="4:33" x14ac:dyDescent="0.35">
      <c r="D249"/>
      <c r="E249"/>
      <c r="J249"/>
      <c r="AG249" s="185">
        <f t="shared" si="4"/>
        <v>0</v>
      </c>
    </row>
    <row r="250" spans="4:33" x14ac:dyDescent="0.35">
      <c r="D250"/>
      <c r="E250"/>
      <c r="J250"/>
      <c r="AG250" s="185">
        <f t="shared" si="4"/>
        <v>0</v>
      </c>
    </row>
    <row r="251" spans="4:33" x14ac:dyDescent="0.35">
      <c r="D251"/>
      <c r="E251"/>
      <c r="J251"/>
      <c r="AG251" s="185">
        <f t="shared" si="4"/>
        <v>0</v>
      </c>
    </row>
    <row r="252" spans="4:33" x14ac:dyDescent="0.35">
      <c r="D252"/>
      <c r="E252"/>
      <c r="J252"/>
      <c r="AG252" s="185">
        <f t="shared" si="4"/>
        <v>0</v>
      </c>
    </row>
    <row r="253" spans="4:33" x14ac:dyDescent="0.35">
      <c r="D253"/>
      <c r="E253"/>
      <c r="J253"/>
      <c r="AG253" s="185">
        <f t="shared" si="4"/>
        <v>0</v>
      </c>
    </row>
    <row r="254" spans="4:33" x14ac:dyDescent="0.35">
      <c r="D254"/>
      <c r="E254"/>
      <c r="J254"/>
      <c r="AG254" s="185">
        <f t="shared" si="4"/>
        <v>0</v>
      </c>
    </row>
    <row r="255" spans="4:33" x14ac:dyDescent="0.35">
      <c r="D255"/>
      <c r="E255"/>
      <c r="J255"/>
      <c r="AG255" s="185">
        <f t="shared" si="4"/>
        <v>0</v>
      </c>
    </row>
    <row r="256" spans="4:33" x14ac:dyDescent="0.35">
      <c r="D256"/>
      <c r="E256"/>
      <c r="J256"/>
      <c r="AG256" s="185">
        <f t="shared" si="4"/>
        <v>0</v>
      </c>
    </row>
    <row r="257" spans="4:33" x14ac:dyDescent="0.35">
      <c r="D257"/>
      <c r="E257"/>
      <c r="J257"/>
      <c r="AG257" s="185">
        <f t="shared" si="4"/>
        <v>0</v>
      </c>
    </row>
    <row r="258" spans="4:33" x14ac:dyDescent="0.35">
      <c r="D258"/>
      <c r="E258"/>
      <c r="J258"/>
      <c r="AG258" s="185">
        <f t="shared" si="4"/>
        <v>0</v>
      </c>
    </row>
    <row r="259" spans="4:33" x14ac:dyDescent="0.35">
      <c r="D259"/>
      <c r="E259"/>
      <c r="J259"/>
      <c r="AG259" s="185">
        <f t="shared" si="4"/>
        <v>0</v>
      </c>
    </row>
    <row r="260" spans="4:33" x14ac:dyDescent="0.35">
      <c r="D260"/>
      <c r="E260"/>
      <c r="J260"/>
      <c r="AG260" s="185">
        <f t="shared" si="4"/>
        <v>0</v>
      </c>
    </row>
    <row r="261" spans="4:33" x14ac:dyDescent="0.35">
      <c r="D261"/>
      <c r="E261"/>
      <c r="J261"/>
      <c r="AG261" s="185">
        <f t="shared" si="4"/>
        <v>0</v>
      </c>
    </row>
    <row r="262" spans="4:33" x14ac:dyDescent="0.35">
      <c r="D262"/>
      <c r="E262"/>
      <c r="J262"/>
      <c r="AG262" s="185">
        <f t="shared" ref="AG262:AG325" si="5">MAX(H262:AE262)</f>
        <v>0</v>
      </c>
    </row>
    <row r="263" spans="4:33" x14ac:dyDescent="0.35">
      <c r="D263"/>
      <c r="E263"/>
      <c r="J263"/>
      <c r="AG263" s="185">
        <f t="shared" si="5"/>
        <v>0</v>
      </c>
    </row>
    <row r="264" spans="4:33" x14ac:dyDescent="0.35">
      <c r="D264"/>
      <c r="E264"/>
      <c r="J264"/>
      <c r="AG264" s="185">
        <f t="shared" si="5"/>
        <v>0</v>
      </c>
    </row>
    <row r="265" spans="4:33" x14ac:dyDescent="0.35">
      <c r="D265"/>
      <c r="E265"/>
      <c r="J265"/>
      <c r="AG265" s="185">
        <f t="shared" si="5"/>
        <v>0</v>
      </c>
    </row>
    <row r="266" spans="4:33" x14ac:dyDescent="0.35">
      <c r="D266"/>
      <c r="E266"/>
      <c r="J266"/>
      <c r="AG266" s="185">
        <f t="shared" si="5"/>
        <v>0</v>
      </c>
    </row>
    <row r="267" spans="4:33" x14ac:dyDescent="0.35">
      <c r="D267"/>
      <c r="E267"/>
      <c r="J267"/>
      <c r="AG267" s="185">
        <f t="shared" si="5"/>
        <v>0</v>
      </c>
    </row>
    <row r="268" spans="4:33" x14ac:dyDescent="0.35">
      <c r="D268"/>
      <c r="E268"/>
      <c r="J268"/>
      <c r="AG268" s="185">
        <f t="shared" si="5"/>
        <v>0</v>
      </c>
    </row>
    <row r="269" spans="4:33" x14ac:dyDescent="0.35">
      <c r="D269"/>
      <c r="E269"/>
      <c r="J269"/>
      <c r="AG269" s="185">
        <f t="shared" si="5"/>
        <v>0</v>
      </c>
    </row>
    <row r="270" spans="4:33" x14ac:dyDescent="0.35">
      <c r="D270"/>
      <c r="E270"/>
      <c r="J270"/>
      <c r="AG270" s="185">
        <f t="shared" si="5"/>
        <v>0</v>
      </c>
    </row>
    <row r="271" spans="4:33" x14ac:dyDescent="0.35">
      <c r="D271"/>
      <c r="E271"/>
      <c r="J271"/>
      <c r="AG271" s="185">
        <f t="shared" si="5"/>
        <v>0</v>
      </c>
    </row>
    <row r="272" spans="4:33" x14ac:dyDescent="0.35">
      <c r="D272"/>
      <c r="E272"/>
      <c r="J272"/>
      <c r="AG272" s="185">
        <f t="shared" si="5"/>
        <v>0</v>
      </c>
    </row>
    <row r="273" spans="4:33" x14ac:dyDescent="0.35">
      <c r="D273"/>
      <c r="E273"/>
      <c r="J273"/>
      <c r="AG273" s="185">
        <f t="shared" si="5"/>
        <v>0</v>
      </c>
    </row>
    <row r="274" spans="4:33" x14ac:dyDescent="0.35">
      <c r="D274"/>
      <c r="E274"/>
      <c r="J274"/>
      <c r="AG274" s="185">
        <f t="shared" si="5"/>
        <v>0</v>
      </c>
    </row>
    <row r="275" spans="4:33" x14ac:dyDescent="0.35">
      <c r="D275"/>
      <c r="E275"/>
      <c r="J275"/>
      <c r="AG275" s="185">
        <f t="shared" si="5"/>
        <v>0</v>
      </c>
    </row>
    <row r="276" spans="4:33" x14ac:dyDescent="0.35">
      <c r="D276"/>
      <c r="E276"/>
      <c r="J276"/>
      <c r="AG276" s="185">
        <f t="shared" si="5"/>
        <v>0</v>
      </c>
    </row>
    <row r="277" spans="4:33" x14ac:dyDescent="0.35">
      <c r="D277"/>
      <c r="E277"/>
      <c r="J277"/>
      <c r="AG277" s="185">
        <f t="shared" si="5"/>
        <v>0</v>
      </c>
    </row>
    <row r="278" spans="4:33" x14ac:dyDescent="0.35">
      <c r="D278"/>
      <c r="E278"/>
      <c r="J278"/>
      <c r="AG278" s="185">
        <f t="shared" si="5"/>
        <v>0</v>
      </c>
    </row>
    <row r="279" spans="4:33" x14ac:dyDescent="0.35">
      <c r="D279"/>
      <c r="E279"/>
      <c r="J279"/>
      <c r="AG279" s="185">
        <f t="shared" si="5"/>
        <v>0</v>
      </c>
    </row>
    <row r="280" spans="4:33" x14ac:dyDescent="0.35">
      <c r="D280"/>
      <c r="E280"/>
      <c r="J280"/>
      <c r="AG280" s="185">
        <f t="shared" si="5"/>
        <v>0</v>
      </c>
    </row>
    <row r="281" spans="4:33" x14ac:dyDescent="0.35">
      <c r="D281"/>
      <c r="E281"/>
      <c r="J281"/>
      <c r="AG281" s="185">
        <f t="shared" si="5"/>
        <v>0</v>
      </c>
    </row>
    <row r="282" spans="4:33" x14ac:dyDescent="0.35">
      <c r="D282"/>
      <c r="E282"/>
      <c r="J282"/>
      <c r="AG282" s="185">
        <f t="shared" si="5"/>
        <v>0</v>
      </c>
    </row>
    <row r="283" spans="4:33" x14ac:dyDescent="0.35">
      <c r="D283"/>
      <c r="E283"/>
      <c r="J283"/>
      <c r="AG283" s="185">
        <f t="shared" si="5"/>
        <v>0</v>
      </c>
    </row>
    <row r="284" spans="4:33" x14ac:dyDescent="0.35">
      <c r="D284"/>
      <c r="E284"/>
      <c r="J284"/>
      <c r="AG284" s="185">
        <f t="shared" si="5"/>
        <v>0</v>
      </c>
    </row>
    <row r="285" spans="4:33" x14ac:dyDescent="0.35">
      <c r="D285"/>
      <c r="E285"/>
      <c r="J285"/>
      <c r="AG285" s="185">
        <f t="shared" si="5"/>
        <v>0</v>
      </c>
    </row>
    <row r="286" spans="4:33" x14ac:dyDescent="0.35">
      <c r="D286"/>
      <c r="E286"/>
      <c r="J286"/>
      <c r="AG286" s="185">
        <f t="shared" si="5"/>
        <v>0</v>
      </c>
    </row>
    <row r="287" spans="4:33" x14ac:dyDescent="0.35">
      <c r="D287"/>
      <c r="E287"/>
      <c r="J287"/>
      <c r="AG287" s="185">
        <f t="shared" si="5"/>
        <v>0</v>
      </c>
    </row>
    <row r="288" spans="4:33" x14ac:dyDescent="0.35">
      <c r="D288"/>
      <c r="E288"/>
      <c r="J288"/>
      <c r="AG288" s="185">
        <f t="shared" si="5"/>
        <v>0</v>
      </c>
    </row>
    <row r="289" spans="4:33" x14ac:dyDescent="0.35">
      <c r="D289"/>
      <c r="E289"/>
      <c r="J289"/>
      <c r="AG289" s="185">
        <f t="shared" si="5"/>
        <v>0</v>
      </c>
    </row>
    <row r="290" spans="4:33" x14ac:dyDescent="0.35">
      <c r="D290"/>
      <c r="E290"/>
      <c r="J290"/>
      <c r="AG290" s="185">
        <f t="shared" si="5"/>
        <v>0</v>
      </c>
    </row>
    <row r="291" spans="4:33" x14ac:dyDescent="0.35">
      <c r="D291"/>
      <c r="E291"/>
      <c r="J291"/>
      <c r="AG291" s="185">
        <f t="shared" si="5"/>
        <v>0</v>
      </c>
    </row>
    <row r="292" spans="4:33" x14ac:dyDescent="0.35">
      <c r="D292"/>
      <c r="E292"/>
      <c r="J292"/>
      <c r="AG292" s="185">
        <f t="shared" si="5"/>
        <v>0</v>
      </c>
    </row>
    <row r="293" spans="4:33" x14ac:dyDescent="0.35">
      <c r="D293"/>
      <c r="E293"/>
      <c r="J293"/>
      <c r="AG293" s="185">
        <f t="shared" si="5"/>
        <v>0</v>
      </c>
    </row>
    <row r="294" spans="4:33" x14ac:dyDescent="0.35">
      <c r="D294"/>
      <c r="E294"/>
      <c r="J294"/>
      <c r="AG294" s="185">
        <f t="shared" si="5"/>
        <v>0</v>
      </c>
    </row>
    <row r="295" spans="4:33" x14ac:dyDescent="0.35">
      <c r="D295"/>
      <c r="E295"/>
      <c r="J295"/>
      <c r="AG295" s="185">
        <f t="shared" si="5"/>
        <v>0</v>
      </c>
    </row>
    <row r="296" spans="4:33" x14ac:dyDescent="0.35">
      <c r="D296"/>
      <c r="E296"/>
      <c r="J296"/>
      <c r="AG296" s="185">
        <f t="shared" si="5"/>
        <v>0</v>
      </c>
    </row>
    <row r="297" spans="4:33" x14ac:dyDescent="0.35">
      <c r="D297"/>
      <c r="E297"/>
      <c r="J297"/>
      <c r="AG297" s="185">
        <f t="shared" si="5"/>
        <v>0</v>
      </c>
    </row>
    <row r="298" spans="4:33" x14ac:dyDescent="0.35">
      <c r="D298"/>
      <c r="E298"/>
      <c r="J298"/>
      <c r="AG298" s="185">
        <f t="shared" si="5"/>
        <v>0</v>
      </c>
    </row>
    <row r="299" spans="4:33" x14ac:dyDescent="0.35">
      <c r="D299"/>
      <c r="E299"/>
      <c r="J299"/>
      <c r="AG299" s="185">
        <f t="shared" si="5"/>
        <v>0</v>
      </c>
    </row>
    <row r="300" spans="4:33" x14ac:dyDescent="0.35">
      <c r="D300"/>
      <c r="E300"/>
      <c r="J300"/>
      <c r="AG300" s="185">
        <f t="shared" si="5"/>
        <v>0</v>
      </c>
    </row>
    <row r="301" spans="4:33" x14ac:dyDescent="0.35">
      <c r="D301"/>
      <c r="E301"/>
      <c r="J301"/>
      <c r="AG301" s="185">
        <f t="shared" si="5"/>
        <v>0</v>
      </c>
    </row>
    <row r="302" spans="4:33" x14ac:dyDescent="0.35">
      <c r="D302"/>
      <c r="E302"/>
      <c r="J302"/>
      <c r="AG302" s="185">
        <f t="shared" si="5"/>
        <v>0</v>
      </c>
    </row>
    <row r="303" spans="4:33" x14ac:dyDescent="0.35">
      <c r="D303"/>
      <c r="E303"/>
      <c r="J303"/>
      <c r="AG303" s="185">
        <f t="shared" si="5"/>
        <v>0</v>
      </c>
    </row>
    <row r="304" spans="4:33" x14ac:dyDescent="0.35">
      <c r="D304"/>
      <c r="E304"/>
      <c r="J304"/>
      <c r="AG304" s="185">
        <f t="shared" si="5"/>
        <v>0</v>
      </c>
    </row>
    <row r="305" spans="4:33" x14ac:dyDescent="0.35">
      <c r="D305"/>
      <c r="E305"/>
      <c r="J305"/>
      <c r="AG305" s="185">
        <f t="shared" si="5"/>
        <v>0</v>
      </c>
    </row>
    <row r="306" spans="4:33" x14ac:dyDescent="0.35">
      <c r="D306"/>
      <c r="E306"/>
      <c r="J306"/>
      <c r="AG306" s="185">
        <f t="shared" si="5"/>
        <v>0</v>
      </c>
    </row>
    <row r="307" spans="4:33" x14ac:dyDescent="0.35">
      <c r="D307"/>
      <c r="E307"/>
      <c r="J307"/>
      <c r="AG307" s="185">
        <f t="shared" si="5"/>
        <v>0</v>
      </c>
    </row>
    <row r="308" spans="4:33" x14ac:dyDescent="0.35">
      <c r="D308"/>
      <c r="E308"/>
      <c r="J308"/>
      <c r="AG308" s="185">
        <f t="shared" si="5"/>
        <v>0</v>
      </c>
    </row>
    <row r="309" spans="4:33" x14ac:dyDescent="0.35">
      <c r="D309"/>
      <c r="E309"/>
      <c r="J309"/>
      <c r="AG309" s="185">
        <f t="shared" si="5"/>
        <v>0</v>
      </c>
    </row>
    <row r="310" spans="4:33" x14ac:dyDescent="0.35">
      <c r="D310"/>
      <c r="E310"/>
      <c r="J310"/>
      <c r="AG310" s="185">
        <f t="shared" si="5"/>
        <v>0</v>
      </c>
    </row>
    <row r="311" spans="4:33" x14ac:dyDescent="0.35">
      <c r="D311"/>
      <c r="E311"/>
      <c r="J311"/>
      <c r="AG311" s="185">
        <f t="shared" si="5"/>
        <v>0</v>
      </c>
    </row>
    <row r="312" spans="4:33" x14ac:dyDescent="0.35">
      <c r="D312"/>
      <c r="E312"/>
      <c r="J312"/>
      <c r="AG312" s="185">
        <f t="shared" si="5"/>
        <v>0</v>
      </c>
    </row>
    <row r="313" spans="4:33" x14ac:dyDescent="0.35">
      <c r="D313"/>
      <c r="E313"/>
      <c r="J313"/>
      <c r="AG313" s="185">
        <f t="shared" si="5"/>
        <v>0</v>
      </c>
    </row>
    <row r="314" spans="4:33" x14ac:dyDescent="0.35">
      <c r="D314"/>
      <c r="E314"/>
      <c r="J314"/>
      <c r="AG314" s="185">
        <f t="shared" si="5"/>
        <v>0</v>
      </c>
    </row>
    <row r="315" spans="4:33" x14ac:dyDescent="0.35">
      <c r="D315"/>
      <c r="E315"/>
      <c r="J315"/>
      <c r="AG315" s="185">
        <f t="shared" si="5"/>
        <v>0</v>
      </c>
    </row>
    <row r="316" spans="4:33" x14ac:dyDescent="0.35">
      <c r="D316"/>
      <c r="E316"/>
      <c r="J316"/>
      <c r="AG316" s="185">
        <f t="shared" si="5"/>
        <v>0</v>
      </c>
    </row>
    <row r="317" spans="4:33" x14ac:dyDescent="0.35">
      <c r="D317"/>
      <c r="E317"/>
      <c r="J317"/>
      <c r="AG317" s="185">
        <f t="shared" si="5"/>
        <v>0</v>
      </c>
    </row>
    <row r="318" spans="4:33" x14ac:dyDescent="0.35">
      <c r="D318"/>
      <c r="E318"/>
      <c r="J318"/>
      <c r="AG318" s="185">
        <f t="shared" si="5"/>
        <v>0</v>
      </c>
    </row>
    <row r="319" spans="4:33" x14ac:dyDescent="0.35">
      <c r="D319"/>
      <c r="E319"/>
      <c r="J319"/>
      <c r="AG319" s="185">
        <f t="shared" si="5"/>
        <v>0</v>
      </c>
    </row>
    <row r="320" spans="4:33" x14ac:dyDescent="0.35">
      <c r="D320"/>
      <c r="E320"/>
      <c r="J320"/>
      <c r="AG320" s="185">
        <f t="shared" si="5"/>
        <v>0</v>
      </c>
    </row>
    <row r="321" spans="4:33" x14ac:dyDescent="0.35">
      <c r="D321"/>
      <c r="E321"/>
      <c r="J321"/>
      <c r="AG321" s="185">
        <f t="shared" si="5"/>
        <v>0</v>
      </c>
    </row>
    <row r="322" spans="4:33" x14ac:dyDescent="0.35">
      <c r="D322"/>
      <c r="E322"/>
      <c r="J322"/>
      <c r="AG322" s="185">
        <f t="shared" si="5"/>
        <v>0</v>
      </c>
    </row>
    <row r="323" spans="4:33" x14ac:dyDescent="0.35">
      <c r="D323"/>
      <c r="E323"/>
      <c r="J323"/>
      <c r="AG323" s="185">
        <f t="shared" si="5"/>
        <v>0</v>
      </c>
    </row>
    <row r="324" spans="4:33" x14ac:dyDescent="0.35">
      <c r="D324"/>
      <c r="E324"/>
      <c r="J324"/>
      <c r="AG324" s="185">
        <f t="shared" si="5"/>
        <v>0</v>
      </c>
    </row>
    <row r="325" spans="4:33" x14ac:dyDescent="0.35">
      <c r="D325"/>
      <c r="E325"/>
      <c r="J325"/>
      <c r="AG325" s="185">
        <f t="shared" si="5"/>
        <v>0</v>
      </c>
    </row>
    <row r="326" spans="4:33" x14ac:dyDescent="0.35">
      <c r="D326"/>
      <c r="E326"/>
      <c r="J326"/>
      <c r="AG326" s="185">
        <f t="shared" ref="AG326:AG389" si="6">MAX(H326:AE326)</f>
        <v>0</v>
      </c>
    </row>
    <row r="327" spans="4:33" x14ac:dyDescent="0.35">
      <c r="D327"/>
      <c r="E327"/>
      <c r="J327"/>
      <c r="AG327" s="185">
        <f t="shared" si="6"/>
        <v>0</v>
      </c>
    </row>
    <row r="328" spans="4:33" x14ac:dyDescent="0.35">
      <c r="D328"/>
      <c r="E328"/>
      <c r="J328"/>
      <c r="AG328" s="185">
        <f t="shared" si="6"/>
        <v>0</v>
      </c>
    </row>
    <row r="329" spans="4:33" x14ac:dyDescent="0.35">
      <c r="D329"/>
      <c r="E329"/>
      <c r="J329"/>
      <c r="AG329" s="185">
        <f t="shared" si="6"/>
        <v>0</v>
      </c>
    </row>
    <row r="330" spans="4:33" x14ac:dyDescent="0.35">
      <c r="D330"/>
      <c r="E330"/>
      <c r="J330"/>
      <c r="AG330" s="185">
        <f t="shared" si="6"/>
        <v>0</v>
      </c>
    </row>
    <row r="331" spans="4:33" x14ac:dyDescent="0.35">
      <c r="D331"/>
      <c r="E331"/>
      <c r="J331"/>
      <c r="AG331" s="185">
        <f t="shared" si="6"/>
        <v>0</v>
      </c>
    </row>
    <row r="332" spans="4:33" x14ac:dyDescent="0.35">
      <c r="D332"/>
      <c r="E332"/>
      <c r="J332"/>
      <c r="AG332" s="185">
        <f t="shared" si="6"/>
        <v>0</v>
      </c>
    </row>
    <row r="333" spans="4:33" x14ac:dyDescent="0.35">
      <c r="D333"/>
      <c r="E333"/>
      <c r="J333"/>
      <c r="AG333" s="185">
        <f t="shared" si="6"/>
        <v>0</v>
      </c>
    </row>
    <row r="334" spans="4:33" x14ac:dyDescent="0.35">
      <c r="D334"/>
      <c r="E334"/>
      <c r="J334"/>
      <c r="AG334" s="185">
        <f t="shared" si="6"/>
        <v>0</v>
      </c>
    </row>
    <row r="335" spans="4:33" x14ac:dyDescent="0.35">
      <c r="D335"/>
      <c r="E335"/>
      <c r="J335"/>
      <c r="AG335" s="185">
        <f t="shared" si="6"/>
        <v>0</v>
      </c>
    </row>
    <row r="336" spans="4:33" x14ac:dyDescent="0.35">
      <c r="D336"/>
      <c r="E336"/>
      <c r="J336"/>
      <c r="AG336" s="185">
        <f t="shared" si="6"/>
        <v>0</v>
      </c>
    </row>
    <row r="337" spans="4:33" x14ac:dyDescent="0.35">
      <c r="D337"/>
      <c r="E337"/>
      <c r="J337"/>
      <c r="AG337" s="185">
        <f t="shared" si="6"/>
        <v>0</v>
      </c>
    </row>
    <row r="338" spans="4:33" x14ac:dyDescent="0.35">
      <c r="D338"/>
      <c r="E338"/>
      <c r="J338"/>
      <c r="AG338" s="185">
        <f t="shared" si="6"/>
        <v>0</v>
      </c>
    </row>
    <row r="339" spans="4:33" x14ac:dyDescent="0.35">
      <c r="D339"/>
      <c r="E339"/>
      <c r="J339"/>
      <c r="AG339" s="185">
        <f t="shared" si="6"/>
        <v>0</v>
      </c>
    </row>
    <row r="340" spans="4:33" x14ac:dyDescent="0.35">
      <c r="D340"/>
      <c r="E340"/>
      <c r="J340"/>
      <c r="AG340" s="185">
        <f t="shared" si="6"/>
        <v>0</v>
      </c>
    </row>
    <row r="341" spans="4:33" x14ac:dyDescent="0.35">
      <c r="D341"/>
      <c r="E341"/>
      <c r="J341"/>
      <c r="AG341" s="185">
        <f t="shared" si="6"/>
        <v>0</v>
      </c>
    </row>
    <row r="342" spans="4:33" x14ac:dyDescent="0.35">
      <c r="D342"/>
      <c r="E342"/>
      <c r="J342"/>
      <c r="AG342" s="185">
        <f t="shared" si="6"/>
        <v>0</v>
      </c>
    </row>
    <row r="343" spans="4:33" x14ac:dyDescent="0.35">
      <c r="D343"/>
      <c r="E343"/>
      <c r="J343"/>
      <c r="AG343" s="185">
        <f t="shared" si="6"/>
        <v>0</v>
      </c>
    </row>
    <row r="344" spans="4:33" x14ac:dyDescent="0.35">
      <c r="D344"/>
      <c r="E344"/>
      <c r="J344"/>
      <c r="AG344" s="185">
        <f t="shared" si="6"/>
        <v>0</v>
      </c>
    </row>
    <row r="345" spans="4:33" x14ac:dyDescent="0.35">
      <c r="D345"/>
      <c r="E345"/>
      <c r="J345"/>
      <c r="AG345" s="185">
        <f t="shared" si="6"/>
        <v>0</v>
      </c>
    </row>
    <row r="346" spans="4:33" x14ac:dyDescent="0.35">
      <c r="D346"/>
      <c r="E346"/>
      <c r="J346"/>
      <c r="AG346" s="185">
        <f t="shared" si="6"/>
        <v>0</v>
      </c>
    </row>
    <row r="347" spans="4:33" x14ac:dyDescent="0.35">
      <c r="D347"/>
      <c r="E347"/>
      <c r="J347"/>
      <c r="AG347" s="185">
        <f t="shared" si="6"/>
        <v>0</v>
      </c>
    </row>
    <row r="348" spans="4:33" x14ac:dyDescent="0.35">
      <c r="D348"/>
      <c r="E348"/>
      <c r="J348"/>
      <c r="AG348" s="185">
        <f t="shared" si="6"/>
        <v>0</v>
      </c>
    </row>
    <row r="349" spans="4:33" x14ac:dyDescent="0.35">
      <c r="D349"/>
      <c r="E349"/>
      <c r="J349"/>
      <c r="AG349" s="185">
        <f t="shared" si="6"/>
        <v>0</v>
      </c>
    </row>
    <row r="350" spans="4:33" x14ac:dyDescent="0.35">
      <c r="D350"/>
      <c r="E350"/>
      <c r="J350"/>
      <c r="AG350" s="185">
        <f t="shared" si="6"/>
        <v>0</v>
      </c>
    </row>
    <row r="351" spans="4:33" x14ac:dyDescent="0.35">
      <c r="D351"/>
      <c r="E351"/>
      <c r="J351"/>
      <c r="AG351" s="185">
        <f t="shared" si="6"/>
        <v>0</v>
      </c>
    </row>
    <row r="352" spans="4:33" x14ac:dyDescent="0.35">
      <c r="D352"/>
      <c r="E352"/>
      <c r="J352"/>
      <c r="AG352" s="185">
        <f t="shared" si="6"/>
        <v>0</v>
      </c>
    </row>
    <row r="353" spans="4:33" x14ac:dyDescent="0.35">
      <c r="D353"/>
      <c r="E353"/>
      <c r="J353"/>
      <c r="AG353" s="185">
        <f t="shared" si="6"/>
        <v>0</v>
      </c>
    </row>
    <row r="354" spans="4:33" x14ac:dyDescent="0.35">
      <c r="D354"/>
      <c r="E354"/>
      <c r="J354"/>
      <c r="AG354" s="185">
        <f t="shared" si="6"/>
        <v>0</v>
      </c>
    </row>
    <row r="355" spans="4:33" x14ac:dyDescent="0.35">
      <c r="D355"/>
      <c r="E355"/>
      <c r="J355"/>
      <c r="AG355" s="185">
        <f t="shared" si="6"/>
        <v>0</v>
      </c>
    </row>
    <row r="356" spans="4:33" x14ac:dyDescent="0.35">
      <c r="D356"/>
      <c r="E356"/>
      <c r="J356"/>
      <c r="AG356" s="185">
        <f t="shared" si="6"/>
        <v>0</v>
      </c>
    </row>
    <row r="357" spans="4:33" x14ac:dyDescent="0.35">
      <c r="D357"/>
      <c r="E357"/>
      <c r="J357"/>
      <c r="AG357" s="185">
        <f t="shared" si="6"/>
        <v>0</v>
      </c>
    </row>
    <row r="358" spans="4:33" x14ac:dyDescent="0.35">
      <c r="D358"/>
      <c r="E358"/>
      <c r="J358"/>
      <c r="AG358" s="185">
        <f t="shared" si="6"/>
        <v>0</v>
      </c>
    </row>
    <row r="359" spans="4:33" x14ac:dyDescent="0.35">
      <c r="D359"/>
      <c r="E359"/>
      <c r="J359"/>
      <c r="AG359" s="185">
        <f t="shared" si="6"/>
        <v>0</v>
      </c>
    </row>
    <row r="360" spans="4:33" x14ac:dyDescent="0.35">
      <c r="D360"/>
      <c r="E360"/>
      <c r="J360"/>
      <c r="AG360" s="185">
        <f t="shared" si="6"/>
        <v>0</v>
      </c>
    </row>
    <row r="361" spans="4:33" x14ac:dyDescent="0.35">
      <c r="D361"/>
      <c r="E361"/>
      <c r="J361"/>
      <c r="AG361" s="185">
        <f t="shared" si="6"/>
        <v>0</v>
      </c>
    </row>
    <row r="362" spans="4:33" x14ac:dyDescent="0.35">
      <c r="D362"/>
      <c r="E362"/>
      <c r="J362"/>
      <c r="AG362" s="185">
        <f t="shared" si="6"/>
        <v>0</v>
      </c>
    </row>
    <row r="363" spans="4:33" x14ac:dyDescent="0.35">
      <c r="D363"/>
      <c r="E363"/>
      <c r="J363"/>
      <c r="AG363" s="185">
        <f t="shared" si="6"/>
        <v>0</v>
      </c>
    </row>
    <row r="364" spans="4:33" x14ac:dyDescent="0.35">
      <c r="D364"/>
      <c r="E364"/>
      <c r="J364"/>
      <c r="AG364" s="185">
        <f t="shared" si="6"/>
        <v>0</v>
      </c>
    </row>
    <row r="365" spans="4:33" x14ac:dyDescent="0.35">
      <c r="D365"/>
      <c r="E365"/>
      <c r="J365"/>
      <c r="AG365" s="185">
        <f t="shared" si="6"/>
        <v>0</v>
      </c>
    </row>
    <row r="366" spans="4:33" x14ac:dyDescent="0.35">
      <c r="D366"/>
      <c r="E366"/>
      <c r="J366"/>
      <c r="AG366" s="185">
        <f t="shared" si="6"/>
        <v>0</v>
      </c>
    </row>
    <row r="367" spans="4:33" x14ac:dyDescent="0.35">
      <c r="D367"/>
      <c r="E367"/>
      <c r="J367"/>
      <c r="AG367" s="185">
        <f t="shared" si="6"/>
        <v>0</v>
      </c>
    </row>
    <row r="368" spans="4:33" x14ac:dyDescent="0.35">
      <c r="D368"/>
      <c r="E368"/>
      <c r="J368"/>
      <c r="AG368" s="185">
        <f t="shared" si="6"/>
        <v>0</v>
      </c>
    </row>
    <row r="369" spans="4:33" x14ac:dyDescent="0.35">
      <c r="D369"/>
      <c r="E369"/>
      <c r="J369"/>
      <c r="AG369" s="185">
        <f t="shared" si="6"/>
        <v>0</v>
      </c>
    </row>
    <row r="370" spans="4:33" x14ac:dyDescent="0.35">
      <c r="D370"/>
      <c r="E370"/>
      <c r="J370"/>
      <c r="AG370" s="185">
        <f t="shared" si="6"/>
        <v>0</v>
      </c>
    </row>
    <row r="371" spans="4:33" x14ac:dyDescent="0.35">
      <c r="D371"/>
      <c r="E371"/>
      <c r="J371"/>
      <c r="AG371" s="185">
        <f t="shared" si="6"/>
        <v>0</v>
      </c>
    </row>
    <row r="372" spans="4:33" x14ac:dyDescent="0.35">
      <c r="D372"/>
      <c r="E372"/>
      <c r="J372"/>
      <c r="AG372" s="185">
        <f t="shared" si="6"/>
        <v>0</v>
      </c>
    </row>
    <row r="373" spans="4:33" x14ac:dyDescent="0.35">
      <c r="D373"/>
      <c r="E373"/>
      <c r="J373"/>
      <c r="AG373" s="185">
        <f t="shared" si="6"/>
        <v>0</v>
      </c>
    </row>
    <row r="374" spans="4:33" x14ac:dyDescent="0.35">
      <c r="D374"/>
      <c r="E374"/>
      <c r="J374"/>
      <c r="AG374" s="185">
        <f t="shared" si="6"/>
        <v>0</v>
      </c>
    </row>
    <row r="375" spans="4:33" x14ac:dyDescent="0.35">
      <c r="D375"/>
      <c r="E375"/>
      <c r="J375"/>
      <c r="AG375" s="185">
        <f t="shared" si="6"/>
        <v>0</v>
      </c>
    </row>
    <row r="376" spans="4:33" x14ac:dyDescent="0.35">
      <c r="D376"/>
      <c r="E376"/>
      <c r="J376"/>
      <c r="AG376" s="185">
        <f t="shared" si="6"/>
        <v>0</v>
      </c>
    </row>
    <row r="377" spans="4:33" x14ac:dyDescent="0.35">
      <c r="D377"/>
      <c r="E377"/>
      <c r="J377"/>
      <c r="AG377" s="185">
        <f t="shared" si="6"/>
        <v>0</v>
      </c>
    </row>
    <row r="378" spans="4:33" x14ac:dyDescent="0.35">
      <c r="D378"/>
      <c r="E378"/>
      <c r="J378"/>
      <c r="AG378" s="185">
        <f t="shared" si="6"/>
        <v>0</v>
      </c>
    </row>
    <row r="379" spans="4:33" x14ac:dyDescent="0.35">
      <c r="D379"/>
      <c r="E379"/>
      <c r="J379"/>
      <c r="AG379" s="185">
        <f t="shared" si="6"/>
        <v>0</v>
      </c>
    </row>
    <row r="380" spans="4:33" x14ac:dyDescent="0.35">
      <c r="D380"/>
      <c r="E380"/>
      <c r="J380"/>
      <c r="AG380" s="185">
        <f t="shared" si="6"/>
        <v>0</v>
      </c>
    </row>
    <row r="381" spans="4:33" x14ac:dyDescent="0.35">
      <c r="D381"/>
      <c r="E381"/>
      <c r="J381"/>
      <c r="AG381" s="185">
        <f t="shared" si="6"/>
        <v>0</v>
      </c>
    </row>
    <row r="382" spans="4:33" x14ac:dyDescent="0.35">
      <c r="D382"/>
      <c r="E382"/>
      <c r="J382"/>
      <c r="AG382" s="185">
        <f t="shared" si="6"/>
        <v>0</v>
      </c>
    </row>
    <row r="383" spans="4:33" x14ac:dyDescent="0.35">
      <c r="D383"/>
      <c r="E383"/>
      <c r="J383"/>
      <c r="AG383" s="185">
        <f t="shared" si="6"/>
        <v>0</v>
      </c>
    </row>
    <row r="384" spans="4:33" x14ac:dyDescent="0.35">
      <c r="D384"/>
      <c r="E384"/>
      <c r="J384"/>
      <c r="AG384" s="185">
        <f t="shared" si="6"/>
        <v>0</v>
      </c>
    </row>
    <row r="385" spans="4:33" x14ac:dyDescent="0.35">
      <c r="D385"/>
      <c r="E385"/>
      <c r="J385"/>
      <c r="AG385" s="185">
        <f t="shared" si="6"/>
        <v>0</v>
      </c>
    </row>
    <row r="386" spans="4:33" x14ac:dyDescent="0.35">
      <c r="AG386" s="185">
        <f t="shared" si="6"/>
        <v>0</v>
      </c>
    </row>
    <row r="387" spans="4:33" x14ac:dyDescent="0.35">
      <c r="AG387" s="185">
        <f t="shared" si="6"/>
        <v>0</v>
      </c>
    </row>
    <row r="388" spans="4:33" x14ac:dyDescent="0.35">
      <c r="AG388" s="185">
        <f t="shared" si="6"/>
        <v>0</v>
      </c>
    </row>
    <row r="389" spans="4:33" x14ac:dyDescent="0.35">
      <c r="AG389" s="185">
        <f t="shared" si="6"/>
        <v>0</v>
      </c>
    </row>
    <row r="390" spans="4:33" x14ac:dyDescent="0.35">
      <c r="AG390" s="185">
        <f t="shared" ref="AG390:AG405" si="7">MAX(H390:AE390)</f>
        <v>0</v>
      </c>
    </row>
    <row r="391" spans="4:33" x14ac:dyDescent="0.35">
      <c r="AG391" s="185">
        <f t="shared" si="7"/>
        <v>0</v>
      </c>
    </row>
    <row r="392" spans="4:33" x14ac:dyDescent="0.35">
      <c r="AG392" s="185">
        <f t="shared" si="7"/>
        <v>0</v>
      </c>
    </row>
    <row r="393" spans="4:33" x14ac:dyDescent="0.35">
      <c r="AG393" s="185">
        <f t="shared" si="7"/>
        <v>0</v>
      </c>
    </row>
    <row r="394" spans="4:33" x14ac:dyDescent="0.35">
      <c r="AG394" s="185">
        <f t="shared" si="7"/>
        <v>0</v>
      </c>
    </row>
    <row r="395" spans="4:33" x14ac:dyDescent="0.35">
      <c r="AG395" s="185">
        <f t="shared" si="7"/>
        <v>0</v>
      </c>
    </row>
    <row r="396" spans="4:33" x14ac:dyDescent="0.35">
      <c r="AG396" s="185">
        <f t="shared" si="7"/>
        <v>0</v>
      </c>
    </row>
    <row r="397" spans="4:33" x14ac:dyDescent="0.35">
      <c r="AG397" s="185">
        <f t="shared" si="7"/>
        <v>0</v>
      </c>
    </row>
    <row r="398" spans="4:33" x14ac:dyDescent="0.35">
      <c r="AG398" s="185">
        <f t="shared" si="7"/>
        <v>0</v>
      </c>
    </row>
    <row r="399" spans="4:33" x14ac:dyDescent="0.35">
      <c r="AG399" s="185">
        <f t="shared" si="7"/>
        <v>0</v>
      </c>
    </row>
    <row r="400" spans="4:33" x14ac:dyDescent="0.35">
      <c r="AG400" s="185">
        <f t="shared" si="7"/>
        <v>0</v>
      </c>
    </row>
    <row r="401" spans="33:33" x14ac:dyDescent="0.35">
      <c r="AG401" s="185">
        <f t="shared" si="7"/>
        <v>0</v>
      </c>
    </row>
    <row r="402" spans="33:33" x14ac:dyDescent="0.35">
      <c r="AG402" s="185">
        <f t="shared" si="7"/>
        <v>0</v>
      </c>
    </row>
    <row r="403" spans="33:33" x14ac:dyDescent="0.35">
      <c r="AG403" s="185">
        <f t="shared" si="7"/>
        <v>0</v>
      </c>
    </row>
    <row r="404" spans="33:33" x14ac:dyDescent="0.35">
      <c r="AG404" s="185">
        <f t="shared" si="7"/>
        <v>0</v>
      </c>
    </row>
    <row r="405" spans="33:33" x14ac:dyDescent="0.35">
      <c r="AG405" s="185">
        <f t="shared" si="7"/>
        <v>0</v>
      </c>
    </row>
  </sheetData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B131"/>
  <sheetViews>
    <sheetView zoomScale="90" zoomScaleNormal="90" workbookViewId="0"/>
  </sheetViews>
  <sheetFormatPr baseColWidth="10" defaultRowHeight="14.5" x14ac:dyDescent="0.35"/>
  <cols>
    <col min="1" max="1" width="16.1796875" style="1" customWidth="1"/>
    <col min="2" max="2" width="5.26953125" customWidth="1"/>
    <col min="3" max="3" width="8.08984375" customWidth="1"/>
    <col min="4" max="4" width="5.08984375" customWidth="1"/>
  </cols>
  <sheetData>
    <row r="3" spans="1:2" x14ac:dyDescent="0.35">
      <c r="A3" s="5" t="s">
        <v>70</v>
      </c>
    </row>
    <row r="4" spans="1:2" x14ac:dyDescent="0.35">
      <c r="A4" s="5" t="s">
        <v>84</v>
      </c>
      <c r="B4" t="s">
        <v>80</v>
      </c>
    </row>
    <row r="5" spans="1:2" x14ac:dyDescent="0.35">
      <c r="A5" t="s">
        <v>244</v>
      </c>
      <c r="B5" s="11"/>
    </row>
    <row r="6" spans="1:2" x14ac:dyDescent="0.35">
      <c r="A6"/>
    </row>
    <row r="7" spans="1:2" x14ac:dyDescent="0.35">
      <c r="A7"/>
    </row>
    <row r="8" spans="1:2" x14ac:dyDescent="0.35">
      <c r="A8"/>
    </row>
    <row r="9" spans="1:2" x14ac:dyDescent="0.35">
      <c r="A9"/>
    </row>
    <row r="10" spans="1:2" x14ac:dyDescent="0.35">
      <c r="A10"/>
    </row>
    <row r="11" spans="1:2" x14ac:dyDescent="0.35">
      <c r="A11"/>
    </row>
    <row r="12" spans="1:2" x14ac:dyDescent="0.35">
      <c r="A12"/>
    </row>
    <row r="13" spans="1:2" x14ac:dyDescent="0.35">
      <c r="A13"/>
    </row>
    <row r="14" spans="1:2" x14ac:dyDescent="0.35">
      <c r="A14"/>
    </row>
    <row r="15" spans="1:2" x14ac:dyDescent="0.35">
      <c r="A15"/>
    </row>
    <row r="16" spans="1:2" x14ac:dyDescent="0.35">
      <c r="A16"/>
    </row>
    <row r="17" spans="1:1" x14ac:dyDescent="0.35">
      <c r="A17"/>
    </row>
    <row r="18" spans="1:1" x14ac:dyDescent="0.35">
      <c r="A18"/>
    </row>
    <row r="19" spans="1:1" x14ac:dyDescent="0.35">
      <c r="A19"/>
    </row>
    <row r="20" spans="1:1" x14ac:dyDescent="0.35">
      <c r="A20"/>
    </row>
    <row r="21" spans="1:1" x14ac:dyDescent="0.35">
      <c r="A21"/>
    </row>
    <row r="22" spans="1:1" x14ac:dyDescent="0.35">
      <c r="A22"/>
    </row>
    <row r="23" spans="1:1" x14ac:dyDescent="0.35">
      <c r="A23"/>
    </row>
    <row r="24" spans="1:1" x14ac:dyDescent="0.35">
      <c r="A24"/>
    </row>
    <row r="25" spans="1:1" x14ac:dyDescent="0.35">
      <c r="A25"/>
    </row>
    <row r="26" spans="1:1" x14ac:dyDescent="0.35">
      <c r="A26"/>
    </row>
    <row r="27" spans="1:1" x14ac:dyDescent="0.35">
      <c r="A27"/>
    </row>
    <row r="28" spans="1:1" x14ac:dyDescent="0.35">
      <c r="A28"/>
    </row>
    <row r="29" spans="1:1" x14ac:dyDescent="0.35">
      <c r="A29"/>
    </row>
    <row r="30" spans="1:1" x14ac:dyDescent="0.35">
      <c r="A30"/>
    </row>
    <row r="31" spans="1:1" x14ac:dyDescent="0.35">
      <c r="A31"/>
    </row>
    <row r="32" spans="1:1" x14ac:dyDescent="0.35">
      <c r="A32"/>
    </row>
    <row r="33" spans="1:1" x14ac:dyDescent="0.35">
      <c r="A33"/>
    </row>
    <row r="34" spans="1:1" x14ac:dyDescent="0.35">
      <c r="A34"/>
    </row>
    <row r="35" spans="1:1" x14ac:dyDescent="0.35">
      <c r="A35"/>
    </row>
    <row r="36" spans="1:1" x14ac:dyDescent="0.35">
      <c r="A36"/>
    </row>
    <row r="37" spans="1:1" x14ac:dyDescent="0.35">
      <c r="A37"/>
    </row>
    <row r="38" spans="1:1" x14ac:dyDescent="0.35">
      <c r="A38"/>
    </row>
    <row r="39" spans="1:1" x14ac:dyDescent="0.35">
      <c r="A39"/>
    </row>
    <row r="40" spans="1:1" x14ac:dyDescent="0.35">
      <c r="A40"/>
    </row>
    <row r="41" spans="1:1" x14ac:dyDescent="0.35">
      <c r="A41"/>
    </row>
    <row r="42" spans="1:1" x14ac:dyDescent="0.35">
      <c r="A42"/>
    </row>
    <row r="43" spans="1:1" x14ac:dyDescent="0.35">
      <c r="A43"/>
    </row>
    <row r="44" spans="1:1" x14ac:dyDescent="0.35">
      <c r="A44"/>
    </row>
    <row r="45" spans="1:1" x14ac:dyDescent="0.35">
      <c r="A45"/>
    </row>
    <row r="46" spans="1:1" x14ac:dyDescent="0.35">
      <c r="A46"/>
    </row>
    <row r="47" spans="1:1" x14ac:dyDescent="0.35">
      <c r="A47"/>
    </row>
    <row r="48" spans="1:1" x14ac:dyDescent="0.35">
      <c r="A48"/>
    </row>
    <row r="49" spans="1:1" x14ac:dyDescent="0.35">
      <c r="A49"/>
    </row>
    <row r="50" spans="1:1" x14ac:dyDescent="0.35">
      <c r="A50"/>
    </row>
    <row r="51" spans="1:1" x14ac:dyDescent="0.35">
      <c r="A51"/>
    </row>
    <row r="52" spans="1:1" x14ac:dyDescent="0.35">
      <c r="A52"/>
    </row>
    <row r="53" spans="1:1" x14ac:dyDescent="0.35">
      <c r="A53"/>
    </row>
    <row r="54" spans="1:1" x14ac:dyDescent="0.35">
      <c r="A54"/>
    </row>
    <row r="55" spans="1:1" x14ac:dyDescent="0.35">
      <c r="A55"/>
    </row>
    <row r="56" spans="1:1" x14ac:dyDescent="0.35">
      <c r="A56"/>
    </row>
    <row r="57" spans="1:1" x14ac:dyDescent="0.35">
      <c r="A57"/>
    </row>
    <row r="58" spans="1:1" x14ac:dyDescent="0.35">
      <c r="A58"/>
    </row>
    <row r="59" spans="1:1" x14ac:dyDescent="0.35">
      <c r="A59"/>
    </row>
    <row r="60" spans="1:1" x14ac:dyDescent="0.35">
      <c r="A60"/>
    </row>
    <row r="61" spans="1:1" x14ac:dyDescent="0.35">
      <c r="A61"/>
    </row>
    <row r="62" spans="1:1" x14ac:dyDescent="0.35">
      <c r="A62"/>
    </row>
    <row r="63" spans="1:1" x14ac:dyDescent="0.35">
      <c r="A63"/>
    </row>
    <row r="64" spans="1:1" x14ac:dyDescent="0.35">
      <c r="A64"/>
    </row>
    <row r="65" spans="1:1" x14ac:dyDescent="0.35">
      <c r="A65"/>
    </row>
    <row r="66" spans="1:1" x14ac:dyDescent="0.35">
      <c r="A66"/>
    </row>
    <row r="67" spans="1:1" x14ac:dyDescent="0.35">
      <c r="A67"/>
    </row>
    <row r="68" spans="1:1" x14ac:dyDescent="0.35">
      <c r="A68"/>
    </row>
    <row r="69" spans="1:1" x14ac:dyDescent="0.35">
      <c r="A69"/>
    </row>
    <row r="70" spans="1:1" x14ac:dyDescent="0.35">
      <c r="A70"/>
    </row>
    <row r="71" spans="1:1" x14ac:dyDescent="0.35">
      <c r="A71"/>
    </row>
    <row r="72" spans="1:1" x14ac:dyDescent="0.35">
      <c r="A72"/>
    </row>
    <row r="73" spans="1:1" x14ac:dyDescent="0.35">
      <c r="A73"/>
    </row>
    <row r="74" spans="1:1" x14ac:dyDescent="0.35">
      <c r="A74"/>
    </row>
    <row r="75" spans="1:1" x14ac:dyDescent="0.35">
      <c r="A75"/>
    </row>
    <row r="76" spans="1:1" x14ac:dyDescent="0.35">
      <c r="A76"/>
    </row>
    <row r="77" spans="1:1" x14ac:dyDescent="0.35">
      <c r="A77"/>
    </row>
    <row r="78" spans="1:1" x14ac:dyDescent="0.35">
      <c r="A78"/>
    </row>
    <row r="79" spans="1:1" x14ac:dyDescent="0.35">
      <c r="A79"/>
    </row>
    <row r="80" spans="1:1" x14ac:dyDescent="0.35">
      <c r="A80"/>
    </row>
    <row r="81" spans="1:1" x14ac:dyDescent="0.35">
      <c r="A81"/>
    </row>
    <row r="82" spans="1:1" x14ac:dyDescent="0.35">
      <c r="A82"/>
    </row>
    <row r="83" spans="1:1" x14ac:dyDescent="0.35">
      <c r="A83"/>
    </row>
    <row r="84" spans="1:1" x14ac:dyDescent="0.35">
      <c r="A84"/>
    </row>
    <row r="85" spans="1:1" x14ac:dyDescent="0.35">
      <c r="A85"/>
    </row>
    <row r="86" spans="1:1" x14ac:dyDescent="0.35">
      <c r="A86"/>
    </row>
    <row r="87" spans="1:1" x14ac:dyDescent="0.35">
      <c r="A87"/>
    </row>
    <row r="88" spans="1:1" x14ac:dyDescent="0.35">
      <c r="A88"/>
    </row>
    <row r="89" spans="1:1" x14ac:dyDescent="0.35">
      <c r="A89"/>
    </row>
    <row r="90" spans="1:1" x14ac:dyDescent="0.35">
      <c r="A90"/>
    </row>
    <row r="91" spans="1:1" x14ac:dyDescent="0.35">
      <c r="A91"/>
    </row>
    <row r="92" spans="1:1" x14ac:dyDescent="0.35">
      <c r="A92"/>
    </row>
    <row r="93" spans="1:1" x14ac:dyDescent="0.35">
      <c r="A93"/>
    </row>
    <row r="94" spans="1:1" x14ac:dyDescent="0.35">
      <c r="A94"/>
    </row>
    <row r="95" spans="1:1" x14ac:dyDescent="0.35">
      <c r="A95"/>
    </row>
    <row r="96" spans="1:1" x14ac:dyDescent="0.35">
      <c r="A96"/>
    </row>
    <row r="97" spans="1:1" x14ac:dyDescent="0.35">
      <c r="A97"/>
    </row>
    <row r="98" spans="1:1" x14ac:dyDescent="0.35">
      <c r="A98"/>
    </row>
    <row r="99" spans="1:1" x14ac:dyDescent="0.35">
      <c r="A99"/>
    </row>
    <row r="100" spans="1:1" x14ac:dyDescent="0.35">
      <c r="A100"/>
    </row>
    <row r="101" spans="1:1" x14ac:dyDescent="0.35">
      <c r="A101"/>
    </row>
    <row r="102" spans="1:1" x14ac:dyDescent="0.35">
      <c r="A102"/>
    </row>
    <row r="103" spans="1:1" x14ac:dyDescent="0.35">
      <c r="A103"/>
    </row>
    <row r="104" spans="1:1" x14ac:dyDescent="0.35">
      <c r="A104"/>
    </row>
    <row r="105" spans="1:1" x14ac:dyDescent="0.35">
      <c r="A105"/>
    </row>
    <row r="106" spans="1:1" x14ac:dyDescent="0.35">
      <c r="A106"/>
    </row>
    <row r="107" spans="1:1" x14ac:dyDescent="0.35">
      <c r="A107"/>
    </row>
    <row r="108" spans="1:1" x14ac:dyDescent="0.35">
      <c r="A108"/>
    </row>
    <row r="109" spans="1:1" x14ac:dyDescent="0.35">
      <c r="A109"/>
    </row>
    <row r="110" spans="1:1" x14ac:dyDescent="0.35">
      <c r="A110"/>
    </row>
    <row r="111" spans="1:1" x14ac:dyDescent="0.35">
      <c r="A111"/>
    </row>
    <row r="112" spans="1:1" x14ac:dyDescent="0.35">
      <c r="A112"/>
    </row>
    <row r="113" spans="1:1" x14ac:dyDescent="0.35">
      <c r="A113"/>
    </row>
    <row r="114" spans="1:1" x14ac:dyDescent="0.35">
      <c r="A114"/>
    </row>
    <row r="115" spans="1:1" x14ac:dyDescent="0.35">
      <c r="A115"/>
    </row>
    <row r="116" spans="1:1" x14ac:dyDescent="0.35">
      <c r="A116"/>
    </row>
    <row r="117" spans="1:1" x14ac:dyDescent="0.35">
      <c r="A117"/>
    </row>
    <row r="118" spans="1:1" x14ac:dyDescent="0.35">
      <c r="A118"/>
    </row>
    <row r="119" spans="1:1" x14ac:dyDescent="0.35">
      <c r="A119"/>
    </row>
    <row r="120" spans="1:1" x14ac:dyDescent="0.35">
      <c r="A120"/>
    </row>
    <row r="121" spans="1:1" x14ac:dyDescent="0.35">
      <c r="A121"/>
    </row>
    <row r="122" spans="1:1" x14ac:dyDescent="0.35">
      <c r="A122"/>
    </row>
    <row r="123" spans="1:1" x14ac:dyDescent="0.35">
      <c r="A123"/>
    </row>
    <row r="124" spans="1:1" x14ac:dyDescent="0.35">
      <c r="A124"/>
    </row>
    <row r="125" spans="1:1" x14ac:dyDescent="0.35">
      <c r="A125"/>
    </row>
    <row r="126" spans="1:1" x14ac:dyDescent="0.35">
      <c r="A126"/>
    </row>
    <row r="127" spans="1:1" x14ac:dyDescent="0.35">
      <c r="A127"/>
    </row>
    <row r="128" spans="1:1" x14ac:dyDescent="0.35">
      <c r="A128"/>
    </row>
    <row r="129" spans="1:1" x14ac:dyDescent="0.35">
      <c r="A129"/>
    </row>
    <row r="130" spans="1:1" x14ac:dyDescent="0.35">
      <c r="A130"/>
    </row>
    <row r="131" spans="1:1" x14ac:dyDescent="0.35">
      <c r="A13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V405"/>
  <sheetViews>
    <sheetView zoomScale="80" zoomScaleNormal="80" workbookViewId="0">
      <selection activeCell="U3" sqref="U3"/>
    </sheetView>
  </sheetViews>
  <sheetFormatPr baseColWidth="10" defaultRowHeight="14.5" x14ac:dyDescent="0.35"/>
  <cols>
    <col min="1" max="1" width="18.6328125" style="1" customWidth="1"/>
    <col min="2" max="2" width="11.26953125" customWidth="1"/>
    <col min="3" max="3" width="4.7265625" customWidth="1"/>
    <col min="4" max="4" width="3.36328125" customWidth="1"/>
    <col min="5" max="5" width="4.453125" customWidth="1"/>
    <col min="6" max="7" width="4.08984375" customWidth="1"/>
    <col min="8" max="8" width="3.08984375" customWidth="1"/>
    <col min="9" max="9" width="4.08984375" customWidth="1"/>
    <col min="10" max="10" width="3.08984375" customWidth="1"/>
    <col min="11" max="11" width="4.90625" customWidth="1"/>
    <col min="12" max="12" width="3.81640625" customWidth="1"/>
    <col min="13" max="13" width="5.6328125" customWidth="1"/>
    <col min="14" max="14" width="4.08984375" customWidth="1"/>
    <col min="15" max="15" width="6" customWidth="1"/>
    <col min="16" max="16" width="4.1796875" customWidth="1"/>
    <col min="17" max="17" width="5.54296875" customWidth="1"/>
    <col min="18" max="18" width="4.08984375" customWidth="1"/>
    <col min="19" max="19" width="12.1796875" bestFit="1" customWidth="1"/>
    <col min="20" max="20" width="5.54296875" style="265" bestFit="1" customWidth="1"/>
    <col min="21" max="21" width="7.7265625" style="265" bestFit="1" customWidth="1"/>
    <col min="22" max="22" width="6" style="265" bestFit="1" customWidth="1"/>
  </cols>
  <sheetData>
    <row r="2" spans="1:22" x14ac:dyDescent="0.35">
      <c r="D2" s="6"/>
      <c r="E2" s="6"/>
      <c r="F2" s="6"/>
      <c r="G2" s="6"/>
      <c r="H2" s="6"/>
    </row>
    <row r="3" spans="1:22" x14ac:dyDescent="0.35">
      <c r="A3" s="5" t="s">
        <v>85</v>
      </c>
      <c r="B3" s="5" t="s">
        <v>42</v>
      </c>
      <c r="U3" s="266" t="s">
        <v>81</v>
      </c>
    </row>
    <row r="4" spans="1:22" x14ac:dyDescent="0.35">
      <c r="A4" s="5" t="s">
        <v>82</v>
      </c>
      <c r="B4" t="s">
        <v>244</v>
      </c>
      <c r="U4" s="266">
        <v>1</v>
      </c>
      <c r="V4" s="266">
        <v>2</v>
      </c>
    </row>
    <row r="5" spans="1:22" x14ac:dyDescent="0.35">
      <c r="A5" t="s">
        <v>244</v>
      </c>
      <c r="B5" s="12"/>
      <c r="T5" s="187">
        <f>IF(U5="---",V5,U5)</f>
        <v>0</v>
      </c>
      <c r="U5" s="186">
        <f t="array" ref="U5">INDEX($B$4:$R$4,,MATCH(LARGE($B5:$R5+COLUMN($B5:$R5)/100,U$4),$B5:$R5+COLUMN($B5:$R5)/100,0))</f>
        <v>0</v>
      </c>
      <c r="V5" s="186">
        <f t="array" ref="V5">INDEX($B$4:$R$4,,MATCH(LARGE($B5:$R5+COLUMN($B5:$R5)/100,V$4),$B5:$R5+COLUMN($B5:$R5)/100,0))</f>
        <v>0</v>
      </c>
    </row>
    <row r="6" spans="1:22" x14ac:dyDescent="0.35">
      <c r="A6"/>
      <c r="T6" s="187">
        <f t="shared" ref="T6:T69" si="0">IF(U6="---",V6,U6)</f>
        <v>0</v>
      </c>
      <c r="U6" s="186">
        <f t="array" ref="U6">INDEX($B$4:$R$4,,MATCH(LARGE($B6:$R6+COLUMN($B6:$R6)/100,U$4),$B6:$R6+COLUMN($B6:$R6)/100,0))</f>
        <v>0</v>
      </c>
      <c r="V6" s="186">
        <f t="array" ref="V6">INDEX($B$4:$R$4,,MATCH(LARGE($B6:$R6+COLUMN($B6:$R6)/100,V$4),$B6:$R6+COLUMN($B6:$R6)/100,0))</f>
        <v>0</v>
      </c>
    </row>
    <row r="7" spans="1:22" x14ac:dyDescent="0.35">
      <c r="A7"/>
      <c r="T7" s="187">
        <f t="shared" si="0"/>
        <v>0</v>
      </c>
      <c r="U7" s="186">
        <f t="array" ref="U7">INDEX($B$4:$R$4,,MATCH(LARGE($B7:$R7+COLUMN($B7:$R7)/100,U$4),$B7:$R7+COLUMN($B7:$R7)/100,0))</f>
        <v>0</v>
      </c>
      <c r="V7" s="186">
        <f t="array" ref="V7">INDEX($B$4:$R$4,,MATCH(LARGE($B7:$R7+COLUMN($B7:$R7)/100,V$4),$B7:$R7+COLUMN($B7:$R7)/100,0))</f>
        <v>0</v>
      </c>
    </row>
    <row r="8" spans="1:22" x14ac:dyDescent="0.35">
      <c r="A8"/>
      <c r="T8" s="187">
        <f t="shared" si="0"/>
        <v>0</v>
      </c>
      <c r="U8" s="186">
        <f t="array" ref="U8">INDEX($B$4:$R$4,,MATCH(LARGE($B8:$R8+COLUMN($B8:$R8)/100,U$4),$B8:$R8+COLUMN($B8:$R8)/100,0))</f>
        <v>0</v>
      </c>
      <c r="V8" s="186">
        <f t="array" ref="V8">INDEX($B$4:$R$4,,MATCH(LARGE($B8:$R8+COLUMN($B8:$R8)/100,V$4),$B8:$R8+COLUMN($B8:$R8)/100,0))</f>
        <v>0</v>
      </c>
    </row>
    <row r="9" spans="1:22" x14ac:dyDescent="0.35">
      <c r="A9"/>
      <c r="T9" s="187">
        <f t="shared" si="0"/>
        <v>0</v>
      </c>
      <c r="U9" s="186">
        <f t="array" ref="U9">INDEX($B$4:$R$4,,MATCH(LARGE($B9:$R9+COLUMN($B9:$R9)/100,U$4),$B9:$R9+COLUMN($B9:$R9)/100,0))</f>
        <v>0</v>
      </c>
      <c r="V9" s="186">
        <f t="array" ref="V9">INDEX($B$4:$R$4,,MATCH(LARGE($B9:$R9+COLUMN($B9:$R9)/100,V$4),$B9:$R9+COLUMN($B9:$R9)/100,0))</f>
        <v>0</v>
      </c>
    </row>
    <row r="10" spans="1:22" x14ac:dyDescent="0.35">
      <c r="A10"/>
      <c r="T10" s="187">
        <f t="shared" si="0"/>
        <v>0</v>
      </c>
      <c r="U10" s="186">
        <f t="array" ref="U10">INDEX($B$4:$R$4,,MATCH(LARGE($B10:$R10+COLUMN($B10:$R10)/100,U$4),$B10:$R10+COLUMN($B10:$R10)/100,0))</f>
        <v>0</v>
      </c>
      <c r="V10" s="186">
        <f t="array" ref="V10">INDEX($B$4:$R$4,,MATCH(LARGE($B10:$R10+COLUMN($B10:$R10)/100,V$4),$B10:$R10+COLUMN($B10:$R10)/100,0))</f>
        <v>0</v>
      </c>
    </row>
    <row r="11" spans="1:22" x14ac:dyDescent="0.35">
      <c r="A11"/>
      <c r="T11" s="187">
        <f t="shared" si="0"/>
        <v>0</v>
      </c>
      <c r="U11" s="186">
        <f t="array" ref="U11">INDEX($B$4:$R$4,,MATCH(LARGE($B11:$R11+COLUMN($B11:$R11)/100,U$4),$B11:$R11+COLUMN($B11:$R11)/100,0))</f>
        <v>0</v>
      </c>
      <c r="V11" s="186">
        <f t="array" ref="V11">INDEX($B$4:$R$4,,MATCH(LARGE($B11:$R11+COLUMN($B11:$R11)/100,V$4),$B11:$R11+COLUMN($B11:$R11)/100,0))</f>
        <v>0</v>
      </c>
    </row>
    <row r="12" spans="1:22" x14ac:dyDescent="0.35">
      <c r="A12"/>
      <c r="T12" s="187">
        <f t="shared" si="0"/>
        <v>0</v>
      </c>
      <c r="U12" s="186">
        <f t="array" ref="U12">INDEX($B$4:$R$4,,MATCH(LARGE($B12:$R12+COLUMN($B12:$R12)/100,U$4),$B12:$R12+COLUMN($B12:$R12)/100,0))</f>
        <v>0</v>
      </c>
      <c r="V12" s="186">
        <f t="array" ref="V12">INDEX($B$4:$R$4,,MATCH(LARGE($B12:$R12+COLUMN($B12:$R12)/100,V$4),$B12:$R12+COLUMN($B12:$R12)/100,0))</f>
        <v>0</v>
      </c>
    </row>
    <row r="13" spans="1:22" x14ac:dyDescent="0.35">
      <c r="A13"/>
      <c r="T13" s="187">
        <f t="shared" si="0"/>
        <v>0</v>
      </c>
      <c r="U13" s="186">
        <f t="array" ref="U13">INDEX($B$4:$R$4,,MATCH(LARGE($B13:$R13+COLUMN($B13:$R13)/100,U$4),$B13:$R13+COLUMN($B13:$R13)/100,0))</f>
        <v>0</v>
      </c>
      <c r="V13" s="186">
        <f t="array" ref="V13">INDEX($B$4:$R$4,,MATCH(LARGE($B13:$R13+COLUMN($B13:$R13)/100,V$4),$B13:$R13+COLUMN($B13:$R13)/100,0))</f>
        <v>0</v>
      </c>
    </row>
    <row r="14" spans="1:22" x14ac:dyDescent="0.35">
      <c r="A14"/>
      <c r="T14" s="187">
        <f t="shared" si="0"/>
        <v>0</v>
      </c>
      <c r="U14" s="186">
        <f t="array" ref="U14">INDEX($B$4:$R$4,,MATCH(LARGE($B14:$R14+COLUMN($B14:$R14)/100,U$4),$B14:$R14+COLUMN($B14:$R14)/100,0))</f>
        <v>0</v>
      </c>
      <c r="V14" s="186">
        <f t="array" ref="V14">INDEX($B$4:$R$4,,MATCH(LARGE($B14:$R14+COLUMN($B14:$R14)/100,V$4),$B14:$R14+COLUMN($B14:$R14)/100,0))</f>
        <v>0</v>
      </c>
    </row>
    <row r="15" spans="1:22" x14ac:dyDescent="0.35">
      <c r="A15"/>
      <c r="T15" s="187">
        <f t="shared" si="0"/>
        <v>0</v>
      </c>
      <c r="U15" s="186">
        <f t="array" ref="U15">INDEX($B$4:$R$4,,MATCH(LARGE($B15:$R15+COLUMN($B15:$R15)/100,U$4),$B15:$R15+COLUMN($B15:$R15)/100,0))</f>
        <v>0</v>
      </c>
      <c r="V15" s="186">
        <f t="array" ref="V15">INDEX($B$4:$R$4,,MATCH(LARGE($B15:$R15+COLUMN($B15:$R15)/100,V$4),$B15:$R15+COLUMN($B15:$R15)/100,0))</f>
        <v>0</v>
      </c>
    </row>
    <row r="16" spans="1:22" x14ac:dyDescent="0.35">
      <c r="A16"/>
      <c r="T16" s="187">
        <f t="shared" si="0"/>
        <v>0</v>
      </c>
      <c r="U16" s="186">
        <f t="array" ref="U16">INDEX($B$4:$R$4,,MATCH(LARGE($B16:$R16+COLUMN($B16:$R16)/100,U$4),$B16:$R16+COLUMN($B16:$R16)/100,0))</f>
        <v>0</v>
      </c>
      <c r="V16" s="186">
        <f t="array" ref="V16">INDEX($B$4:$R$4,,MATCH(LARGE($B16:$R16+COLUMN($B16:$R16)/100,V$4),$B16:$R16+COLUMN($B16:$R16)/100,0))</f>
        <v>0</v>
      </c>
    </row>
    <row r="17" spans="1:22" x14ac:dyDescent="0.35">
      <c r="A17"/>
      <c r="T17" s="187">
        <f t="shared" si="0"/>
        <v>0</v>
      </c>
      <c r="U17" s="186">
        <f t="array" ref="U17">INDEX($B$4:$R$4,,MATCH(LARGE($B17:$R17+COLUMN($B17:$R17)/100,U$4),$B17:$R17+COLUMN($B17:$R17)/100,0))</f>
        <v>0</v>
      </c>
      <c r="V17" s="186">
        <f t="array" ref="V17">INDEX($B$4:$R$4,,MATCH(LARGE($B17:$R17+COLUMN($B17:$R17)/100,V$4),$B17:$R17+COLUMN($B17:$R17)/100,0))</f>
        <v>0</v>
      </c>
    </row>
    <row r="18" spans="1:22" x14ac:dyDescent="0.35">
      <c r="A18"/>
      <c r="T18" s="187">
        <f t="shared" si="0"/>
        <v>0</v>
      </c>
      <c r="U18" s="186">
        <f t="array" ref="U18">INDEX($B$4:$R$4,,MATCH(LARGE($B18:$R18+COLUMN($B18:$R18)/100,U$4),$B18:$R18+COLUMN($B18:$R18)/100,0))</f>
        <v>0</v>
      </c>
      <c r="V18" s="186">
        <f t="array" ref="V18">INDEX($B$4:$R$4,,MATCH(LARGE($B18:$R18+COLUMN($B18:$R18)/100,V$4),$B18:$R18+COLUMN($B18:$R18)/100,0))</f>
        <v>0</v>
      </c>
    </row>
    <row r="19" spans="1:22" x14ac:dyDescent="0.35">
      <c r="A19"/>
      <c r="T19" s="187">
        <f t="shared" si="0"/>
        <v>0</v>
      </c>
      <c r="U19" s="186">
        <f t="array" ref="U19">INDEX($B$4:$R$4,,MATCH(LARGE($B19:$R19+COLUMN($B19:$R19)/100,U$4),$B19:$R19+COLUMN($B19:$R19)/100,0))</f>
        <v>0</v>
      </c>
      <c r="V19" s="186">
        <f t="array" ref="V19">INDEX($B$4:$R$4,,MATCH(LARGE($B19:$R19+COLUMN($B19:$R19)/100,V$4),$B19:$R19+COLUMN($B19:$R19)/100,0))</f>
        <v>0</v>
      </c>
    </row>
    <row r="20" spans="1:22" x14ac:dyDescent="0.35">
      <c r="A20"/>
      <c r="T20" s="187">
        <f t="shared" si="0"/>
        <v>0</v>
      </c>
      <c r="U20" s="186">
        <f t="array" ref="U20">INDEX($B$4:$R$4,,MATCH(LARGE($B20:$R20+COLUMN($B20:$R20)/100,U$4),$B20:$R20+COLUMN($B20:$R20)/100,0))</f>
        <v>0</v>
      </c>
      <c r="V20" s="186">
        <f t="array" ref="V20">INDEX($B$4:$R$4,,MATCH(LARGE($B20:$R20+COLUMN($B20:$R20)/100,V$4),$B20:$R20+COLUMN($B20:$R20)/100,0))</f>
        <v>0</v>
      </c>
    </row>
    <row r="21" spans="1:22" x14ac:dyDescent="0.35">
      <c r="A21"/>
      <c r="T21" s="187">
        <f t="shared" si="0"/>
        <v>0</v>
      </c>
      <c r="U21" s="186">
        <f t="array" ref="U21">INDEX($B$4:$R$4,,MATCH(LARGE($B21:$R21+COLUMN($B21:$R21)/100,U$4),$B21:$R21+COLUMN($B21:$R21)/100,0))</f>
        <v>0</v>
      </c>
      <c r="V21" s="186">
        <f t="array" ref="V21">INDEX($B$4:$R$4,,MATCH(LARGE($B21:$R21+COLUMN($B21:$R21)/100,V$4),$B21:$R21+COLUMN($B21:$R21)/100,0))</f>
        <v>0</v>
      </c>
    </row>
    <row r="22" spans="1:22" x14ac:dyDescent="0.35">
      <c r="A22"/>
      <c r="T22" s="187">
        <f t="shared" si="0"/>
        <v>0</v>
      </c>
      <c r="U22" s="186">
        <f t="array" ref="U22">INDEX($B$4:$R$4,,MATCH(LARGE($B22:$R22+COLUMN($B22:$R22)/100,U$4),$B22:$R22+COLUMN($B22:$R22)/100,0))</f>
        <v>0</v>
      </c>
      <c r="V22" s="186">
        <f t="array" ref="V22">INDEX($B$4:$R$4,,MATCH(LARGE($B22:$R22+COLUMN($B22:$R22)/100,V$4),$B22:$R22+COLUMN($B22:$R22)/100,0))</f>
        <v>0</v>
      </c>
    </row>
    <row r="23" spans="1:22" x14ac:dyDescent="0.35">
      <c r="A23"/>
      <c r="T23" s="187">
        <f t="shared" si="0"/>
        <v>0</v>
      </c>
      <c r="U23" s="186">
        <f t="array" ref="U23">INDEX($B$4:$R$4,,MATCH(LARGE($B23:$R23+COLUMN($B23:$R23)/100,U$4),$B23:$R23+COLUMN($B23:$R23)/100,0))</f>
        <v>0</v>
      </c>
      <c r="V23" s="186">
        <f t="array" ref="V23">INDEX($B$4:$R$4,,MATCH(LARGE($B23:$R23+COLUMN($B23:$R23)/100,V$4),$B23:$R23+COLUMN($B23:$R23)/100,0))</f>
        <v>0</v>
      </c>
    </row>
    <row r="24" spans="1:22" x14ac:dyDescent="0.35">
      <c r="A24"/>
      <c r="T24" s="187">
        <f t="shared" si="0"/>
        <v>0</v>
      </c>
      <c r="U24" s="186">
        <f t="array" ref="U24">INDEX($B$4:$R$4,,MATCH(LARGE($B24:$R24+COLUMN($B24:$R24)/100,U$4),$B24:$R24+COLUMN($B24:$R24)/100,0))</f>
        <v>0</v>
      </c>
      <c r="V24" s="186">
        <f t="array" ref="V24">INDEX($B$4:$R$4,,MATCH(LARGE($B24:$R24+COLUMN($B24:$R24)/100,V$4),$B24:$R24+COLUMN($B24:$R24)/100,0))</f>
        <v>0</v>
      </c>
    </row>
    <row r="25" spans="1:22" x14ac:dyDescent="0.35">
      <c r="A25"/>
      <c r="T25" s="187">
        <f t="shared" si="0"/>
        <v>0</v>
      </c>
      <c r="U25" s="186">
        <f t="array" ref="U25">INDEX($B$4:$R$4,,MATCH(LARGE($B25:$R25+COLUMN($B25:$R25)/100,U$4),$B25:$R25+COLUMN($B25:$R25)/100,0))</f>
        <v>0</v>
      </c>
      <c r="V25" s="186">
        <f t="array" ref="V25">INDEX($B$4:$R$4,,MATCH(LARGE($B25:$R25+COLUMN($B25:$R25)/100,V$4),$B25:$R25+COLUMN($B25:$R25)/100,0))</f>
        <v>0</v>
      </c>
    </row>
    <row r="26" spans="1:22" x14ac:dyDescent="0.35">
      <c r="A26"/>
      <c r="T26" s="187">
        <f t="shared" si="0"/>
        <v>0</v>
      </c>
      <c r="U26" s="186">
        <f t="array" ref="U26">INDEX($B$4:$R$4,,MATCH(LARGE($B26:$R26+COLUMN($B26:$R26)/100,U$4),$B26:$R26+COLUMN($B26:$R26)/100,0))</f>
        <v>0</v>
      </c>
      <c r="V26" s="186">
        <f t="array" ref="V26">INDEX($B$4:$R$4,,MATCH(LARGE($B26:$R26+COLUMN($B26:$R26)/100,V$4),$B26:$R26+COLUMN($B26:$R26)/100,0))</f>
        <v>0</v>
      </c>
    </row>
    <row r="27" spans="1:22" x14ac:dyDescent="0.35">
      <c r="A27"/>
      <c r="T27" s="187">
        <f t="shared" si="0"/>
        <v>0</v>
      </c>
      <c r="U27" s="186">
        <f t="array" ref="U27">INDEX($B$4:$R$4,,MATCH(LARGE($B27:$R27+COLUMN($B27:$R27)/100,U$4),$B27:$R27+COLUMN($B27:$R27)/100,0))</f>
        <v>0</v>
      </c>
      <c r="V27" s="186">
        <f t="array" ref="V27">INDEX($B$4:$R$4,,MATCH(LARGE($B27:$R27+COLUMN($B27:$R27)/100,V$4),$B27:$R27+COLUMN($B27:$R27)/100,0))</f>
        <v>0</v>
      </c>
    </row>
    <row r="28" spans="1:22" x14ac:dyDescent="0.35">
      <c r="A28"/>
      <c r="T28" s="187">
        <f t="shared" si="0"/>
        <v>0</v>
      </c>
      <c r="U28" s="186">
        <f t="array" ref="U28">INDEX($B$4:$R$4,,MATCH(LARGE($B28:$R28+COLUMN($B28:$R28)/100,U$4),$B28:$R28+COLUMN($B28:$R28)/100,0))</f>
        <v>0</v>
      </c>
      <c r="V28" s="186">
        <f t="array" ref="V28">INDEX($B$4:$R$4,,MATCH(LARGE($B28:$R28+COLUMN($B28:$R28)/100,V$4),$B28:$R28+COLUMN($B28:$R28)/100,0))</f>
        <v>0</v>
      </c>
    </row>
    <row r="29" spans="1:22" x14ac:dyDescent="0.35">
      <c r="A29"/>
      <c r="T29" s="187">
        <f t="shared" si="0"/>
        <v>0</v>
      </c>
      <c r="U29" s="186">
        <f t="array" ref="U29">INDEX($B$4:$R$4,,MATCH(LARGE($B29:$R29+COLUMN($B29:$R29)/100,U$4),$B29:$R29+COLUMN($B29:$R29)/100,0))</f>
        <v>0</v>
      </c>
      <c r="V29" s="186">
        <f t="array" ref="V29">INDEX($B$4:$R$4,,MATCH(LARGE($B29:$R29+COLUMN($B29:$R29)/100,V$4),$B29:$R29+COLUMN($B29:$R29)/100,0))</f>
        <v>0</v>
      </c>
    </row>
    <row r="30" spans="1:22" x14ac:dyDescent="0.35">
      <c r="A30"/>
      <c r="T30" s="187">
        <f t="shared" si="0"/>
        <v>0</v>
      </c>
      <c r="U30" s="186">
        <f t="array" ref="U30">INDEX($B$4:$R$4,,MATCH(LARGE($B30:$R30+COLUMN($B30:$R30)/100,U$4),$B30:$R30+COLUMN($B30:$R30)/100,0))</f>
        <v>0</v>
      </c>
      <c r="V30" s="186">
        <f t="array" ref="V30">INDEX($B$4:$R$4,,MATCH(LARGE($B30:$R30+COLUMN($B30:$R30)/100,V$4),$B30:$R30+COLUMN($B30:$R30)/100,0))</f>
        <v>0</v>
      </c>
    </row>
    <row r="31" spans="1:22" x14ac:dyDescent="0.35">
      <c r="A31"/>
      <c r="T31" s="187">
        <f t="shared" si="0"/>
        <v>0</v>
      </c>
      <c r="U31" s="186">
        <f t="array" ref="U31">INDEX($B$4:$R$4,,MATCH(LARGE($B31:$R31+COLUMN($B31:$R31)/100,U$4),$B31:$R31+COLUMN($B31:$R31)/100,0))</f>
        <v>0</v>
      </c>
      <c r="V31" s="186">
        <f t="array" ref="V31">INDEX($B$4:$R$4,,MATCH(LARGE($B31:$R31+COLUMN($B31:$R31)/100,V$4),$B31:$R31+COLUMN($B31:$R31)/100,0))</f>
        <v>0</v>
      </c>
    </row>
    <row r="32" spans="1:22" x14ac:dyDescent="0.35">
      <c r="A32"/>
      <c r="T32" s="187">
        <f t="shared" si="0"/>
        <v>0</v>
      </c>
      <c r="U32" s="186">
        <f t="array" ref="U32">INDEX($B$4:$R$4,,MATCH(LARGE($B32:$R32+COLUMN($B32:$R32)/100,U$4),$B32:$R32+COLUMN($B32:$R32)/100,0))</f>
        <v>0</v>
      </c>
      <c r="V32" s="186">
        <f t="array" ref="V32">INDEX($B$4:$R$4,,MATCH(LARGE($B32:$R32+COLUMN($B32:$R32)/100,V$4),$B32:$R32+COLUMN($B32:$R32)/100,0))</f>
        <v>0</v>
      </c>
    </row>
    <row r="33" spans="1:22" x14ac:dyDescent="0.35">
      <c r="A33"/>
      <c r="T33" s="187">
        <f t="shared" si="0"/>
        <v>0</v>
      </c>
      <c r="U33" s="186">
        <f t="array" ref="U33">INDEX($B$4:$R$4,,MATCH(LARGE($B33:$R33+COLUMN($B33:$R33)/100,U$4),$B33:$R33+COLUMN($B33:$R33)/100,0))</f>
        <v>0</v>
      </c>
      <c r="V33" s="186">
        <f t="array" ref="V33">INDEX($B$4:$R$4,,MATCH(LARGE($B33:$R33+COLUMN($B33:$R33)/100,V$4),$B33:$R33+COLUMN($B33:$R33)/100,0))</f>
        <v>0</v>
      </c>
    </row>
    <row r="34" spans="1:22" x14ac:dyDescent="0.35">
      <c r="A34"/>
      <c r="T34" s="187">
        <f t="shared" si="0"/>
        <v>0</v>
      </c>
      <c r="U34" s="186">
        <f t="array" ref="U34">INDEX($B$4:$R$4,,MATCH(LARGE($B34:$R34+COLUMN($B34:$R34)/100,U$4),$B34:$R34+COLUMN($B34:$R34)/100,0))</f>
        <v>0</v>
      </c>
      <c r="V34" s="186">
        <f t="array" ref="V34">INDEX($B$4:$R$4,,MATCH(LARGE($B34:$R34+COLUMN($B34:$R34)/100,V$4),$B34:$R34+COLUMN($B34:$R34)/100,0))</f>
        <v>0</v>
      </c>
    </row>
    <row r="35" spans="1:22" x14ac:dyDescent="0.35">
      <c r="A35"/>
      <c r="T35" s="187">
        <f t="shared" si="0"/>
        <v>0</v>
      </c>
      <c r="U35" s="186">
        <f t="array" ref="U35">INDEX($B$4:$R$4,,MATCH(LARGE($B35:$R35+COLUMN($B35:$R35)/100,U$4),$B35:$R35+COLUMN($B35:$R35)/100,0))</f>
        <v>0</v>
      </c>
      <c r="V35" s="186">
        <f t="array" ref="V35">INDEX($B$4:$R$4,,MATCH(LARGE($B35:$R35+COLUMN($B35:$R35)/100,V$4),$B35:$R35+COLUMN($B35:$R35)/100,0))</f>
        <v>0</v>
      </c>
    </row>
    <row r="36" spans="1:22" x14ac:dyDescent="0.35">
      <c r="A36"/>
      <c r="T36" s="187">
        <f t="shared" si="0"/>
        <v>0</v>
      </c>
      <c r="U36" s="186">
        <f t="array" ref="U36">INDEX($B$4:$R$4,,MATCH(LARGE($B36:$R36+COLUMN($B36:$R36)/100,U$4),$B36:$R36+COLUMN($B36:$R36)/100,0))</f>
        <v>0</v>
      </c>
      <c r="V36" s="186">
        <f t="array" ref="V36">INDEX($B$4:$R$4,,MATCH(LARGE($B36:$R36+COLUMN($B36:$R36)/100,V$4),$B36:$R36+COLUMN($B36:$R36)/100,0))</f>
        <v>0</v>
      </c>
    </row>
    <row r="37" spans="1:22" x14ac:dyDescent="0.35">
      <c r="A37"/>
      <c r="T37" s="187">
        <f t="shared" si="0"/>
        <v>0</v>
      </c>
      <c r="U37" s="186">
        <f t="array" ref="U37">INDEX($B$4:$R$4,,MATCH(LARGE($B37:$R37+COLUMN($B37:$R37)/100,U$4),$B37:$R37+COLUMN($B37:$R37)/100,0))</f>
        <v>0</v>
      </c>
      <c r="V37" s="186">
        <f t="array" ref="V37">INDEX($B$4:$R$4,,MATCH(LARGE($B37:$R37+COLUMN($B37:$R37)/100,V$4),$B37:$R37+COLUMN($B37:$R37)/100,0))</f>
        <v>0</v>
      </c>
    </row>
    <row r="38" spans="1:22" x14ac:dyDescent="0.35">
      <c r="A38"/>
      <c r="T38" s="187">
        <f t="shared" si="0"/>
        <v>0</v>
      </c>
      <c r="U38" s="186">
        <f t="array" ref="U38">INDEX($B$4:$R$4,,MATCH(LARGE($B38:$R38+COLUMN($B38:$R38)/100,U$4),$B38:$R38+COLUMN($B38:$R38)/100,0))</f>
        <v>0</v>
      </c>
      <c r="V38" s="186">
        <f t="array" ref="V38">INDEX($B$4:$R$4,,MATCH(LARGE($B38:$R38+COLUMN($B38:$R38)/100,V$4),$B38:$R38+COLUMN($B38:$R38)/100,0))</f>
        <v>0</v>
      </c>
    </row>
    <row r="39" spans="1:22" x14ac:dyDescent="0.35">
      <c r="A39"/>
      <c r="T39" s="187">
        <f t="shared" si="0"/>
        <v>0</v>
      </c>
      <c r="U39" s="186">
        <f t="array" ref="U39">INDEX($B$4:$R$4,,MATCH(LARGE($B39:$R39+COLUMN($B39:$R39)/100,U$4),$B39:$R39+COLUMN($B39:$R39)/100,0))</f>
        <v>0</v>
      </c>
      <c r="V39" s="186">
        <f t="array" ref="V39">INDEX($B$4:$R$4,,MATCH(LARGE($B39:$R39+COLUMN($B39:$R39)/100,V$4),$B39:$R39+COLUMN($B39:$R39)/100,0))</f>
        <v>0</v>
      </c>
    </row>
    <row r="40" spans="1:22" x14ac:dyDescent="0.35">
      <c r="A40"/>
      <c r="T40" s="187">
        <f t="shared" si="0"/>
        <v>0</v>
      </c>
      <c r="U40" s="186">
        <f t="array" ref="U40">INDEX($B$4:$R$4,,MATCH(LARGE($B40:$R40+COLUMN($B40:$R40)/100,U$4),$B40:$R40+COLUMN($B40:$R40)/100,0))</f>
        <v>0</v>
      </c>
      <c r="V40" s="186">
        <f t="array" ref="V40">INDEX($B$4:$R$4,,MATCH(LARGE($B40:$R40+COLUMN($B40:$R40)/100,V$4),$B40:$R40+COLUMN($B40:$R40)/100,0))</f>
        <v>0</v>
      </c>
    </row>
    <row r="41" spans="1:22" x14ac:dyDescent="0.35">
      <c r="A41"/>
      <c r="T41" s="187">
        <f t="shared" si="0"/>
        <v>0</v>
      </c>
      <c r="U41" s="186">
        <f t="array" ref="U41">INDEX($B$4:$R$4,,MATCH(LARGE($B41:$R41+COLUMN($B41:$R41)/100,U$4),$B41:$R41+COLUMN($B41:$R41)/100,0))</f>
        <v>0</v>
      </c>
      <c r="V41" s="186">
        <f t="array" ref="V41">INDEX($B$4:$R$4,,MATCH(LARGE($B41:$R41+COLUMN($B41:$R41)/100,V$4),$B41:$R41+COLUMN($B41:$R41)/100,0))</f>
        <v>0</v>
      </c>
    </row>
    <row r="42" spans="1:22" x14ac:dyDescent="0.35">
      <c r="A42"/>
      <c r="T42" s="187">
        <f t="shared" si="0"/>
        <v>0</v>
      </c>
      <c r="U42" s="186">
        <f t="array" ref="U42">INDEX($B$4:$R$4,,MATCH(LARGE($B42:$R42+COLUMN($B42:$R42)/100,U$4),$B42:$R42+COLUMN($B42:$R42)/100,0))</f>
        <v>0</v>
      </c>
      <c r="V42" s="186">
        <f t="array" ref="V42">INDEX($B$4:$R$4,,MATCH(LARGE($B42:$R42+COLUMN($B42:$R42)/100,V$4),$B42:$R42+COLUMN($B42:$R42)/100,0))</f>
        <v>0</v>
      </c>
    </row>
    <row r="43" spans="1:22" x14ac:dyDescent="0.35">
      <c r="A43"/>
      <c r="T43" s="187">
        <f t="shared" si="0"/>
        <v>0</v>
      </c>
      <c r="U43" s="186">
        <f t="array" ref="U43">INDEX($B$4:$R$4,,MATCH(LARGE($B43:$R43+COLUMN($B43:$R43)/100,U$4),$B43:$R43+COLUMN($B43:$R43)/100,0))</f>
        <v>0</v>
      </c>
      <c r="V43" s="186">
        <f t="array" ref="V43">INDEX($B$4:$R$4,,MATCH(LARGE($B43:$R43+COLUMN($B43:$R43)/100,V$4),$B43:$R43+COLUMN($B43:$R43)/100,0))</f>
        <v>0</v>
      </c>
    </row>
    <row r="44" spans="1:22" x14ac:dyDescent="0.35">
      <c r="A44"/>
      <c r="T44" s="187">
        <f t="shared" si="0"/>
        <v>0</v>
      </c>
      <c r="U44" s="186">
        <f t="array" ref="U44">INDEX($B$4:$R$4,,MATCH(LARGE($B44:$R44+COLUMN($B44:$R44)/100,U$4),$B44:$R44+COLUMN($B44:$R44)/100,0))</f>
        <v>0</v>
      </c>
      <c r="V44" s="186">
        <f t="array" ref="V44">INDEX($B$4:$R$4,,MATCH(LARGE($B44:$R44+COLUMN($B44:$R44)/100,V$4),$B44:$R44+COLUMN($B44:$R44)/100,0))</f>
        <v>0</v>
      </c>
    </row>
    <row r="45" spans="1:22" x14ac:dyDescent="0.35">
      <c r="A45"/>
      <c r="T45" s="187">
        <f t="shared" si="0"/>
        <v>0</v>
      </c>
      <c r="U45" s="186">
        <f t="array" ref="U45">INDEX($B$4:$R$4,,MATCH(LARGE($B45:$R45+COLUMN($B45:$R45)/100,U$4),$B45:$R45+COLUMN($B45:$R45)/100,0))</f>
        <v>0</v>
      </c>
      <c r="V45" s="186">
        <f t="array" ref="V45">INDEX($B$4:$R$4,,MATCH(LARGE($B45:$R45+COLUMN($B45:$R45)/100,V$4),$B45:$R45+COLUMN($B45:$R45)/100,0))</f>
        <v>0</v>
      </c>
    </row>
    <row r="46" spans="1:22" x14ac:dyDescent="0.35">
      <c r="A46"/>
      <c r="T46" s="187">
        <f t="shared" si="0"/>
        <v>0</v>
      </c>
      <c r="U46" s="186">
        <f t="array" ref="U46">INDEX($B$4:$R$4,,MATCH(LARGE($B46:$R46+COLUMN($B46:$R46)/100,U$4),$B46:$R46+COLUMN($B46:$R46)/100,0))</f>
        <v>0</v>
      </c>
      <c r="V46" s="186">
        <f t="array" ref="V46">INDEX($B$4:$R$4,,MATCH(LARGE($B46:$R46+COLUMN($B46:$R46)/100,V$4),$B46:$R46+COLUMN($B46:$R46)/100,0))</f>
        <v>0</v>
      </c>
    </row>
    <row r="47" spans="1:22" x14ac:dyDescent="0.35">
      <c r="A47"/>
      <c r="T47" s="187">
        <f t="shared" si="0"/>
        <v>0</v>
      </c>
      <c r="U47" s="186">
        <f t="array" ref="U47">INDEX($B$4:$R$4,,MATCH(LARGE($B47:$R47+COLUMN($B47:$R47)/100,U$4),$B47:$R47+COLUMN($B47:$R47)/100,0))</f>
        <v>0</v>
      </c>
      <c r="V47" s="186">
        <f t="array" ref="V47">INDEX($B$4:$R$4,,MATCH(LARGE($B47:$R47+COLUMN($B47:$R47)/100,V$4),$B47:$R47+COLUMN($B47:$R47)/100,0))</f>
        <v>0</v>
      </c>
    </row>
    <row r="48" spans="1:22" x14ac:dyDescent="0.35">
      <c r="A48"/>
      <c r="T48" s="187">
        <f t="shared" si="0"/>
        <v>0</v>
      </c>
      <c r="U48" s="186">
        <f t="array" ref="U48">INDEX($B$4:$R$4,,MATCH(LARGE($B48:$R48+COLUMN($B48:$R48)/100,U$4),$B48:$R48+COLUMN($B48:$R48)/100,0))</f>
        <v>0</v>
      </c>
      <c r="V48" s="186">
        <f t="array" ref="V48">INDEX($B$4:$R$4,,MATCH(LARGE($B48:$R48+COLUMN($B48:$R48)/100,V$4),$B48:$R48+COLUMN($B48:$R48)/100,0))</f>
        <v>0</v>
      </c>
    </row>
    <row r="49" spans="1:22" x14ac:dyDescent="0.35">
      <c r="A49"/>
      <c r="T49" s="187">
        <f t="shared" si="0"/>
        <v>0</v>
      </c>
      <c r="U49" s="186">
        <f t="array" ref="U49">INDEX($B$4:$R$4,,MATCH(LARGE($B49:$R49+COLUMN($B49:$R49)/100,U$4),$B49:$R49+COLUMN($B49:$R49)/100,0))</f>
        <v>0</v>
      </c>
      <c r="V49" s="186">
        <f t="array" ref="V49">INDEX($B$4:$R$4,,MATCH(LARGE($B49:$R49+COLUMN($B49:$R49)/100,V$4),$B49:$R49+COLUMN($B49:$R49)/100,0))</f>
        <v>0</v>
      </c>
    </row>
    <row r="50" spans="1:22" x14ac:dyDescent="0.35">
      <c r="A50"/>
      <c r="T50" s="187">
        <f t="shared" si="0"/>
        <v>0</v>
      </c>
      <c r="U50" s="186">
        <f t="array" ref="U50">INDEX($B$4:$R$4,,MATCH(LARGE($B50:$R50+COLUMN($B50:$R50)/100,U$4),$B50:$R50+COLUMN($B50:$R50)/100,0))</f>
        <v>0</v>
      </c>
      <c r="V50" s="186">
        <f t="array" ref="V50">INDEX($B$4:$R$4,,MATCH(LARGE($B50:$R50+COLUMN($B50:$R50)/100,V$4),$B50:$R50+COLUMN($B50:$R50)/100,0))</f>
        <v>0</v>
      </c>
    </row>
    <row r="51" spans="1:22" x14ac:dyDescent="0.35">
      <c r="A51"/>
      <c r="T51" s="187">
        <f t="shared" si="0"/>
        <v>0</v>
      </c>
      <c r="U51" s="186">
        <f t="array" ref="U51">INDEX($B$4:$R$4,,MATCH(LARGE($B51:$R51+COLUMN($B51:$R51)/100,U$4),$B51:$R51+COLUMN($B51:$R51)/100,0))</f>
        <v>0</v>
      </c>
      <c r="V51" s="186">
        <f t="array" ref="V51">INDEX($B$4:$R$4,,MATCH(LARGE($B51:$R51+COLUMN($B51:$R51)/100,V$4),$B51:$R51+COLUMN($B51:$R51)/100,0))</f>
        <v>0</v>
      </c>
    </row>
    <row r="52" spans="1:22" x14ac:dyDescent="0.35">
      <c r="A52"/>
      <c r="T52" s="187">
        <f t="shared" si="0"/>
        <v>0</v>
      </c>
      <c r="U52" s="186">
        <f t="array" ref="U52">INDEX($B$4:$R$4,,MATCH(LARGE($B52:$R52+COLUMN($B52:$R52)/100,U$4),$B52:$R52+COLUMN($B52:$R52)/100,0))</f>
        <v>0</v>
      </c>
      <c r="V52" s="186">
        <f t="array" ref="V52">INDEX($B$4:$R$4,,MATCH(LARGE($B52:$R52+COLUMN($B52:$R52)/100,V$4),$B52:$R52+COLUMN($B52:$R52)/100,0))</f>
        <v>0</v>
      </c>
    </row>
    <row r="53" spans="1:22" x14ac:dyDescent="0.35">
      <c r="A53"/>
      <c r="T53" s="187">
        <f t="shared" si="0"/>
        <v>0</v>
      </c>
      <c r="U53" s="186">
        <f t="array" ref="U53">INDEX($B$4:$R$4,,MATCH(LARGE($B53:$R53+COLUMN($B53:$R53)/100,U$4),$B53:$R53+COLUMN($B53:$R53)/100,0))</f>
        <v>0</v>
      </c>
      <c r="V53" s="186">
        <f t="array" ref="V53">INDEX($B$4:$R$4,,MATCH(LARGE($B53:$R53+COLUMN($B53:$R53)/100,V$4),$B53:$R53+COLUMN($B53:$R53)/100,0))</f>
        <v>0</v>
      </c>
    </row>
    <row r="54" spans="1:22" x14ac:dyDescent="0.35">
      <c r="A54"/>
      <c r="T54" s="187">
        <f t="shared" si="0"/>
        <v>0</v>
      </c>
      <c r="U54" s="186">
        <f t="array" ref="U54">INDEX($B$4:$R$4,,MATCH(LARGE($B54:$R54+COLUMN($B54:$R54)/100,U$4),$B54:$R54+COLUMN($B54:$R54)/100,0))</f>
        <v>0</v>
      </c>
      <c r="V54" s="186">
        <f t="array" ref="V54">INDEX($B$4:$R$4,,MATCH(LARGE($B54:$R54+COLUMN($B54:$R54)/100,V$4),$B54:$R54+COLUMN($B54:$R54)/100,0))</f>
        <v>0</v>
      </c>
    </row>
    <row r="55" spans="1:22" x14ac:dyDescent="0.35">
      <c r="A55"/>
      <c r="T55" s="187">
        <f t="shared" si="0"/>
        <v>0</v>
      </c>
      <c r="U55" s="186">
        <f t="array" ref="U55">INDEX($B$4:$R$4,,MATCH(LARGE($B55:$R55+COLUMN($B55:$R55)/100,U$4),$B55:$R55+COLUMN($B55:$R55)/100,0))</f>
        <v>0</v>
      </c>
      <c r="V55" s="186">
        <f t="array" ref="V55">INDEX($B$4:$R$4,,MATCH(LARGE($B55:$R55+COLUMN($B55:$R55)/100,V$4),$B55:$R55+COLUMN($B55:$R55)/100,0))</f>
        <v>0</v>
      </c>
    </row>
    <row r="56" spans="1:22" x14ac:dyDescent="0.35">
      <c r="A56"/>
      <c r="T56" s="187">
        <f t="shared" si="0"/>
        <v>0</v>
      </c>
      <c r="U56" s="186">
        <f t="array" ref="U56">INDEX($B$4:$R$4,,MATCH(LARGE($B56:$R56+COLUMN($B56:$R56)/100,U$4),$B56:$R56+COLUMN($B56:$R56)/100,0))</f>
        <v>0</v>
      </c>
      <c r="V56" s="186">
        <f t="array" ref="V56">INDEX($B$4:$R$4,,MATCH(LARGE($B56:$R56+COLUMN($B56:$R56)/100,V$4),$B56:$R56+COLUMN($B56:$R56)/100,0))</f>
        <v>0</v>
      </c>
    </row>
    <row r="57" spans="1:22" x14ac:dyDescent="0.35">
      <c r="A57"/>
      <c r="T57" s="187">
        <f t="shared" si="0"/>
        <v>0</v>
      </c>
      <c r="U57" s="186">
        <f t="array" ref="U57">INDEX($B$4:$R$4,,MATCH(LARGE($B57:$R57+COLUMN($B57:$R57)/100,U$4),$B57:$R57+COLUMN($B57:$R57)/100,0))</f>
        <v>0</v>
      </c>
      <c r="V57" s="186">
        <f t="array" ref="V57">INDEX($B$4:$R$4,,MATCH(LARGE($B57:$R57+COLUMN($B57:$R57)/100,V$4),$B57:$R57+COLUMN($B57:$R57)/100,0))</f>
        <v>0</v>
      </c>
    </row>
    <row r="58" spans="1:22" x14ac:dyDescent="0.35">
      <c r="A58"/>
      <c r="T58" s="187">
        <f t="shared" si="0"/>
        <v>0</v>
      </c>
      <c r="U58" s="186">
        <f t="array" ref="U58">INDEX($B$4:$R$4,,MATCH(LARGE($B58:$R58+COLUMN($B58:$R58)/100,U$4),$B58:$R58+COLUMN($B58:$R58)/100,0))</f>
        <v>0</v>
      </c>
      <c r="V58" s="186">
        <f t="array" ref="V58">INDEX($B$4:$R$4,,MATCH(LARGE($B58:$R58+COLUMN($B58:$R58)/100,V$4),$B58:$R58+COLUMN($B58:$R58)/100,0))</f>
        <v>0</v>
      </c>
    </row>
    <row r="59" spans="1:22" x14ac:dyDescent="0.35">
      <c r="A59"/>
      <c r="T59" s="187">
        <f t="shared" si="0"/>
        <v>0</v>
      </c>
      <c r="U59" s="186">
        <f t="array" ref="U59">INDEX($B$4:$R$4,,MATCH(LARGE($B59:$R59+COLUMN($B59:$R59)/100,U$4),$B59:$R59+COLUMN($B59:$R59)/100,0))</f>
        <v>0</v>
      </c>
      <c r="V59" s="186">
        <f t="array" ref="V59">INDEX($B$4:$R$4,,MATCH(LARGE($B59:$R59+COLUMN($B59:$R59)/100,V$4),$B59:$R59+COLUMN($B59:$R59)/100,0))</f>
        <v>0</v>
      </c>
    </row>
    <row r="60" spans="1:22" x14ac:dyDescent="0.35">
      <c r="A60"/>
      <c r="T60" s="187">
        <f t="shared" si="0"/>
        <v>0</v>
      </c>
      <c r="U60" s="186">
        <f t="array" ref="U60">INDEX($B$4:$R$4,,MATCH(LARGE($B60:$R60+COLUMN($B60:$R60)/100,U$4),$B60:$R60+COLUMN($B60:$R60)/100,0))</f>
        <v>0</v>
      </c>
      <c r="V60" s="186">
        <f t="array" ref="V60">INDEX($B$4:$R$4,,MATCH(LARGE($B60:$R60+COLUMN($B60:$R60)/100,V$4),$B60:$R60+COLUMN($B60:$R60)/100,0))</f>
        <v>0</v>
      </c>
    </row>
    <row r="61" spans="1:22" x14ac:dyDescent="0.35">
      <c r="A61"/>
      <c r="T61" s="187">
        <f t="shared" si="0"/>
        <v>0</v>
      </c>
      <c r="U61" s="186">
        <f t="array" ref="U61">INDEX($B$4:$R$4,,MATCH(LARGE($B61:$R61+COLUMN($B61:$R61)/100,U$4),$B61:$R61+COLUMN($B61:$R61)/100,0))</f>
        <v>0</v>
      </c>
      <c r="V61" s="186">
        <f t="array" ref="V61">INDEX($B$4:$R$4,,MATCH(LARGE($B61:$R61+COLUMN($B61:$R61)/100,V$4),$B61:$R61+COLUMN($B61:$R61)/100,0))</f>
        <v>0</v>
      </c>
    </row>
    <row r="62" spans="1:22" x14ac:dyDescent="0.35">
      <c r="A62"/>
      <c r="T62" s="187">
        <f t="shared" si="0"/>
        <v>0</v>
      </c>
      <c r="U62" s="186">
        <f t="array" ref="U62">INDEX($B$4:$R$4,,MATCH(LARGE($B62:$R62+COLUMN($B62:$R62)/100,U$4),$B62:$R62+COLUMN($B62:$R62)/100,0))</f>
        <v>0</v>
      </c>
      <c r="V62" s="186">
        <f t="array" ref="V62">INDEX($B$4:$R$4,,MATCH(LARGE($B62:$R62+COLUMN($B62:$R62)/100,V$4),$B62:$R62+COLUMN($B62:$R62)/100,0))</f>
        <v>0</v>
      </c>
    </row>
    <row r="63" spans="1:22" x14ac:dyDescent="0.35">
      <c r="A63"/>
      <c r="T63" s="187">
        <f t="shared" si="0"/>
        <v>0</v>
      </c>
      <c r="U63" s="186">
        <f t="array" ref="U63">INDEX($B$4:$R$4,,MATCH(LARGE($B63:$R63+COLUMN($B63:$R63)/100,U$4),$B63:$R63+COLUMN($B63:$R63)/100,0))</f>
        <v>0</v>
      </c>
      <c r="V63" s="186">
        <f t="array" ref="V63">INDEX($B$4:$R$4,,MATCH(LARGE($B63:$R63+COLUMN($B63:$R63)/100,V$4),$B63:$R63+COLUMN($B63:$R63)/100,0))</f>
        <v>0</v>
      </c>
    </row>
    <row r="64" spans="1:22" x14ac:dyDescent="0.35">
      <c r="A64"/>
      <c r="T64" s="187">
        <f t="shared" si="0"/>
        <v>0</v>
      </c>
      <c r="U64" s="186">
        <f t="array" ref="U64">INDEX($B$4:$R$4,,MATCH(LARGE($B64:$R64+COLUMN($B64:$R64)/100,U$4),$B64:$R64+COLUMN($B64:$R64)/100,0))</f>
        <v>0</v>
      </c>
      <c r="V64" s="186">
        <f t="array" ref="V64">INDEX($B$4:$R$4,,MATCH(LARGE($B64:$R64+COLUMN($B64:$R64)/100,V$4),$B64:$R64+COLUMN($B64:$R64)/100,0))</f>
        <v>0</v>
      </c>
    </row>
    <row r="65" spans="1:22" x14ac:dyDescent="0.35">
      <c r="A65"/>
      <c r="T65" s="187">
        <f t="shared" si="0"/>
        <v>0</v>
      </c>
      <c r="U65" s="186">
        <f t="array" ref="U65">INDEX($B$4:$R$4,,MATCH(LARGE($B65:$R65+COLUMN($B65:$R65)/100,U$4),$B65:$R65+COLUMN($B65:$R65)/100,0))</f>
        <v>0</v>
      </c>
      <c r="V65" s="186">
        <f t="array" ref="V65">INDEX($B$4:$R$4,,MATCH(LARGE($B65:$R65+COLUMN($B65:$R65)/100,V$4),$B65:$R65+COLUMN($B65:$R65)/100,0))</f>
        <v>0</v>
      </c>
    </row>
    <row r="66" spans="1:22" x14ac:dyDescent="0.35">
      <c r="A66"/>
      <c r="T66" s="187">
        <f t="shared" si="0"/>
        <v>0</v>
      </c>
      <c r="U66" s="186">
        <f t="array" ref="U66">INDEX($B$4:$R$4,,MATCH(LARGE($B66:$R66+COLUMN($B66:$R66)/100,U$4),$B66:$R66+COLUMN($B66:$R66)/100,0))</f>
        <v>0</v>
      </c>
      <c r="V66" s="186">
        <f t="array" ref="V66">INDEX($B$4:$R$4,,MATCH(LARGE($B66:$R66+COLUMN($B66:$R66)/100,V$4),$B66:$R66+COLUMN($B66:$R66)/100,0))</f>
        <v>0</v>
      </c>
    </row>
    <row r="67" spans="1:22" x14ac:dyDescent="0.35">
      <c r="A67"/>
      <c r="T67" s="187">
        <f t="shared" si="0"/>
        <v>0</v>
      </c>
      <c r="U67" s="186">
        <f t="array" ref="U67">INDEX($B$4:$R$4,,MATCH(LARGE($B67:$R67+COLUMN($B67:$R67)/100,U$4),$B67:$R67+COLUMN($B67:$R67)/100,0))</f>
        <v>0</v>
      </c>
      <c r="V67" s="186">
        <f t="array" ref="V67">INDEX($B$4:$R$4,,MATCH(LARGE($B67:$R67+COLUMN($B67:$R67)/100,V$4),$B67:$R67+COLUMN($B67:$R67)/100,0))</f>
        <v>0</v>
      </c>
    </row>
    <row r="68" spans="1:22" x14ac:dyDescent="0.35">
      <c r="A68"/>
      <c r="T68" s="187">
        <f t="shared" si="0"/>
        <v>0</v>
      </c>
      <c r="U68" s="186">
        <f t="array" ref="U68">INDEX($B$4:$R$4,,MATCH(LARGE($B68:$R68+COLUMN($B68:$R68)/100,U$4),$B68:$R68+COLUMN($B68:$R68)/100,0))</f>
        <v>0</v>
      </c>
      <c r="V68" s="186">
        <f t="array" ref="V68">INDEX($B$4:$R$4,,MATCH(LARGE($B68:$R68+COLUMN($B68:$R68)/100,V$4),$B68:$R68+COLUMN($B68:$R68)/100,0))</f>
        <v>0</v>
      </c>
    </row>
    <row r="69" spans="1:22" x14ac:dyDescent="0.35">
      <c r="A69"/>
      <c r="T69" s="187">
        <f t="shared" si="0"/>
        <v>0</v>
      </c>
      <c r="U69" s="186">
        <f t="array" ref="U69">INDEX($B$4:$R$4,,MATCH(LARGE($B69:$R69+COLUMN($B69:$R69)/100,U$4),$B69:$R69+COLUMN($B69:$R69)/100,0))</f>
        <v>0</v>
      </c>
      <c r="V69" s="186">
        <f t="array" ref="V69">INDEX($B$4:$R$4,,MATCH(LARGE($B69:$R69+COLUMN($B69:$R69)/100,V$4),$B69:$R69+COLUMN($B69:$R69)/100,0))</f>
        <v>0</v>
      </c>
    </row>
    <row r="70" spans="1:22" x14ac:dyDescent="0.35">
      <c r="A70"/>
      <c r="T70" s="187">
        <f t="shared" ref="T70:T133" si="1">IF(U70="---",V70,U70)</f>
        <v>0</v>
      </c>
      <c r="U70" s="186">
        <f t="array" ref="U70">INDEX($B$4:$R$4,,MATCH(LARGE($B70:$R70+COLUMN($B70:$R70)/100,U$4),$B70:$R70+COLUMN($B70:$R70)/100,0))</f>
        <v>0</v>
      </c>
      <c r="V70" s="186">
        <f t="array" ref="V70">INDEX($B$4:$R$4,,MATCH(LARGE($B70:$R70+COLUMN($B70:$R70)/100,V$4),$B70:$R70+COLUMN($B70:$R70)/100,0))</f>
        <v>0</v>
      </c>
    </row>
    <row r="71" spans="1:22" x14ac:dyDescent="0.35">
      <c r="A71"/>
      <c r="T71" s="187">
        <f t="shared" si="1"/>
        <v>0</v>
      </c>
      <c r="U71" s="186">
        <f t="array" ref="U71">INDEX($B$4:$R$4,,MATCH(LARGE($B71:$R71+COLUMN($B71:$R71)/100,U$4),$B71:$R71+COLUMN($B71:$R71)/100,0))</f>
        <v>0</v>
      </c>
      <c r="V71" s="186">
        <f t="array" ref="V71">INDEX($B$4:$R$4,,MATCH(LARGE($B71:$R71+COLUMN($B71:$R71)/100,V$4),$B71:$R71+COLUMN($B71:$R71)/100,0))</f>
        <v>0</v>
      </c>
    </row>
    <row r="72" spans="1:22" x14ac:dyDescent="0.35">
      <c r="A72"/>
      <c r="T72" s="187">
        <f t="shared" si="1"/>
        <v>0</v>
      </c>
      <c r="U72" s="186">
        <f t="array" ref="U72">INDEX($B$4:$R$4,,MATCH(LARGE($B72:$R72+COLUMN($B72:$R72)/100,U$4),$B72:$R72+COLUMN($B72:$R72)/100,0))</f>
        <v>0</v>
      </c>
      <c r="V72" s="186">
        <f t="array" ref="V72">INDEX($B$4:$R$4,,MATCH(LARGE($B72:$R72+COLUMN($B72:$R72)/100,V$4),$B72:$R72+COLUMN($B72:$R72)/100,0))</f>
        <v>0</v>
      </c>
    </row>
    <row r="73" spans="1:22" x14ac:dyDescent="0.35">
      <c r="A73"/>
      <c r="T73" s="187">
        <f t="shared" si="1"/>
        <v>0</v>
      </c>
      <c r="U73" s="186">
        <f t="array" ref="U73">INDEX($B$4:$R$4,,MATCH(LARGE($B73:$R73+COLUMN($B73:$R73)/100,U$4),$B73:$R73+COLUMN($B73:$R73)/100,0))</f>
        <v>0</v>
      </c>
      <c r="V73" s="186">
        <f t="array" ref="V73">INDEX($B$4:$R$4,,MATCH(LARGE($B73:$R73+COLUMN($B73:$R73)/100,V$4),$B73:$R73+COLUMN($B73:$R73)/100,0))</f>
        <v>0</v>
      </c>
    </row>
    <row r="74" spans="1:22" x14ac:dyDescent="0.35">
      <c r="A74"/>
      <c r="T74" s="187">
        <f t="shared" si="1"/>
        <v>0</v>
      </c>
      <c r="U74" s="186">
        <f t="array" ref="U74">INDEX($B$4:$R$4,,MATCH(LARGE($B74:$R74+COLUMN($B74:$R74)/100,U$4),$B74:$R74+COLUMN($B74:$R74)/100,0))</f>
        <v>0</v>
      </c>
      <c r="V74" s="186">
        <f t="array" ref="V74">INDEX($B$4:$R$4,,MATCH(LARGE($B74:$R74+COLUMN($B74:$R74)/100,V$4),$B74:$R74+COLUMN($B74:$R74)/100,0))</f>
        <v>0</v>
      </c>
    </row>
    <row r="75" spans="1:22" x14ac:dyDescent="0.35">
      <c r="A75"/>
      <c r="T75" s="187">
        <f t="shared" si="1"/>
        <v>0</v>
      </c>
      <c r="U75" s="186">
        <f t="array" ref="U75">INDEX($B$4:$R$4,,MATCH(LARGE($B75:$R75+COLUMN($B75:$R75)/100,U$4),$B75:$R75+COLUMN($B75:$R75)/100,0))</f>
        <v>0</v>
      </c>
      <c r="V75" s="186">
        <f t="array" ref="V75">INDEX($B$4:$R$4,,MATCH(LARGE($B75:$R75+COLUMN($B75:$R75)/100,V$4),$B75:$R75+COLUMN($B75:$R75)/100,0))</f>
        <v>0</v>
      </c>
    </row>
    <row r="76" spans="1:22" x14ac:dyDescent="0.35">
      <c r="A76"/>
      <c r="T76" s="187">
        <f t="shared" si="1"/>
        <v>0</v>
      </c>
      <c r="U76" s="186">
        <f t="array" ref="U76">INDEX($B$4:$R$4,,MATCH(LARGE($B76:$R76+COLUMN($B76:$R76)/100,U$4),$B76:$R76+COLUMN($B76:$R76)/100,0))</f>
        <v>0</v>
      </c>
      <c r="V76" s="186">
        <f t="array" ref="V76">INDEX($B$4:$R$4,,MATCH(LARGE($B76:$R76+COLUMN($B76:$R76)/100,V$4),$B76:$R76+COLUMN($B76:$R76)/100,0))</f>
        <v>0</v>
      </c>
    </row>
    <row r="77" spans="1:22" x14ac:dyDescent="0.35">
      <c r="A77"/>
      <c r="T77" s="187">
        <f t="shared" si="1"/>
        <v>0</v>
      </c>
      <c r="U77" s="186">
        <f t="array" ref="U77">INDEX($B$4:$R$4,,MATCH(LARGE($B77:$R77+COLUMN($B77:$R77)/100,U$4),$B77:$R77+COLUMN($B77:$R77)/100,0))</f>
        <v>0</v>
      </c>
      <c r="V77" s="186">
        <f t="array" ref="V77">INDEX($B$4:$R$4,,MATCH(LARGE($B77:$R77+COLUMN($B77:$R77)/100,V$4),$B77:$R77+COLUMN($B77:$R77)/100,0))</f>
        <v>0</v>
      </c>
    </row>
    <row r="78" spans="1:22" x14ac:dyDescent="0.35">
      <c r="A78"/>
      <c r="T78" s="187">
        <f t="shared" si="1"/>
        <v>0</v>
      </c>
      <c r="U78" s="186">
        <f t="array" ref="U78">INDEX($B$4:$R$4,,MATCH(LARGE($B78:$R78+COLUMN($B78:$R78)/100,U$4),$B78:$R78+COLUMN($B78:$R78)/100,0))</f>
        <v>0</v>
      </c>
      <c r="V78" s="186">
        <f t="array" ref="V78">INDEX($B$4:$R$4,,MATCH(LARGE($B78:$R78+COLUMN($B78:$R78)/100,V$4),$B78:$R78+COLUMN($B78:$R78)/100,0))</f>
        <v>0</v>
      </c>
    </row>
    <row r="79" spans="1:22" x14ac:dyDescent="0.35">
      <c r="A79"/>
      <c r="T79" s="187">
        <f t="shared" si="1"/>
        <v>0</v>
      </c>
      <c r="U79" s="186">
        <f t="array" ref="U79">INDEX($B$4:$R$4,,MATCH(LARGE($B79:$R79+COLUMN($B79:$R79)/100,U$4),$B79:$R79+COLUMN($B79:$R79)/100,0))</f>
        <v>0</v>
      </c>
      <c r="V79" s="186">
        <f t="array" ref="V79">INDEX($B$4:$R$4,,MATCH(LARGE($B79:$R79+COLUMN($B79:$R79)/100,V$4),$B79:$R79+COLUMN($B79:$R79)/100,0))</f>
        <v>0</v>
      </c>
    </row>
    <row r="80" spans="1:22" x14ac:dyDescent="0.35">
      <c r="A80"/>
      <c r="T80" s="187">
        <f t="shared" si="1"/>
        <v>0</v>
      </c>
      <c r="U80" s="186">
        <f t="array" ref="U80">INDEX($B$4:$R$4,,MATCH(LARGE($B80:$R80+COLUMN($B80:$R80)/100,U$4),$B80:$R80+COLUMN($B80:$R80)/100,0))</f>
        <v>0</v>
      </c>
      <c r="V80" s="186">
        <f t="array" ref="V80">INDEX($B$4:$R$4,,MATCH(LARGE($B80:$R80+COLUMN($B80:$R80)/100,V$4),$B80:$R80+COLUMN($B80:$R80)/100,0))</f>
        <v>0</v>
      </c>
    </row>
    <row r="81" spans="1:22" x14ac:dyDescent="0.35">
      <c r="A81"/>
      <c r="T81" s="187">
        <f t="shared" si="1"/>
        <v>0</v>
      </c>
      <c r="U81" s="186">
        <f t="array" ref="U81">INDEX($B$4:$R$4,,MATCH(LARGE($B81:$R81+COLUMN($B81:$R81)/100,U$4),$B81:$R81+COLUMN($B81:$R81)/100,0))</f>
        <v>0</v>
      </c>
      <c r="V81" s="186">
        <f t="array" ref="V81">INDEX($B$4:$R$4,,MATCH(LARGE($B81:$R81+COLUMN($B81:$R81)/100,V$4),$B81:$R81+COLUMN($B81:$R81)/100,0))</f>
        <v>0</v>
      </c>
    </row>
    <row r="82" spans="1:22" x14ac:dyDescent="0.35">
      <c r="A82"/>
      <c r="T82" s="187">
        <f t="shared" si="1"/>
        <v>0</v>
      </c>
      <c r="U82" s="186">
        <f t="array" ref="U82">INDEX($B$4:$R$4,,MATCH(LARGE($B82:$R82+COLUMN($B82:$R82)/100,U$4),$B82:$R82+COLUMN($B82:$R82)/100,0))</f>
        <v>0</v>
      </c>
      <c r="V82" s="186">
        <f t="array" ref="V82">INDEX($B$4:$R$4,,MATCH(LARGE($B82:$R82+COLUMN($B82:$R82)/100,V$4),$B82:$R82+COLUMN($B82:$R82)/100,0))</f>
        <v>0</v>
      </c>
    </row>
    <row r="83" spans="1:22" x14ac:dyDescent="0.35">
      <c r="A83"/>
      <c r="T83" s="187">
        <f t="shared" si="1"/>
        <v>0</v>
      </c>
      <c r="U83" s="186">
        <f t="array" ref="U83">INDEX($B$4:$R$4,,MATCH(LARGE($B83:$R83+COLUMN($B83:$R83)/100,U$4),$B83:$R83+COLUMN($B83:$R83)/100,0))</f>
        <v>0</v>
      </c>
      <c r="V83" s="186">
        <f t="array" ref="V83">INDEX($B$4:$R$4,,MATCH(LARGE($B83:$R83+COLUMN($B83:$R83)/100,V$4),$B83:$R83+COLUMN($B83:$R83)/100,0))</f>
        <v>0</v>
      </c>
    </row>
    <row r="84" spans="1:22" x14ac:dyDescent="0.35">
      <c r="A84"/>
      <c r="T84" s="187">
        <f t="shared" si="1"/>
        <v>0</v>
      </c>
      <c r="U84" s="186">
        <f t="array" ref="U84">INDEX($B$4:$R$4,,MATCH(LARGE($B84:$R84+COLUMN($B84:$R84)/100,U$4),$B84:$R84+COLUMN($B84:$R84)/100,0))</f>
        <v>0</v>
      </c>
      <c r="V84" s="186">
        <f t="array" ref="V84">INDEX($B$4:$R$4,,MATCH(LARGE($B84:$R84+COLUMN($B84:$R84)/100,V$4),$B84:$R84+COLUMN($B84:$R84)/100,0))</f>
        <v>0</v>
      </c>
    </row>
    <row r="85" spans="1:22" x14ac:dyDescent="0.35">
      <c r="A85"/>
      <c r="T85" s="187">
        <f t="shared" si="1"/>
        <v>0</v>
      </c>
      <c r="U85" s="186">
        <f t="array" ref="U85">INDEX($B$4:$R$4,,MATCH(LARGE($B85:$R85+COLUMN($B85:$R85)/100,U$4),$B85:$R85+COLUMN($B85:$R85)/100,0))</f>
        <v>0</v>
      </c>
      <c r="V85" s="186">
        <f t="array" ref="V85">INDEX($B$4:$R$4,,MATCH(LARGE($B85:$R85+COLUMN($B85:$R85)/100,V$4),$B85:$R85+COLUMN($B85:$R85)/100,0))</f>
        <v>0</v>
      </c>
    </row>
    <row r="86" spans="1:22" x14ac:dyDescent="0.35">
      <c r="A86"/>
      <c r="T86" s="187">
        <f t="shared" si="1"/>
        <v>0</v>
      </c>
      <c r="U86" s="186">
        <f t="array" ref="U86">INDEX($B$4:$R$4,,MATCH(LARGE($B86:$R86+COLUMN($B86:$R86)/100,U$4),$B86:$R86+COLUMN($B86:$R86)/100,0))</f>
        <v>0</v>
      </c>
      <c r="V86" s="186">
        <f t="array" ref="V86">INDEX($B$4:$R$4,,MATCH(LARGE($B86:$R86+COLUMN($B86:$R86)/100,V$4),$B86:$R86+COLUMN($B86:$R86)/100,0))</f>
        <v>0</v>
      </c>
    </row>
    <row r="87" spans="1:22" x14ac:dyDescent="0.35">
      <c r="A87"/>
      <c r="T87" s="187">
        <f t="shared" si="1"/>
        <v>0</v>
      </c>
      <c r="U87" s="186">
        <f t="array" ref="U87">INDEX($B$4:$R$4,,MATCH(LARGE($B87:$R87+COLUMN($B87:$R87)/100,U$4),$B87:$R87+COLUMN($B87:$R87)/100,0))</f>
        <v>0</v>
      </c>
      <c r="V87" s="186">
        <f t="array" ref="V87">INDEX($B$4:$R$4,,MATCH(LARGE($B87:$R87+COLUMN($B87:$R87)/100,V$4),$B87:$R87+COLUMN($B87:$R87)/100,0))</f>
        <v>0</v>
      </c>
    </row>
    <row r="88" spans="1:22" x14ac:dyDescent="0.35">
      <c r="A88"/>
      <c r="T88" s="187">
        <f t="shared" si="1"/>
        <v>0</v>
      </c>
      <c r="U88" s="186">
        <f t="array" ref="U88">INDEX($B$4:$R$4,,MATCH(LARGE($B88:$R88+COLUMN($B88:$R88)/100,U$4),$B88:$R88+COLUMN($B88:$R88)/100,0))</f>
        <v>0</v>
      </c>
      <c r="V88" s="186">
        <f t="array" ref="V88">INDEX($B$4:$R$4,,MATCH(LARGE($B88:$R88+COLUMN($B88:$R88)/100,V$4),$B88:$R88+COLUMN($B88:$R88)/100,0))</f>
        <v>0</v>
      </c>
    </row>
    <row r="89" spans="1:22" x14ac:dyDescent="0.35">
      <c r="A89"/>
      <c r="T89" s="187">
        <f t="shared" si="1"/>
        <v>0</v>
      </c>
      <c r="U89" s="186">
        <f t="array" ref="U89">INDEX($B$4:$R$4,,MATCH(LARGE($B89:$R89+COLUMN($B89:$R89)/100,U$4),$B89:$R89+COLUMN($B89:$R89)/100,0))</f>
        <v>0</v>
      </c>
      <c r="V89" s="186">
        <f t="array" ref="V89">INDEX($B$4:$R$4,,MATCH(LARGE($B89:$R89+COLUMN($B89:$R89)/100,V$4),$B89:$R89+COLUMN($B89:$R89)/100,0))</f>
        <v>0</v>
      </c>
    </row>
    <row r="90" spans="1:22" x14ac:dyDescent="0.35">
      <c r="A90"/>
      <c r="T90" s="187">
        <f t="shared" si="1"/>
        <v>0</v>
      </c>
      <c r="U90" s="186">
        <f t="array" ref="U90">INDEX($B$4:$R$4,,MATCH(LARGE($B90:$R90+COLUMN($B90:$R90)/100,U$4),$B90:$R90+COLUMN($B90:$R90)/100,0))</f>
        <v>0</v>
      </c>
      <c r="V90" s="186">
        <f t="array" ref="V90">INDEX($B$4:$R$4,,MATCH(LARGE($B90:$R90+COLUMN($B90:$R90)/100,V$4),$B90:$R90+COLUMN($B90:$R90)/100,0))</f>
        <v>0</v>
      </c>
    </row>
    <row r="91" spans="1:22" x14ac:dyDescent="0.35">
      <c r="A91"/>
      <c r="T91" s="187">
        <f t="shared" si="1"/>
        <v>0</v>
      </c>
      <c r="U91" s="186">
        <f t="array" ref="U91">INDEX($B$4:$R$4,,MATCH(LARGE($B91:$R91+COLUMN($B91:$R91)/100,U$4),$B91:$R91+COLUMN($B91:$R91)/100,0))</f>
        <v>0</v>
      </c>
      <c r="V91" s="186">
        <f t="array" ref="V91">INDEX($B$4:$R$4,,MATCH(LARGE($B91:$R91+COLUMN($B91:$R91)/100,V$4),$B91:$R91+COLUMN($B91:$R91)/100,0))</f>
        <v>0</v>
      </c>
    </row>
    <row r="92" spans="1:22" x14ac:dyDescent="0.35">
      <c r="A92"/>
      <c r="T92" s="187">
        <f t="shared" si="1"/>
        <v>0</v>
      </c>
      <c r="U92" s="186">
        <f t="array" ref="U92">INDEX($B$4:$R$4,,MATCH(LARGE($B92:$R92+COLUMN($B92:$R92)/100,U$4),$B92:$R92+COLUMN($B92:$R92)/100,0))</f>
        <v>0</v>
      </c>
      <c r="V92" s="186">
        <f t="array" ref="V92">INDEX($B$4:$R$4,,MATCH(LARGE($B92:$R92+COLUMN($B92:$R92)/100,V$4),$B92:$R92+COLUMN($B92:$R92)/100,0))</f>
        <v>0</v>
      </c>
    </row>
    <row r="93" spans="1:22" x14ac:dyDescent="0.35">
      <c r="A93"/>
      <c r="T93" s="187">
        <f t="shared" si="1"/>
        <v>0</v>
      </c>
      <c r="U93" s="186">
        <f t="array" ref="U93">INDEX($B$4:$R$4,,MATCH(LARGE($B93:$R93+COLUMN($B93:$R93)/100,U$4),$B93:$R93+COLUMN($B93:$R93)/100,0))</f>
        <v>0</v>
      </c>
      <c r="V93" s="186">
        <f t="array" ref="V93">INDEX($B$4:$R$4,,MATCH(LARGE($B93:$R93+COLUMN($B93:$R93)/100,V$4),$B93:$R93+COLUMN($B93:$R93)/100,0))</f>
        <v>0</v>
      </c>
    </row>
    <row r="94" spans="1:22" x14ac:dyDescent="0.35">
      <c r="A94"/>
      <c r="T94" s="187">
        <f t="shared" si="1"/>
        <v>0</v>
      </c>
      <c r="U94" s="186">
        <f t="array" ref="U94">INDEX($B$4:$R$4,,MATCH(LARGE($B94:$R94+COLUMN($B94:$R94)/100,U$4),$B94:$R94+COLUMN($B94:$R94)/100,0))</f>
        <v>0</v>
      </c>
      <c r="V94" s="186">
        <f t="array" ref="V94">INDEX($B$4:$R$4,,MATCH(LARGE($B94:$R94+COLUMN($B94:$R94)/100,V$4),$B94:$R94+COLUMN($B94:$R94)/100,0))</f>
        <v>0</v>
      </c>
    </row>
    <row r="95" spans="1:22" x14ac:dyDescent="0.35">
      <c r="A95"/>
      <c r="T95" s="187">
        <f t="shared" si="1"/>
        <v>0</v>
      </c>
      <c r="U95" s="186">
        <f t="array" ref="U95">INDEX($B$4:$R$4,,MATCH(LARGE($B95:$R95+COLUMN($B95:$R95)/100,U$4),$B95:$R95+COLUMN($B95:$R95)/100,0))</f>
        <v>0</v>
      </c>
      <c r="V95" s="186">
        <f t="array" ref="V95">INDEX($B$4:$R$4,,MATCH(LARGE($B95:$R95+COLUMN($B95:$R95)/100,V$4),$B95:$R95+COLUMN($B95:$R95)/100,0))</f>
        <v>0</v>
      </c>
    </row>
    <row r="96" spans="1:22" x14ac:dyDescent="0.35">
      <c r="A96"/>
      <c r="T96" s="187">
        <f t="shared" si="1"/>
        <v>0</v>
      </c>
      <c r="U96" s="186">
        <f t="array" ref="U96">INDEX($B$4:$R$4,,MATCH(LARGE($B96:$R96+COLUMN($B96:$R96)/100,U$4),$B96:$R96+COLUMN($B96:$R96)/100,0))</f>
        <v>0</v>
      </c>
      <c r="V96" s="186">
        <f t="array" ref="V96">INDEX($B$4:$R$4,,MATCH(LARGE($B96:$R96+COLUMN($B96:$R96)/100,V$4),$B96:$R96+COLUMN($B96:$R96)/100,0))</f>
        <v>0</v>
      </c>
    </row>
    <row r="97" spans="1:22" x14ac:dyDescent="0.35">
      <c r="A97"/>
      <c r="T97" s="187">
        <f t="shared" si="1"/>
        <v>0</v>
      </c>
      <c r="U97" s="186">
        <f t="array" ref="U97">INDEX($B$4:$R$4,,MATCH(LARGE($B97:$R97+COLUMN($B97:$R97)/100,U$4),$B97:$R97+COLUMN($B97:$R97)/100,0))</f>
        <v>0</v>
      </c>
      <c r="V97" s="186">
        <f t="array" ref="V97">INDEX($B$4:$R$4,,MATCH(LARGE($B97:$R97+COLUMN($B97:$R97)/100,V$4),$B97:$R97+COLUMN($B97:$R97)/100,0))</f>
        <v>0</v>
      </c>
    </row>
    <row r="98" spans="1:22" x14ac:dyDescent="0.35">
      <c r="A98"/>
      <c r="T98" s="187">
        <f t="shared" si="1"/>
        <v>0</v>
      </c>
      <c r="U98" s="186">
        <f t="array" ref="U98">INDEX($B$4:$R$4,,MATCH(LARGE($B98:$R98+COLUMN($B98:$R98)/100,U$4),$B98:$R98+COLUMN($B98:$R98)/100,0))</f>
        <v>0</v>
      </c>
      <c r="V98" s="186">
        <f t="array" ref="V98">INDEX($B$4:$R$4,,MATCH(LARGE($B98:$R98+COLUMN($B98:$R98)/100,V$4),$B98:$R98+COLUMN($B98:$R98)/100,0))</f>
        <v>0</v>
      </c>
    </row>
    <row r="99" spans="1:22" x14ac:dyDescent="0.35">
      <c r="A99"/>
      <c r="T99" s="187">
        <f t="shared" si="1"/>
        <v>0</v>
      </c>
      <c r="U99" s="186">
        <f t="array" ref="U99">INDEX($B$4:$R$4,,MATCH(LARGE($B99:$R99+COLUMN($B99:$R99)/100,U$4),$B99:$R99+COLUMN($B99:$R99)/100,0))</f>
        <v>0</v>
      </c>
      <c r="V99" s="186">
        <f t="array" ref="V99">INDEX($B$4:$R$4,,MATCH(LARGE($B99:$R99+COLUMN($B99:$R99)/100,V$4),$B99:$R99+COLUMN($B99:$R99)/100,0))</f>
        <v>0</v>
      </c>
    </row>
    <row r="100" spans="1:22" x14ac:dyDescent="0.35">
      <c r="A100"/>
      <c r="T100" s="187">
        <f t="shared" si="1"/>
        <v>0</v>
      </c>
      <c r="U100" s="186">
        <f t="array" ref="U100">INDEX($B$4:$R$4,,MATCH(LARGE($B100:$R100+COLUMN($B100:$R100)/100,U$4),$B100:$R100+COLUMN($B100:$R100)/100,0))</f>
        <v>0</v>
      </c>
      <c r="V100" s="186">
        <f t="array" ref="V100">INDEX($B$4:$R$4,,MATCH(LARGE($B100:$R100+COLUMN($B100:$R100)/100,V$4),$B100:$R100+COLUMN($B100:$R100)/100,0))</f>
        <v>0</v>
      </c>
    </row>
    <row r="101" spans="1:22" x14ac:dyDescent="0.35">
      <c r="A101"/>
      <c r="T101" s="187">
        <f t="shared" si="1"/>
        <v>0</v>
      </c>
      <c r="U101" s="186">
        <f t="array" ref="U101">INDEX($B$4:$R$4,,MATCH(LARGE($B101:$R101+COLUMN($B101:$R101)/100,U$4),$B101:$R101+COLUMN($B101:$R101)/100,0))</f>
        <v>0</v>
      </c>
      <c r="V101" s="186">
        <f t="array" ref="V101">INDEX($B$4:$R$4,,MATCH(LARGE($B101:$R101+COLUMN($B101:$R101)/100,V$4),$B101:$R101+COLUMN($B101:$R101)/100,0))</f>
        <v>0</v>
      </c>
    </row>
    <row r="102" spans="1:22" x14ac:dyDescent="0.35">
      <c r="A102"/>
      <c r="T102" s="187">
        <f t="shared" si="1"/>
        <v>0</v>
      </c>
      <c r="U102" s="186">
        <f t="array" ref="U102">INDEX($B$4:$R$4,,MATCH(LARGE($B102:$R102+COLUMN($B102:$R102)/100,U$4),$B102:$R102+COLUMN($B102:$R102)/100,0))</f>
        <v>0</v>
      </c>
      <c r="V102" s="186">
        <f t="array" ref="V102">INDEX($B$4:$R$4,,MATCH(LARGE($B102:$R102+COLUMN($B102:$R102)/100,V$4),$B102:$R102+COLUMN($B102:$R102)/100,0))</f>
        <v>0</v>
      </c>
    </row>
    <row r="103" spans="1:22" x14ac:dyDescent="0.35">
      <c r="A103"/>
      <c r="T103" s="187">
        <f t="shared" si="1"/>
        <v>0</v>
      </c>
      <c r="U103" s="186">
        <f t="array" ref="U103">INDEX($B$4:$R$4,,MATCH(LARGE($B103:$R103+COLUMN($B103:$R103)/100,U$4),$B103:$R103+COLUMN($B103:$R103)/100,0))</f>
        <v>0</v>
      </c>
      <c r="V103" s="186">
        <f t="array" ref="V103">INDEX($B$4:$R$4,,MATCH(LARGE($B103:$R103+COLUMN($B103:$R103)/100,V$4),$B103:$R103+COLUMN($B103:$R103)/100,0))</f>
        <v>0</v>
      </c>
    </row>
    <row r="104" spans="1:22" x14ac:dyDescent="0.35">
      <c r="A104"/>
      <c r="T104" s="187">
        <f t="shared" si="1"/>
        <v>0</v>
      </c>
      <c r="U104" s="186">
        <f t="array" ref="U104">INDEX($B$4:$R$4,,MATCH(LARGE($B104:$R104+COLUMN($B104:$R104)/100,U$4),$B104:$R104+COLUMN($B104:$R104)/100,0))</f>
        <v>0</v>
      </c>
      <c r="V104" s="186">
        <f t="array" ref="V104">INDEX($B$4:$R$4,,MATCH(LARGE($B104:$R104+COLUMN($B104:$R104)/100,V$4),$B104:$R104+COLUMN($B104:$R104)/100,0))</f>
        <v>0</v>
      </c>
    </row>
    <row r="105" spans="1:22" x14ac:dyDescent="0.35">
      <c r="A105"/>
      <c r="T105" s="187">
        <f t="shared" si="1"/>
        <v>0</v>
      </c>
      <c r="U105" s="186">
        <f t="array" ref="U105">INDEX($B$4:$R$4,,MATCH(LARGE($B105:$R105+COLUMN($B105:$R105)/100,U$4),$B105:$R105+COLUMN($B105:$R105)/100,0))</f>
        <v>0</v>
      </c>
      <c r="V105" s="186">
        <f t="array" ref="V105">INDEX($B$4:$R$4,,MATCH(LARGE($B105:$R105+COLUMN($B105:$R105)/100,V$4),$B105:$R105+COLUMN($B105:$R105)/100,0))</f>
        <v>0</v>
      </c>
    </row>
    <row r="106" spans="1:22" x14ac:dyDescent="0.35">
      <c r="A106"/>
      <c r="T106" s="187">
        <f t="shared" si="1"/>
        <v>0</v>
      </c>
      <c r="U106" s="186">
        <f t="array" ref="U106">INDEX($B$4:$R$4,,MATCH(LARGE($B106:$R106+COLUMN($B106:$R106)/100,U$4),$B106:$R106+COLUMN($B106:$R106)/100,0))</f>
        <v>0</v>
      </c>
      <c r="V106" s="186">
        <f t="array" ref="V106">INDEX($B$4:$R$4,,MATCH(LARGE($B106:$R106+COLUMN($B106:$R106)/100,V$4),$B106:$R106+COLUMN($B106:$R106)/100,0))</f>
        <v>0</v>
      </c>
    </row>
    <row r="107" spans="1:22" x14ac:dyDescent="0.35">
      <c r="A107"/>
      <c r="T107" s="187">
        <f t="shared" si="1"/>
        <v>0</v>
      </c>
      <c r="U107" s="186">
        <f t="array" ref="U107">INDEX($B$4:$R$4,,MATCH(LARGE($B107:$R107+COLUMN($B107:$R107)/100,U$4),$B107:$R107+COLUMN($B107:$R107)/100,0))</f>
        <v>0</v>
      </c>
      <c r="V107" s="186">
        <f t="array" ref="V107">INDEX($B$4:$R$4,,MATCH(LARGE($B107:$R107+COLUMN($B107:$R107)/100,V$4),$B107:$R107+COLUMN($B107:$R107)/100,0))</f>
        <v>0</v>
      </c>
    </row>
    <row r="108" spans="1:22" x14ac:dyDescent="0.35">
      <c r="A108"/>
      <c r="T108" s="187">
        <f t="shared" si="1"/>
        <v>0</v>
      </c>
      <c r="U108" s="186">
        <f t="array" ref="U108">INDEX($B$4:$R$4,,MATCH(LARGE($B108:$R108+COLUMN($B108:$R108)/100,U$4),$B108:$R108+COLUMN($B108:$R108)/100,0))</f>
        <v>0</v>
      </c>
      <c r="V108" s="186">
        <f t="array" ref="V108">INDEX($B$4:$R$4,,MATCH(LARGE($B108:$R108+COLUMN($B108:$R108)/100,V$4),$B108:$R108+COLUMN($B108:$R108)/100,0))</f>
        <v>0</v>
      </c>
    </row>
    <row r="109" spans="1:22" x14ac:dyDescent="0.35">
      <c r="A109"/>
      <c r="T109" s="187">
        <f t="shared" si="1"/>
        <v>0</v>
      </c>
      <c r="U109" s="186">
        <f t="array" ref="U109">INDEX($B$4:$R$4,,MATCH(LARGE($B109:$R109+COLUMN($B109:$R109)/100,U$4),$B109:$R109+COLUMN($B109:$R109)/100,0))</f>
        <v>0</v>
      </c>
      <c r="V109" s="186">
        <f t="array" ref="V109">INDEX($B$4:$R$4,,MATCH(LARGE($B109:$R109+COLUMN($B109:$R109)/100,V$4),$B109:$R109+COLUMN($B109:$R109)/100,0))</f>
        <v>0</v>
      </c>
    </row>
    <row r="110" spans="1:22" x14ac:dyDescent="0.35">
      <c r="A110"/>
      <c r="T110" s="187">
        <f t="shared" si="1"/>
        <v>0</v>
      </c>
      <c r="U110" s="186">
        <f t="array" ref="U110">INDEX($B$4:$R$4,,MATCH(LARGE($B110:$R110+COLUMN($B110:$R110)/100,U$4),$B110:$R110+COLUMN($B110:$R110)/100,0))</f>
        <v>0</v>
      </c>
      <c r="V110" s="186">
        <f t="array" ref="V110">INDEX($B$4:$R$4,,MATCH(LARGE($B110:$R110+COLUMN($B110:$R110)/100,V$4),$B110:$R110+COLUMN($B110:$R110)/100,0))</f>
        <v>0</v>
      </c>
    </row>
    <row r="111" spans="1:22" x14ac:dyDescent="0.35">
      <c r="A111"/>
      <c r="T111" s="187">
        <f t="shared" si="1"/>
        <v>0</v>
      </c>
      <c r="U111" s="186">
        <f t="array" ref="U111">INDEX($B$4:$R$4,,MATCH(LARGE($B111:$R111+COLUMN($B111:$R111)/100,U$4),$B111:$R111+COLUMN($B111:$R111)/100,0))</f>
        <v>0</v>
      </c>
      <c r="V111" s="186">
        <f t="array" ref="V111">INDEX($B$4:$R$4,,MATCH(LARGE($B111:$R111+COLUMN($B111:$R111)/100,V$4),$B111:$R111+COLUMN($B111:$R111)/100,0))</f>
        <v>0</v>
      </c>
    </row>
    <row r="112" spans="1:22" x14ac:dyDescent="0.35">
      <c r="A112"/>
      <c r="T112" s="187">
        <f t="shared" si="1"/>
        <v>0</v>
      </c>
      <c r="U112" s="186">
        <f t="array" ref="U112">INDEX($B$4:$R$4,,MATCH(LARGE($B112:$R112+COLUMN($B112:$R112)/100,U$4),$B112:$R112+COLUMN($B112:$R112)/100,0))</f>
        <v>0</v>
      </c>
      <c r="V112" s="186">
        <f t="array" ref="V112">INDEX($B$4:$R$4,,MATCH(LARGE($B112:$R112+COLUMN($B112:$R112)/100,V$4),$B112:$R112+COLUMN($B112:$R112)/100,0))</f>
        <v>0</v>
      </c>
    </row>
    <row r="113" spans="1:22" x14ac:dyDescent="0.35">
      <c r="A113"/>
      <c r="T113" s="187">
        <f t="shared" si="1"/>
        <v>0</v>
      </c>
      <c r="U113" s="186">
        <f t="array" ref="U113">INDEX($B$4:$R$4,,MATCH(LARGE($B113:$R113+COLUMN($B113:$R113)/100,U$4),$B113:$R113+COLUMN($B113:$R113)/100,0))</f>
        <v>0</v>
      </c>
      <c r="V113" s="186">
        <f t="array" ref="V113">INDEX($B$4:$R$4,,MATCH(LARGE($B113:$R113+COLUMN($B113:$R113)/100,V$4),$B113:$R113+COLUMN($B113:$R113)/100,0))</f>
        <v>0</v>
      </c>
    </row>
    <row r="114" spans="1:22" x14ac:dyDescent="0.35">
      <c r="A114"/>
      <c r="T114" s="187">
        <f t="shared" si="1"/>
        <v>0</v>
      </c>
      <c r="U114" s="186">
        <f t="array" ref="U114">INDEX($B$4:$R$4,,MATCH(LARGE($B114:$R114+COLUMN($B114:$R114)/100,U$4),$B114:$R114+COLUMN($B114:$R114)/100,0))</f>
        <v>0</v>
      </c>
      <c r="V114" s="186">
        <f t="array" ref="V114">INDEX($B$4:$R$4,,MATCH(LARGE($B114:$R114+COLUMN($B114:$R114)/100,V$4),$B114:$R114+COLUMN($B114:$R114)/100,0))</f>
        <v>0</v>
      </c>
    </row>
    <row r="115" spans="1:22" x14ac:dyDescent="0.35">
      <c r="A115"/>
      <c r="T115" s="187">
        <f t="shared" si="1"/>
        <v>0</v>
      </c>
      <c r="U115" s="186">
        <f t="array" ref="U115">INDEX($B$4:$R$4,,MATCH(LARGE($B115:$R115+COLUMN($B115:$R115)/100,U$4),$B115:$R115+COLUMN($B115:$R115)/100,0))</f>
        <v>0</v>
      </c>
      <c r="V115" s="186">
        <f t="array" ref="V115">INDEX($B$4:$R$4,,MATCH(LARGE($B115:$R115+COLUMN($B115:$R115)/100,V$4),$B115:$R115+COLUMN($B115:$R115)/100,0))</f>
        <v>0</v>
      </c>
    </row>
    <row r="116" spans="1:22" x14ac:dyDescent="0.35">
      <c r="A116"/>
      <c r="T116" s="187">
        <f t="shared" si="1"/>
        <v>0</v>
      </c>
      <c r="U116" s="186">
        <f t="array" ref="U116">INDEX($B$4:$R$4,,MATCH(LARGE($B116:$R116+COLUMN($B116:$R116)/100,U$4),$B116:$R116+COLUMN($B116:$R116)/100,0))</f>
        <v>0</v>
      </c>
      <c r="V116" s="186">
        <f t="array" ref="V116">INDEX($B$4:$R$4,,MATCH(LARGE($B116:$R116+COLUMN($B116:$R116)/100,V$4),$B116:$R116+COLUMN($B116:$R116)/100,0))</f>
        <v>0</v>
      </c>
    </row>
    <row r="117" spans="1:22" x14ac:dyDescent="0.35">
      <c r="A117"/>
      <c r="T117" s="187">
        <f t="shared" si="1"/>
        <v>0</v>
      </c>
      <c r="U117" s="186">
        <f t="array" ref="U117">INDEX($B$4:$R$4,,MATCH(LARGE($B117:$R117+COLUMN($B117:$R117)/100,U$4),$B117:$R117+COLUMN($B117:$R117)/100,0))</f>
        <v>0</v>
      </c>
      <c r="V117" s="186">
        <f t="array" ref="V117">INDEX($B$4:$R$4,,MATCH(LARGE($B117:$R117+COLUMN($B117:$R117)/100,V$4),$B117:$R117+COLUMN($B117:$R117)/100,0))</f>
        <v>0</v>
      </c>
    </row>
    <row r="118" spans="1:22" x14ac:dyDescent="0.35">
      <c r="A118"/>
      <c r="T118" s="187">
        <f t="shared" si="1"/>
        <v>0</v>
      </c>
      <c r="U118" s="186">
        <f t="array" ref="U118">INDEX($B$4:$R$4,,MATCH(LARGE($B118:$R118+COLUMN($B118:$R118)/100,U$4),$B118:$R118+COLUMN($B118:$R118)/100,0))</f>
        <v>0</v>
      </c>
      <c r="V118" s="186">
        <f t="array" ref="V118">INDEX($B$4:$R$4,,MATCH(LARGE($B118:$R118+COLUMN($B118:$R118)/100,V$4),$B118:$R118+COLUMN($B118:$R118)/100,0))</f>
        <v>0</v>
      </c>
    </row>
    <row r="119" spans="1:22" x14ac:dyDescent="0.35">
      <c r="A119"/>
      <c r="T119" s="187">
        <f t="shared" si="1"/>
        <v>0</v>
      </c>
      <c r="U119" s="186">
        <f t="array" ref="U119">INDEX($B$4:$R$4,,MATCH(LARGE($B119:$R119+COLUMN($B119:$R119)/100,U$4),$B119:$R119+COLUMN($B119:$R119)/100,0))</f>
        <v>0</v>
      </c>
      <c r="V119" s="186">
        <f t="array" ref="V119">INDEX($B$4:$R$4,,MATCH(LARGE($B119:$R119+COLUMN($B119:$R119)/100,V$4),$B119:$R119+COLUMN($B119:$R119)/100,0))</f>
        <v>0</v>
      </c>
    </row>
    <row r="120" spans="1:22" x14ac:dyDescent="0.35">
      <c r="A120"/>
      <c r="T120" s="187">
        <f t="shared" si="1"/>
        <v>0</v>
      </c>
      <c r="U120" s="186">
        <f t="array" ref="U120">INDEX($B$4:$R$4,,MATCH(LARGE($B120:$R120+COLUMN($B120:$R120)/100,U$4),$B120:$R120+COLUMN($B120:$R120)/100,0))</f>
        <v>0</v>
      </c>
      <c r="V120" s="186">
        <f t="array" ref="V120">INDEX($B$4:$R$4,,MATCH(LARGE($B120:$R120+COLUMN($B120:$R120)/100,V$4),$B120:$R120+COLUMN($B120:$R120)/100,0))</f>
        <v>0</v>
      </c>
    </row>
    <row r="121" spans="1:22" x14ac:dyDescent="0.35">
      <c r="A121"/>
      <c r="T121" s="187">
        <f t="shared" si="1"/>
        <v>0</v>
      </c>
      <c r="U121" s="186">
        <f t="array" ref="U121">INDEX($B$4:$R$4,,MATCH(LARGE($B121:$R121+COLUMN($B121:$R121)/100,U$4),$B121:$R121+COLUMN($B121:$R121)/100,0))</f>
        <v>0</v>
      </c>
      <c r="V121" s="186">
        <f t="array" ref="V121">INDEX($B$4:$R$4,,MATCH(LARGE($B121:$R121+COLUMN($B121:$R121)/100,V$4),$B121:$R121+COLUMN($B121:$R121)/100,0))</f>
        <v>0</v>
      </c>
    </row>
    <row r="122" spans="1:22" x14ac:dyDescent="0.35">
      <c r="A122"/>
      <c r="T122" s="187">
        <f t="shared" si="1"/>
        <v>0</v>
      </c>
      <c r="U122" s="186">
        <f t="array" ref="U122">INDEX($B$4:$R$4,,MATCH(LARGE($B122:$R122+COLUMN($B122:$R122)/100,U$4),$B122:$R122+COLUMN($B122:$R122)/100,0))</f>
        <v>0</v>
      </c>
      <c r="V122" s="186">
        <f t="array" ref="V122">INDEX($B$4:$R$4,,MATCH(LARGE($B122:$R122+COLUMN($B122:$R122)/100,V$4),$B122:$R122+COLUMN($B122:$R122)/100,0))</f>
        <v>0</v>
      </c>
    </row>
    <row r="123" spans="1:22" x14ac:dyDescent="0.35">
      <c r="A123"/>
      <c r="T123" s="187">
        <f t="shared" si="1"/>
        <v>0</v>
      </c>
      <c r="U123" s="186">
        <f t="array" ref="U123">INDEX($B$4:$R$4,,MATCH(LARGE($B123:$R123+COLUMN($B123:$R123)/100,U$4),$B123:$R123+COLUMN($B123:$R123)/100,0))</f>
        <v>0</v>
      </c>
      <c r="V123" s="186">
        <f t="array" ref="V123">INDEX($B$4:$R$4,,MATCH(LARGE($B123:$R123+COLUMN($B123:$R123)/100,V$4),$B123:$R123+COLUMN($B123:$R123)/100,0))</f>
        <v>0</v>
      </c>
    </row>
    <row r="124" spans="1:22" x14ac:dyDescent="0.35">
      <c r="A124"/>
      <c r="T124" s="187">
        <f t="shared" si="1"/>
        <v>0</v>
      </c>
      <c r="U124" s="186">
        <f t="array" ref="U124">INDEX($B$4:$R$4,,MATCH(LARGE($B124:$R124+COLUMN($B124:$R124)/100,U$4),$B124:$R124+COLUMN($B124:$R124)/100,0))</f>
        <v>0</v>
      </c>
      <c r="V124" s="186">
        <f t="array" ref="V124">INDEX($B$4:$R$4,,MATCH(LARGE($B124:$R124+COLUMN($B124:$R124)/100,V$4),$B124:$R124+COLUMN($B124:$R124)/100,0))</f>
        <v>0</v>
      </c>
    </row>
    <row r="125" spans="1:22" x14ac:dyDescent="0.35">
      <c r="A125"/>
      <c r="T125" s="187">
        <f t="shared" si="1"/>
        <v>0</v>
      </c>
      <c r="U125" s="186">
        <f t="array" ref="U125">INDEX($B$4:$R$4,,MATCH(LARGE($B125:$R125+COLUMN($B125:$R125)/100,U$4),$B125:$R125+COLUMN($B125:$R125)/100,0))</f>
        <v>0</v>
      </c>
      <c r="V125" s="186">
        <f t="array" ref="V125">INDEX($B$4:$R$4,,MATCH(LARGE($B125:$R125+COLUMN($B125:$R125)/100,V$4),$B125:$R125+COLUMN($B125:$R125)/100,0))</f>
        <v>0</v>
      </c>
    </row>
    <row r="126" spans="1:22" x14ac:dyDescent="0.35">
      <c r="A126"/>
      <c r="T126" s="187">
        <f t="shared" si="1"/>
        <v>0</v>
      </c>
      <c r="U126" s="186">
        <f t="array" ref="U126">INDEX($B$4:$R$4,,MATCH(LARGE($B126:$R126+COLUMN($B126:$R126)/100,U$4),$B126:$R126+COLUMN($B126:$R126)/100,0))</f>
        <v>0</v>
      </c>
      <c r="V126" s="186">
        <f t="array" ref="V126">INDEX($B$4:$R$4,,MATCH(LARGE($B126:$R126+COLUMN($B126:$R126)/100,V$4),$B126:$R126+COLUMN($B126:$R126)/100,0))</f>
        <v>0</v>
      </c>
    </row>
    <row r="127" spans="1:22" x14ac:dyDescent="0.35">
      <c r="A127"/>
      <c r="T127" s="187">
        <f t="shared" si="1"/>
        <v>0</v>
      </c>
      <c r="U127" s="186">
        <f t="array" ref="U127">INDEX($B$4:$R$4,,MATCH(LARGE($B127:$R127+COLUMN($B127:$R127)/100,U$4),$B127:$R127+COLUMN($B127:$R127)/100,0))</f>
        <v>0</v>
      </c>
      <c r="V127" s="186">
        <f t="array" ref="V127">INDEX($B$4:$R$4,,MATCH(LARGE($B127:$R127+COLUMN($B127:$R127)/100,V$4),$B127:$R127+COLUMN($B127:$R127)/100,0))</f>
        <v>0</v>
      </c>
    </row>
    <row r="128" spans="1:22" x14ac:dyDescent="0.35">
      <c r="A128"/>
      <c r="T128" s="187">
        <f t="shared" si="1"/>
        <v>0</v>
      </c>
      <c r="U128" s="186">
        <f t="array" ref="U128">INDEX($B$4:$R$4,,MATCH(LARGE($B128:$R128+COLUMN($B128:$R128)/100,U$4),$B128:$R128+COLUMN($B128:$R128)/100,0))</f>
        <v>0</v>
      </c>
      <c r="V128" s="186">
        <f t="array" ref="V128">INDEX($B$4:$R$4,,MATCH(LARGE($B128:$R128+COLUMN($B128:$R128)/100,V$4),$B128:$R128+COLUMN($B128:$R128)/100,0))</f>
        <v>0</v>
      </c>
    </row>
    <row r="129" spans="1:22" x14ac:dyDescent="0.35">
      <c r="A129"/>
      <c r="T129" s="187">
        <f t="shared" si="1"/>
        <v>0</v>
      </c>
      <c r="U129" s="186">
        <f t="array" ref="U129">INDEX($B$4:$R$4,,MATCH(LARGE($B129:$R129+COLUMN($B129:$R129)/100,U$4),$B129:$R129+COLUMN($B129:$R129)/100,0))</f>
        <v>0</v>
      </c>
      <c r="V129" s="186">
        <f t="array" ref="V129">INDEX($B$4:$R$4,,MATCH(LARGE($B129:$R129+COLUMN($B129:$R129)/100,V$4),$B129:$R129+COLUMN($B129:$R129)/100,0))</f>
        <v>0</v>
      </c>
    </row>
    <row r="130" spans="1:22" x14ac:dyDescent="0.35">
      <c r="A130"/>
      <c r="T130" s="187">
        <f t="shared" si="1"/>
        <v>0</v>
      </c>
      <c r="U130" s="186">
        <f t="array" ref="U130">INDEX($B$4:$R$4,,MATCH(LARGE($B130:$R130+COLUMN($B130:$R130)/100,U$4),$B130:$R130+COLUMN($B130:$R130)/100,0))</f>
        <v>0</v>
      </c>
      <c r="V130" s="186">
        <f t="array" ref="V130">INDEX($B$4:$R$4,,MATCH(LARGE($B130:$R130+COLUMN($B130:$R130)/100,V$4),$B130:$R130+COLUMN($B130:$R130)/100,0))</f>
        <v>0</v>
      </c>
    </row>
    <row r="131" spans="1:22" x14ac:dyDescent="0.35">
      <c r="A131"/>
      <c r="T131" s="187">
        <f t="shared" si="1"/>
        <v>0</v>
      </c>
      <c r="U131" s="186">
        <f t="array" ref="U131">INDEX($B$4:$R$4,,MATCH(LARGE($B131:$R131+COLUMN($B131:$R131)/100,U$4),$B131:$R131+COLUMN($B131:$R131)/100,0))</f>
        <v>0</v>
      </c>
      <c r="V131" s="186">
        <f t="array" ref="V131">INDEX($B$4:$R$4,,MATCH(LARGE($B131:$R131+COLUMN($B131:$R131)/100,V$4),$B131:$R131+COLUMN($B131:$R131)/100,0))</f>
        <v>0</v>
      </c>
    </row>
    <row r="132" spans="1:22" x14ac:dyDescent="0.35">
      <c r="A132"/>
      <c r="T132" s="187">
        <f t="shared" si="1"/>
        <v>0</v>
      </c>
      <c r="U132" s="186">
        <f t="array" ref="U132">INDEX($B$4:$R$4,,MATCH(LARGE($B132:$R132+COLUMN($B132:$R132)/100,U$4),$B132:$R132+COLUMN($B132:$R132)/100,0))</f>
        <v>0</v>
      </c>
      <c r="V132" s="186">
        <f t="array" ref="V132">INDEX($B$4:$R$4,,MATCH(LARGE($B132:$R132+COLUMN($B132:$R132)/100,V$4),$B132:$R132+COLUMN($B132:$R132)/100,0))</f>
        <v>0</v>
      </c>
    </row>
    <row r="133" spans="1:22" x14ac:dyDescent="0.35">
      <c r="A133"/>
      <c r="T133" s="187">
        <f t="shared" si="1"/>
        <v>0</v>
      </c>
      <c r="U133" s="186">
        <f t="array" ref="U133">INDEX($B$4:$R$4,,MATCH(LARGE($B133:$R133+COLUMN($B133:$R133)/100,U$4),$B133:$R133+COLUMN($B133:$R133)/100,0))</f>
        <v>0</v>
      </c>
      <c r="V133" s="186">
        <f t="array" ref="V133">INDEX($B$4:$R$4,,MATCH(LARGE($B133:$R133+COLUMN($B133:$R133)/100,V$4),$B133:$R133+COLUMN($B133:$R133)/100,0))</f>
        <v>0</v>
      </c>
    </row>
    <row r="134" spans="1:22" x14ac:dyDescent="0.35">
      <c r="A134"/>
      <c r="T134" s="187">
        <f t="shared" ref="T134:T197" si="2">IF(U134="---",V134,U134)</f>
        <v>0</v>
      </c>
      <c r="U134" s="186">
        <f t="array" ref="U134">INDEX($B$4:$R$4,,MATCH(LARGE($B134:$R134+COLUMN($B134:$R134)/100,U$4),$B134:$R134+COLUMN($B134:$R134)/100,0))</f>
        <v>0</v>
      </c>
      <c r="V134" s="186">
        <f t="array" ref="V134">INDEX($B$4:$R$4,,MATCH(LARGE($B134:$R134+COLUMN($B134:$R134)/100,V$4),$B134:$R134+COLUMN($B134:$R134)/100,0))</f>
        <v>0</v>
      </c>
    </row>
    <row r="135" spans="1:22" x14ac:dyDescent="0.35">
      <c r="A135"/>
      <c r="T135" s="187">
        <f t="shared" si="2"/>
        <v>0</v>
      </c>
      <c r="U135" s="186">
        <f t="array" ref="U135">INDEX($B$4:$R$4,,MATCH(LARGE($B135:$R135+COLUMN($B135:$R135)/100,U$4),$B135:$R135+COLUMN($B135:$R135)/100,0))</f>
        <v>0</v>
      </c>
      <c r="V135" s="186">
        <f t="array" ref="V135">INDEX($B$4:$R$4,,MATCH(LARGE($B135:$R135+COLUMN($B135:$R135)/100,V$4),$B135:$R135+COLUMN($B135:$R135)/100,0))</f>
        <v>0</v>
      </c>
    </row>
    <row r="136" spans="1:22" x14ac:dyDescent="0.35">
      <c r="A136"/>
      <c r="T136" s="187">
        <f t="shared" si="2"/>
        <v>0</v>
      </c>
      <c r="U136" s="186">
        <f t="array" ref="U136">INDEX($B$4:$R$4,,MATCH(LARGE($B136:$R136+COLUMN($B136:$R136)/100,U$4),$B136:$R136+COLUMN($B136:$R136)/100,0))</f>
        <v>0</v>
      </c>
      <c r="V136" s="186">
        <f t="array" ref="V136">INDEX($B$4:$R$4,,MATCH(LARGE($B136:$R136+COLUMN($B136:$R136)/100,V$4),$B136:$R136+COLUMN($B136:$R136)/100,0))</f>
        <v>0</v>
      </c>
    </row>
    <row r="137" spans="1:22" x14ac:dyDescent="0.35">
      <c r="A137"/>
      <c r="T137" s="187">
        <f t="shared" si="2"/>
        <v>0</v>
      </c>
      <c r="U137" s="186">
        <f t="array" ref="U137">INDEX($B$4:$R$4,,MATCH(LARGE($B137:$R137+COLUMN($B137:$R137)/100,U$4),$B137:$R137+COLUMN($B137:$R137)/100,0))</f>
        <v>0</v>
      </c>
      <c r="V137" s="186">
        <f t="array" ref="V137">INDEX($B$4:$R$4,,MATCH(LARGE($B137:$R137+COLUMN($B137:$R137)/100,V$4),$B137:$R137+COLUMN($B137:$R137)/100,0))</f>
        <v>0</v>
      </c>
    </row>
    <row r="138" spans="1:22" x14ac:dyDescent="0.35">
      <c r="A138"/>
      <c r="T138" s="187">
        <f t="shared" si="2"/>
        <v>0</v>
      </c>
      <c r="U138" s="186">
        <f t="array" ref="U138">INDEX($B$4:$R$4,,MATCH(LARGE($B138:$R138+COLUMN($B138:$R138)/100,U$4),$B138:$R138+COLUMN($B138:$R138)/100,0))</f>
        <v>0</v>
      </c>
      <c r="V138" s="186">
        <f t="array" ref="V138">INDEX($B$4:$R$4,,MATCH(LARGE($B138:$R138+COLUMN($B138:$R138)/100,V$4),$B138:$R138+COLUMN($B138:$R138)/100,0))</f>
        <v>0</v>
      </c>
    </row>
    <row r="139" spans="1:22" x14ac:dyDescent="0.35">
      <c r="A139"/>
      <c r="T139" s="187">
        <f t="shared" si="2"/>
        <v>0</v>
      </c>
      <c r="U139" s="186">
        <f t="array" ref="U139">INDEX($B$4:$R$4,,MATCH(LARGE($B139:$R139+COLUMN($B139:$R139)/100,U$4),$B139:$R139+COLUMN($B139:$R139)/100,0))</f>
        <v>0</v>
      </c>
      <c r="V139" s="186">
        <f t="array" ref="V139">INDEX($B$4:$R$4,,MATCH(LARGE($B139:$R139+COLUMN($B139:$R139)/100,V$4),$B139:$R139+COLUMN($B139:$R139)/100,0))</f>
        <v>0</v>
      </c>
    </row>
    <row r="140" spans="1:22" x14ac:dyDescent="0.35">
      <c r="A140"/>
      <c r="T140" s="187">
        <f t="shared" si="2"/>
        <v>0</v>
      </c>
      <c r="U140" s="186">
        <f t="array" ref="U140">INDEX($B$4:$R$4,,MATCH(LARGE($B140:$R140+COLUMN($B140:$R140)/100,U$4),$B140:$R140+COLUMN($B140:$R140)/100,0))</f>
        <v>0</v>
      </c>
      <c r="V140" s="186">
        <f t="array" ref="V140">INDEX($B$4:$R$4,,MATCH(LARGE($B140:$R140+COLUMN($B140:$R140)/100,V$4),$B140:$R140+COLUMN($B140:$R140)/100,0))</f>
        <v>0</v>
      </c>
    </row>
    <row r="141" spans="1:22" x14ac:dyDescent="0.35">
      <c r="A141"/>
      <c r="T141" s="187">
        <f t="shared" si="2"/>
        <v>0</v>
      </c>
      <c r="U141" s="186">
        <f t="array" ref="U141">INDEX($B$4:$R$4,,MATCH(LARGE($B141:$R141+COLUMN($B141:$R141)/100,U$4),$B141:$R141+COLUMN($B141:$R141)/100,0))</f>
        <v>0</v>
      </c>
      <c r="V141" s="186">
        <f t="array" ref="V141">INDEX($B$4:$R$4,,MATCH(LARGE($B141:$R141+COLUMN($B141:$R141)/100,V$4),$B141:$R141+COLUMN($B141:$R141)/100,0))</f>
        <v>0</v>
      </c>
    </row>
    <row r="142" spans="1:22" x14ac:dyDescent="0.35">
      <c r="A142"/>
      <c r="T142" s="187">
        <f t="shared" si="2"/>
        <v>0</v>
      </c>
      <c r="U142" s="186">
        <f t="array" ref="U142">INDEX($B$4:$R$4,,MATCH(LARGE($B142:$R142+COLUMN($B142:$R142)/100,U$4),$B142:$R142+COLUMN($B142:$R142)/100,0))</f>
        <v>0</v>
      </c>
      <c r="V142" s="186">
        <f t="array" ref="V142">INDEX($B$4:$R$4,,MATCH(LARGE($B142:$R142+COLUMN($B142:$R142)/100,V$4),$B142:$R142+COLUMN($B142:$R142)/100,0))</f>
        <v>0</v>
      </c>
    </row>
    <row r="143" spans="1:22" x14ac:dyDescent="0.35">
      <c r="A143"/>
      <c r="T143" s="187">
        <f t="shared" si="2"/>
        <v>0</v>
      </c>
      <c r="U143" s="186">
        <f t="array" ref="U143">INDEX($B$4:$R$4,,MATCH(LARGE($B143:$R143+COLUMN($B143:$R143)/100,U$4),$B143:$R143+COLUMN($B143:$R143)/100,0))</f>
        <v>0</v>
      </c>
      <c r="V143" s="186">
        <f t="array" ref="V143">INDEX($B$4:$R$4,,MATCH(LARGE($B143:$R143+COLUMN($B143:$R143)/100,V$4),$B143:$R143+COLUMN($B143:$R143)/100,0))</f>
        <v>0</v>
      </c>
    </row>
    <row r="144" spans="1:22" x14ac:dyDescent="0.35">
      <c r="A144"/>
      <c r="T144" s="187">
        <f t="shared" si="2"/>
        <v>0</v>
      </c>
      <c r="U144" s="186">
        <f t="array" ref="U144">INDEX($B$4:$R$4,,MATCH(LARGE($B144:$R144+COLUMN($B144:$R144)/100,U$4),$B144:$R144+COLUMN($B144:$R144)/100,0))</f>
        <v>0</v>
      </c>
      <c r="V144" s="186">
        <f t="array" ref="V144">INDEX($B$4:$R$4,,MATCH(LARGE($B144:$R144+COLUMN($B144:$R144)/100,V$4),$B144:$R144+COLUMN($B144:$R144)/100,0))</f>
        <v>0</v>
      </c>
    </row>
    <row r="145" spans="1:22" x14ac:dyDescent="0.35">
      <c r="A145"/>
      <c r="T145" s="187">
        <f t="shared" si="2"/>
        <v>0</v>
      </c>
      <c r="U145" s="186">
        <f t="array" ref="U145">INDEX($B$4:$R$4,,MATCH(LARGE($B145:$R145+COLUMN($B145:$R145)/100,U$4),$B145:$R145+COLUMN($B145:$R145)/100,0))</f>
        <v>0</v>
      </c>
      <c r="V145" s="186">
        <f t="array" ref="V145">INDEX($B$4:$R$4,,MATCH(LARGE($B145:$R145+COLUMN($B145:$R145)/100,V$4),$B145:$R145+COLUMN($B145:$R145)/100,0))</f>
        <v>0</v>
      </c>
    </row>
    <row r="146" spans="1:22" x14ac:dyDescent="0.35">
      <c r="A146"/>
      <c r="T146" s="187">
        <f t="shared" si="2"/>
        <v>0</v>
      </c>
      <c r="U146" s="186">
        <f t="array" ref="U146">INDEX($B$4:$R$4,,MATCH(LARGE($B146:$R146+COLUMN($B146:$R146)/100,U$4),$B146:$R146+COLUMN($B146:$R146)/100,0))</f>
        <v>0</v>
      </c>
      <c r="V146" s="186">
        <f t="array" ref="V146">INDEX($B$4:$R$4,,MATCH(LARGE($B146:$R146+COLUMN($B146:$R146)/100,V$4),$B146:$R146+COLUMN($B146:$R146)/100,0))</f>
        <v>0</v>
      </c>
    </row>
    <row r="147" spans="1:22" x14ac:dyDescent="0.35">
      <c r="A147"/>
      <c r="T147" s="187">
        <f t="shared" si="2"/>
        <v>0</v>
      </c>
      <c r="U147" s="186">
        <f t="array" ref="U147">INDEX($B$4:$R$4,,MATCH(LARGE($B147:$R147+COLUMN($B147:$R147)/100,U$4),$B147:$R147+COLUMN($B147:$R147)/100,0))</f>
        <v>0</v>
      </c>
      <c r="V147" s="186">
        <f t="array" ref="V147">INDEX($B$4:$R$4,,MATCH(LARGE($B147:$R147+COLUMN($B147:$R147)/100,V$4),$B147:$R147+COLUMN($B147:$R147)/100,0))</f>
        <v>0</v>
      </c>
    </row>
    <row r="148" spans="1:22" x14ac:dyDescent="0.35">
      <c r="A148"/>
      <c r="T148" s="187">
        <f t="shared" si="2"/>
        <v>0</v>
      </c>
      <c r="U148" s="186">
        <f t="array" ref="U148">INDEX($B$4:$R$4,,MATCH(LARGE($B148:$R148+COLUMN($B148:$R148)/100,U$4),$B148:$R148+COLUMN($B148:$R148)/100,0))</f>
        <v>0</v>
      </c>
      <c r="V148" s="186">
        <f t="array" ref="V148">INDEX($B$4:$R$4,,MATCH(LARGE($B148:$R148+COLUMN($B148:$R148)/100,V$4),$B148:$R148+COLUMN($B148:$R148)/100,0))</f>
        <v>0</v>
      </c>
    </row>
    <row r="149" spans="1:22" x14ac:dyDescent="0.35">
      <c r="A149"/>
      <c r="T149" s="187">
        <f t="shared" si="2"/>
        <v>0</v>
      </c>
      <c r="U149" s="186">
        <f t="array" ref="U149">INDEX($B$4:$R$4,,MATCH(LARGE($B149:$R149+COLUMN($B149:$R149)/100,U$4),$B149:$R149+COLUMN($B149:$R149)/100,0))</f>
        <v>0</v>
      </c>
      <c r="V149" s="186">
        <f t="array" ref="V149">INDEX($B$4:$R$4,,MATCH(LARGE($B149:$R149+COLUMN($B149:$R149)/100,V$4),$B149:$R149+COLUMN($B149:$R149)/100,0))</f>
        <v>0</v>
      </c>
    </row>
    <row r="150" spans="1:22" x14ac:dyDescent="0.35">
      <c r="A150"/>
      <c r="T150" s="187">
        <f t="shared" si="2"/>
        <v>0</v>
      </c>
      <c r="U150" s="186">
        <f t="array" ref="U150">INDEX($B$4:$R$4,,MATCH(LARGE($B150:$R150+COLUMN($B150:$R150)/100,U$4),$B150:$R150+COLUMN($B150:$R150)/100,0))</f>
        <v>0</v>
      </c>
      <c r="V150" s="186">
        <f t="array" ref="V150">INDEX($B$4:$R$4,,MATCH(LARGE($B150:$R150+COLUMN($B150:$R150)/100,V$4),$B150:$R150+COLUMN($B150:$R150)/100,0))</f>
        <v>0</v>
      </c>
    </row>
    <row r="151" spans="1:22" x14ac:dyDescent="0.35">
      <c r="A151"/>
      <c r="T151" s="187">
        <f t="shared" si="2"/>
        <v>0</v>
      </c>
      <c r="U151" s="186">
        <f t="array" ref="U151">INDEX($B$4:$R$4,,MATCH(LARGE($B151:$R151+COLUMN($B151:$R151)/100,U$4),$B151:$R151+COLUMN($B151:$R151)/100,0))</f>
        <v>0</v>
      </c>
      <c r="V151" s="186">
        <f t="array" ref="V151">INDEX($B$4:$R$4,,MATCH(LARGE($B151:$R151+COLUMN($B151:$R151)/100,V$4),$B151:$R151+COLUMN($B151:$R151)/100,0))</f>
        <v>0</v>
      </c>
    </row>
    <row r="152" spans="1:22" x14ac:dyDescent="0.35">
      <c r="A152"/>
      <c r="T152" s="187">
        <f t="shared" si="2"/>
        <v>0</v>
      </c>
      <c r="U152" s="186">
        <f t="array" ref="U152">INDEX($B$4:$R$4,,MATCH(LARGE($B152:$R152+COLUMN($B152:$R152)/100,U$4),$B152:$R152+COLUMN($B152:$R152)/100,0))</f>
        <v>0</v>
      </c>
      <c r="V152" s="186">
        <f t="array" ref="V152">INDEX($B$4:$R$4,,MATCH(LARGE($B152:$R152+COLUMN($B152:$R152)/100,V$4),$B152:$R152+COLUMN($B152:$R152)/100,0))</f>
        <v>0</v>
      </c>
    </row>
    <row r="153" spans="1:22" x14ac:dyDescent="0.35">
      <c r="A153"/>
      <c r="T153" s="187">
        <f t="shared" si="2"/>
        <v>0</v>
      </c>
      <c r="U153" s="186">
        <f t="array" ref="U153">INDEX($B$4:$R$4,,MATCH(LARGE($B153:$R153+COLUMN($B153:$R153)/100,U$4),$B153:$R153+COLUMN($B153:$R153)/100,0))</f>
        <v>0</v>
      </c>
      <c r="V153" s="186">
        <f t="array" ref="V153">INDEX($B$4:$R$4,,MATCH(LARGE($B153:$R153+COLUMN($B153:$R153)/100,V$4),$B153:$R153+COLUMN($B153:$R153)/100,0))</f>
        <v>0</v>
      </c>
    </row>
    <row r="154" spans="1:22" x14ac:dyDescent="0.35">
      <c r="A154"/>
      <c r="T154" s="187">
        <f t="shared" si="2"/>
        <v>0</v>
      </c>
      <c r="U154" s="186">
        <f t="array" ref="U154">INDEX($B$4:$R$4,,MATCH(LARGE($B154:$R154+COLUMN($B154:$R154)/100,U$4),$B154:$R154+COLUMN($B154:$R154)/100,0))</f>
        <v>0</v>
      </c>
      <c r="V154" s="186">
        <f t="array" ref="V154">INDEX($B$4:$R$4,,MATCH(LARGE($B154:$R154+COLUMN($B154:$R154)/100,V$4),$B154:$R154+COLUMN($B154:$R154)/100,0))</f>
        <v>0</v>
      </c>
    </row>
    <row r="155" spans="1:22" x14ac:dyDescent="0.35">
      <c r="A155"/>
      <c r="T155" s="187">
        <f t="shared" si="2"/>
        <v>0</v>
      </c>
      <c r="U155" s="186">
        <f t="array" ref="U155">INDEX($B$4:$R$4,,MATCH(LARGE($B155:$R155+COLUMN($B155:$R155)/100,U$4),$B155:$R155+COLUMN($B155:$R155)/100,0))</f>
        <v>0</v>
      </c>
      <c r="V155" s="186">
        <f t="array" ref="V155">INDEX($B$4:$R$4,,MATCH(LARGE($B155:$R155+COLUMN($B155:$R155)/100,V$4),$B155:$R155+COLUMN($B155:$R155)/100,0))</f>
        <v>0</v>
      </c>
    </row>
    <row r="156" spans="1:22" x14ac:dyDescent="0.35">
      <c r="A156"/>
      <c r="T156" s="187">
        <f t="shared" si="2"/>
        <v>0</v>
      </c>
      <c r="U156" s="186">
        <f t="array" ref="U156">INDEX($B$4:$R$4,,MATCH(LARGE($B156:$R156+COLUMN($B156:$R156)/100,U$4),$B156:$R156+COLUMN($B156:$R156)/100,0))</f>
        <v>0</v>
      </c>
      <c r="V156" s="186">
        <f t="array" ref="V156">INDEX($B$4:$R$4,,MATCH(LARGE($B156:$R156+COLUMN($B156:$R156)/100,V$4),$B156:$R156+COLUMN($B156:$R156)/100,0))</f>
        <v>0</v>
      </c>
    </row>
    <row r="157" spans="1:22" x14ac:dyDescent="0.35">
      <c r="A157"/>
      <c r="T157" s="187">
        <f t="shared" si="2"/>
        <v>0</v>
      </c>
      <c r="U157" s="186">
        <f t="array" ref="U157">INDEX($B$4:$R$4,,MATCH(LARGE($B157:$R157+COLUMN($B157:$R157)/100,U$4),$B157:$R157+COLUMN($B157:$R157)/100,0))</f>
        <v>0</v>
      </c>
      <c r="V157" s="186">
        <f t="array" ref="V157">INDEX($B$4:$R$4,,MATCH(LARGE($B157:$R157+COLUMN($B157:$R157)/100,V$4),$B157:$R157+COLUMN($B157:$R157)/100,0))</f>
        <v>0</v>
      </c>
    </row>
    <row r="158" spans="1:22" x14ac:dyDescent="0.35">
      <c r="A158"/>
      <c r="T158" s="187">
        <f t="shared" si="2"/>
        <v>0</v>
      </c>
      <c r="U158" s="186">
        <f t="array" ref="U158">INDEX($B$4:$R$4,,MATCH(LARGE($B158:$R158+COLUMN($B158:$R158)/100,U$4),$B158:$R158+COLUMN($B158:$R158)/100,0))</f>
        <v>0</v>
      </c>
      <c r="V158" s="186">
        <f t="array" ref="V158">INDEX($B$4:$R$4,,MATCH(LARGE($B158:$R158+COLUMN($B158:$R158)/100,V$4),$B158:$R158+COLUMN($B158:$R158)/100,0))</f>
        <v>0</v>
      </c>
    </row>
    <row r="159" spans="1:22" x14ac:dyDescent="0.35">
      <c r="A159"/>
      <c r="T159" s="187">
        <f t="shared" si="2"/>
        <v>0</v>
      </c>
      <c r="U159" s="186">
        <f t="array" ref="U159">INDEX($B$4:$R$4,,MATCH(LARGE($B159:$R159+COLUMN($B159:$R159)/100,U$4),$B159:$R159+COLUMN($B159:$R159)/100,0))</f>
        <v>0</v>
      </c>
      <c r="V159" s="186">
        <f t="array" ref="V159">INDEX($B$4:$R$4,,MATCH(LARGE($B159:$R159+COLUMN($B159:$R159)/100,V$4),$B159:$R159+COLUMN($B159:$R159)/100,0))</f>
        <v>0</v>
      </c>
    </row>
    <row r="160" spans="1:22" x14ac:dyDescent="0.35">
      <c r="A160"/>
      <c r="T160" s="187">
        <f t="shared" si="2"/>
        <v>0</v>
      </c>
      <c r="U160" s="186">
        <f t="array" ref="U160">INDEX($B$4:$R$4,,MATCH(LARGE($B160:$R160+COLUMN($B160:$R160)/100,U$4),$B160:$R160+COLUMN($B160:$R160)/100,0))</f>
        <v>0</v>
      </c>
      <c r="V160" s="186">
        <f t="array" ref="V160">INDEX($B$4:$R$4,,MATCH(LARGE($B160:$R160+COLUMN($B160:$R160)/100,V$4),$B160:$R160+COLUMN($B160:$R160)/100,0))</f>
        <v>0</v>
      </c>
    </row>
    <row r="161" spans="1:22" x14ac:dyDescent="0.35">
      <c r="A161"/>
      <c r="T161" s="187">
        <f t="shared" si="2"/>
        <v>0</v>
      </c>
      <c r="U161" s="186">
        <f t="array" ref="U161">INDEX($B$4:$R$4,,MATCH(LARGE($B161:$R161+COLUMN($B161:$R161)/100,U$4),$B161:$R161+COLUMN($B161:$R161)/100,0))</f>
        <v>0</v>
      </c>
      <c r="V161" s="186">
        <f t="array" ref="V161">INDEX($B$4:$R$4,,MATCH(LARGE($B161:$R161+COLUMN($B161:$R161)/100,V$4),$B161:$R161+COLUMN($B161:$R161)/100,0))</f>
        <v>0</v>
      </c>
    </row>
    <row r="162" spans="1:22" x14ac:dyDescent="0.35">
      <c r="A162"/>
      <c r="T162" s="187">
        <f t="shared" si="2"/>
        <v>0</v>
      </c>
      <c r="U162" s="186">
        <f t="array" ref="U162">INDEX($B$4:$R$4,,MATCH(LARGE($B162:$R162+COLUMN($B162:$R162)/100,U$4),$B162:$R162+COLUMN($B162:$R162)/100,0))</f>
        <v>0</v>
      </c>
      <c r="V162" s="186">
        <f t="array" ref="V162">INDEX($B$4:$R$4,,MATCH(LARGE($B162:$R162+COLUMN($B162:$R162)/100,V$4),$B162:$R162+COLUMN($B162:$R162)/100,0))</f>
        <v>0</v>
      </c>
    </row>
    <row r="163" spans="1:22" x14ac:dyDescent="0.35">
      <c r="A163"/>
      <c r="T163" s="187">
        <f t="shared" si="2"/>
        <v>0</v>
      </c>
      <c r="U163" s="186">
        <f t="array" ref="U163">INDEX($B$4:$R$4,,MATCH(LARGE($B163:$R163+COLUMN($B163:$R163)/100,U$4),$B163:$R163+COLUMN($B163:$R163)/100,0))</f>
        <v>0</v>
      </c>
      <c r="V163" s="186">
        <f t="array" ref="V163">INDEX($B$4:$R$4,,MATCH(LARGE($B163:$R163+COLUMN($B163:$R163)/100,V$4),$B163:$R163+COLUMN($B163:$R163)/100,0))</f>
        <v>0</v>
      </c>
    </row>
    <row r="164" spans="1:22" x14ac:dyDescent="0.35">
      <c r="A164"/>
      <c r="T164" s="187">
        <f t="shared" si="2"/>
        <v>0</v>
      </c>
      <c r="U164" s="186">
        <f t="array" ref="U164">INDEX($B$4:$R$4,,MATCH(LARGE($B164:$R164+COLUMN($B164:$R164)/100,U$4),$B164:$R164+COLUMN($B164:$R164)/100,0))</f>
        <v>0</v>
      </c>
      <c r="V164" s="186">
        <f t="array" ref="V164">INDEX($B$4:$R$4,,MATCH(LARGE($B164:$R164+COLUMN($B164:$R164)/100,V$4),$B164:$R164+COLUMN($B164:$R164)/100,0))</f>
        <v>0</v>
      </c>
    </row>
    <row r="165" spans="1:22" x14ac:dyDescent="0.35">
      <c r="A165"/>
      <c r="T165" s="187">
        <f t="shared" si="2"/>
        <v>0</v>
      </c>
      <c r="U165" s="186">
        <f t="array" ref="U165">INDEX($B$4:$R$4,,MATCH(LARGE($B165:$R165+COLUMN($B165:$R165)/100,U$4),$B165:$R165+COLUMN($B165:$R165)/100,0))</f>
        <v>0</v>
      </c>
      <c r="V165" s="186">
        <f t="array" ref="V165">INDEX($B$4:$R$4,,MATCH(LARGE($B165:$R165+COLUMN($B165:$R165)/100,V$4),$B165:$R165+COLUMN($B165:$R165)/100,0))</f>
        <v>0</v>
      </c>
    </row>
    <row r="166" spans="1:22" x14ac:dyDescent="0.35">
      <c r="A166"/>
      <c r="T166" s="187">
        <f t="shared" si="2"/>
        <v>0</v>
      </c>
      <c r="U166" s="186">
        <f t="array" ref="U166">INDEX($B$4:$R$4,,MATCH(LARGE($B166:$R166+COLUMN($B166:$R166)/100,U$4),$B166:$R166+COLUMN($B166:$R166)/100,0))</f>
        <v>0</v>
      </c>
      <c r="V166" s="186">
        <f t="array" ref="V166">INDEX($B$4:$R$4,,MATCH(LARGE($B166:$R166+COLUMN($B166:$R166)/100,V$4),$B166:$R166+COLUMN($B166:$R166)/100,0))</f>
        <v>0</v>
      </c>
    </row>
    <row r="167" spans="1:22" x14ac:dyDescent="0.35">
      <c r="A167"/>
      <c r="T167" s="187">
        <f t="shared" si="2"/>
        <v>0</v>
      </c>
      <c r="U167" s="186">
        <f t="array" ref="U167">INDEX($B$4:$R$4,,MATCH(LARGE($B167:$R167+COLUMN($B167:$R167)/100,U$4),$B167:$R167+COLUMN($B167:$R167)/100,0))</f>
        <v>0</v>
      </c>
      <c r="V167" s="186">
        <f t="array" ref="V167">INDEX($B$4:$R$4,,MATCH(LARGE($B167:$R167+COLUMN($B167:$R167)/100,V$4),$B167:$R167+COLUMN($B167:$R167)/100,0))</f>
        <v>0</v>
      </c>
    </row>
    <row r="168" spans="1:22" x14ac:dyDescent="0.35">
      <c r="A168"/>
      <c r="T168" s="187">
        <f t="shared" si="2"/>
        <v>0</v>
      </c>
      <c r="U168" s="186">
        <f t="array" ref="U168">INDEX($B$4:$R$4,,MATCH(LARGE($B168:$R168+COLUMN($B168:$R168)/100,U$4),$B168:$R168+COLUMN($B168:$R168)/100,0))</f>
        <v>0</v>
      </c>
      <c r="V168" s="186">
        <f t="array" ref="V168">INDEX($B$4:$R$4,,MATCH(LARGE($B168:$R168+COLUMN($B168:$R168)/100,V$4),$B168:$R168+COLUMN($B168:$R168)/100,0))</f>
        <v>0</v>
      </c>
    </row>
    <row r="169" spans="1:22" x14ac:dyDescent="0.35">
      <c r="A169"/>
      <c r="T169" s="187">
        <f t="shared" si="2"/>
        <v>0</v>
      </c>
      <c r="U169" s="186">
        <f t="array" ref="U169">INDEX($B$4:$R$4,,MATCH(LARGE($B169:$R169+COLUMN($B169:$R169)/100,U$4),$B169:$R169+COLUMN($B169:$R169)/100,0))</f>
        <v>0</v>
      </c>
      <c r="V169" s="186">
        <f t="array" ref="V169">INDEX($B$4:$R$4,,MATCH(LARGE($B169:$R169+COLUMN($B169:$R169)/100,V$4),$B169:$R169+COLUMN($B169:$R169)/100,0))</f>
        <v>0</v>
      </c>
    </row>
    <row r="170" spans="1:22" x14ac:dyDescent="0.35">
      <c r="A170"/>
      <c r="T170" s="187">
        <f t="shared" si="2"/>
        <v>0</v>
      </c>
      <c r="U170" s="186">
        <f t="array" ref="U170">INDEX($B$4:$R$4,,MATCH(LARGE($B170:$R170+COLUMN($B170:$R170)/100,U$4),$B170:$R170+COLUMN($B170:$R170)/100,0))</f>
        <v>0</v>
      </c>
      <c r="V170" s="186">
        <f t="array" ref="V170">INDEX($B$4:$R$4,,MATCH(LARGE($B170:$R170+COLUMN($B170:$R170)/100,V$4),$B170:$R170+COLUMN($B170:$R170)/100,0))</f>
        <v>0</v>
      </c>
    </row>
    <row r="171" spans="1:22" x14ac:dyDescent="0.35">
      <c r="A171"/>
      <c r="T171" s="187">
        <f t="shared" si="2"/>
        <v>0</v>
      </c>
      <c r="U171" s="186">
        <f t="array" ref="U171">INDEX($B$4:$R$4,,MATCH(LARGE($B171:$R171+COLUMN($B171:$R171)/100,U$4),$B171:$R171+COLUMN($B171:$R171)/100,0))</f>
        <v>0</v>
      </c>
      <c r="V171" s="186">
        <f t="array" ref="V171">INDEX($B$4:$R$4,,MATCH(LARGE($B171:$R171+COLUMN($B171:$R171)/100,V$4),$B171:$R171+COLUMN($B171:$R171)/100,0))</f>
        <v>0</v>
      </c>
    </row>
    <row r="172" spans="1:22" x14ac:dyDescent="0.35">
      <c r="A172"/>
      <c r="T172" s="187">
        <f t="shared" si="2"/>
        <v>0</v>
      </c>
      <c r="U172" s="186">
        <f t="array" ref="U172">INDEX($B$4:$R$4,,MATCH(LARGE($B172:$R172+COLUMN($B172:$R172)/100,U$4),$B172:$R172+COLUMN($B172:$R172)/100,0))</f>
        <v>0</v>
      </c>
      <c r="V172" s="186">
        <f t="array" ref="V172">INDEX($B$4:$R$4,,MATCH(LARGE($B172:$R172+COLUMN($B172:$R172)/100,V$4),$B172:$R172+COLUMN($B172:$R172)/100,0))</f>
        <v>0</v>
      </c>
    </row>
    <row r="173" spans="1:22" x14ac:dyDescent="0.35">
      <c r="A173"/>
      <c r="T173" s="187">
        <f t="shared" si="2"/>
        <v>0</v>
      </c>
      <c r="U173" s="186">
        <f t="array" ref="U173">INDEX($B$4:$R$4,,MATCH(LARGE($B173:$R173+COLUMN($B173:$R173)/100,U$4),$B173:$R173+COLUMN($B173:$R173)/100,0))</f>
        <v>0</v>
      </c>
      <c r="V173" s="186">
        <f t="array" ref="V173">INDEX($B$4:$R$4,,MATCH(LARGE($B173:$R173+COLUMN($B173:$R173)/100,V$4),$B173:$R173+COLUMN($B173:$R173)/100,0))</f>
        <v>0</v>
      </c>
    </row>
    <row r="174" spans="1:22" x14ac:dyDescent="0.35">
      <c r="A174"/>
      <c r="T174" s="187">
        <f t="shared" si="2"/>
        <v>0</v>
      </c>
      <c r="U174" s="186">
        <f t="array" ref="U174">INDEX($B$4:$R$4,,MATCH(LARGE($B174:$R174+COLUMN($B174:$R174)/100,U$4),$B174:$R174+COLUMN($B174:$R174)/100,0))</f>
        <v>0</v>
      </c>
      <c r="V174" s="186">
        <f t="array" ref="V174">INDEX($B$4:$R$4,,MATCH(LARGE($B174:$R174+COLUMN($B174:$R174)/100,V$4),$B174:$R174+COLUMN($B174:$R174)/100,0))</f>
        <v>0</v>
      </c>
    </row>
    <row r="175" spans="1:22" x14ac:dyDescent="0.35">
      <c r="A175"/>
      <c r="T175" s="187">
        <f t="shared" si="2"/>
        <v>0</v>
      </c>
      <c r="U175" s="186">
        <f t="array" ref="U175">INDEX($B$4:$R$4,,MATCH(LARGE($B175:$R175+COLUMN($B175:$R175)/100,U$4),$B175:$R175+COLUMN($B175:$R175)/100,0))</f>
        <v>0</v>
      </c>
      <c r="V175" s="186">
        <f t="array" ref="V175">INDEX($B$4:$R$4,,MATCH(LARGE($B175:$R175+COLUMN($B175:$R175)/100,V$4),$B175:$R175+COLUMN($B175:$R175)/100,0))</f>
        <v>0</v>
      </c>
    </row>
    <row r="176" spans="1:22" x14ac:dyDescent="0.35">
      <c r="A176"/>
      <c r="T176" s="187">
        <f t="shared" si="2"/>
        <v>0</v>
      </c>
      <c r="U176" s="186">
        <f t="array" ref="U176">INDEX($B$4:$R$4,,MATCH(LARGE($B176:$R176+COLUMN($B176:$R176)/100,U$4),$B176:$R176+COLUMN($B176:$R176)/100,0))</f>
        <v>0</v>
      </c>
      <c r="V176" s="186">
        <f t="array" ref="V176">INDEX($B$4:$R$4,,MATCH(LARGE($B176:$R176+COLUMN($B176:$R176)/100,V$4),$B176:$R176+COLUMN($B176:$R176)/100,0))</f>
        <v>0</v>
      </c>
    </row>
    <row r="177" spans="1:22" x14ac:dyDescent="0.35">
      <c r="A177"/>
      <c r="T177" s="187">
        <f t="shared" si="2"/>
        <v>0</v>
      </c>
      <c r="U177" s="186">
        <f t="array" ref="U177">INDEX($B$4:$R$4,,MATCH(LARGE($B177:$R177+COLUMN($B177:$R177)/100,U$4),$B177:$R177+COLUMN($B177:$R177)/100,0))</f>
        <v>0</v>
      </c>
      <c r="V177" s="186">
        <f t="array" ref="V177">INDEX($B$4:$R$4,,MATCH(LARGE($B177:$R177+COLUMN($B177:$R177)/100,V$4),$B177:$R177+COLUMN($B177:$R177)/100,0))</f>
        <v>0</v>
      </c>
    </row>
    <row r="178" spans="1:22" x14ac:dyDescent="0.35">
      <c r="A178"/>
      <c r="T178" s="187">
        <f t="shared" si="2"/>
        <v>0</v>
      </c>
      <c r="U178" s="186">
        <f t="array" ref="U178">INDEX($B$4:$R$4,,MATCH(LARGE($B178:$R178+COLUMN($B178:$R178)/100,U$4),$B178:$R178+COLUMN($B178:$R178)/100,0))</f>
        <v>0</v>
      </c>
      <c r="V178" s="186">
        <f t="array" ref="V178">INDEX($B$4:$R$4,,MATCH(LARGE($B178:$R178+COLUMN($B178:$R178)/100,V$4),$B178:$R178+COLUMN($B178:$R178)/100,0))</f>
        <v>0</v>
      </c>
    </row>
    <row r="179" spans="1:22" x14ac:dyDescent="0.35">
      <c r="A179"/>
      <c r="T179" s="187">
        <f t="shared" si="2"/>
        <v>0</v>
      </c>
      <c r="U179" s="186">
        <f t="array" ref="U179">INDEX($B$4:$R$4,,MATCH(LARGE($B179:$R179+COLUMN($B179:$R179)/100,U$4),$B179:$R179+COLUMN($B179:$R179)/100,0))</f>
        <v>0</v>
      </c>
      <c r="V179" s="186">
        <f t="array" ref="V179">INDEX($B$4:$R$4,,MATCH(LARGE($B179:$R179+COLUMN($B179:$R179)/100,V$4),$B179:$R179+COLUMN($B179:$R179)/100,0))</f>
        <v>0</v>
      </c>
    </row>
    <row r="180" spans="1:22" x14ac:dyDescent="0.35">
      <c r="A180"/>
      <c r="T180" s="187">
        <f t="shared" si="2"/>
        <v>0</v>
      </c>
      <c r="U180" s="186">
        <f t="array" ref="U180">INDEX($B$4:$R$4,,MATCH(LARGE($B180:$R180+COLUMN($B180:$R180)/100,U$4),$B180:$R180+COLUMN($B180:$R180)/100,0))</f>
        <v>0</v>
      </c>
      <c r="V180" s="186">
        <f t="array" ref="V180">INDEX($B$4:$R$4,,MATCH(LARGE($B180:$R180+COLUMN($B180:$R180)/100,V$4),$B180:$R180+COLUMN($B180:$R180)/100,0))</f>
        <v>0</v>
      </c>
    </row>
    <row r="181" spans="1:22" x14ac:dyDescent="0.35">
      <c r="A181"/>
      <c r="T181" s="187">
        <f t="shared" si="2"/>
        <v>0</v>
      </c>
      <c r="U181" s="186">
        <f t="array" ref="U181">INDEX($B$4:$R$4,,MATCH(LARGE($B181:$R181+COLUMN($B181:$R181)/100,U$4),$B181:$R181+COLUMN($B181:$R181)/100,0))</f>
        <v>0</v>
      </c>
      <c r="V181" s="186">
        <f t="array" ref="V181">INDEX($B$4:$R$4,,MATCH(LARGE($B181:$R181+COLUMN($B181:$R181)/100,V$4),$B181:$R181+COLUMN($B181:$R181)/100,0))</f>
        <v>0</v>
      </c>
    </row>
    <row r="182" spans="1:22" x14ac:dyDescent="0.35">
      <c r="A182"/>
      <c r="T182" s="187">
        <f t="shared" si="2"/>
        <v>0</v>
      </c>
      <c r="U182" s="186">
        <f t="array" ref="U182">INDEX($B$4:$R$4,,MATCH(LARGE($B182:$R182+COLUMN($B182:$R182)/100,U$4),$B182:$R182+COLUMN($B182:$R182)/100,0))</f>
        <v>0</v>
      </c>
      <c r="V182" s="186">
        <f t="array" ref="V182">INDEX($B$4:$R$4,,MATCH(LARGE($B182:$R182+COLUMN($B182:$R182)/100,V$4),$B182:$R182+COLUMN($B182:$R182)/100,0))</f>
        <v>0</v>
      </c>
    </row>
    <row r="183" spans="1:22" x14ac:dyDescent="0.35">
      <c r="A183"/>
      <c r="T183" s="187">
        <f t="shared" si="2"/>
        <v>0</v>
      </c>
      <c r="U183" s="186">
        <f t="array" ref="U183">INDEX($B$4:$R$4,,MATCH(LARGE($B183:$R183+COLUMN($B183:$R183)/100,U$4),$B183:$R183+COLUMN($B183:$R183)/100,0))</f>
        <v>0</v>
      </c>
      <c r="V183" s="186">
        <f t="array" ref="V183">INDEX($B$4:$R$4,,MATCH(LARGE($B183:$R183+COLUMN($B183:$R183)/100,V$4),$B183:$R183+COLUMN($B183:$R183)/100,0))</f>
        <v>0</v>
      </c>
    </row>
    <row r="184" spans="1:22" x14ac:dyDescent="0.35">
      <c r="A184"/>
      <c r="T184" s="187">
        <f t="shared" si="2"/>
        <v>0</v>
      </c>
      <c r="U184" s="186">
        <f t="array" ref="U184">INDEX($B$4:$R$4,,MATCH(LARGE($B184:$R184+COLUMN($B184:$R184)/100,U$4),$B184:$R184+COLUMN($B184:$R184)/100,0))</f>
        <v>0</v>
      </c>
      <c r="V184" s="186">
        <f t="array" ref="V184">INDEX($B$4:$R$4,,MATCH(LARGE($B184:$R184+COLUMN($B184:$R184)/100,V$4),$B184:$R184+COLUMN($B184:$R184)/100,0))</f>
        <v>0</v>
      </c>
    </row>
    <row r="185" spans="1:22" x14ac:dyDescent="0.35">
      <c r="A185"/>
      <c r="T185" s="187">
        <f t="shared" si="2"/>
        <v>0</v>
      </c>
      <c r="U185" s="186">
        <f t="array" ref="U185">INDEX($B$4:$R$4,,MATCH(LARGE($B185:$R185+COLUMN($B185:$R185)/100,U$4),$B185:$R185+COLUMN($B185:$R185)/100,0))</f>
        <v>0</v>
      </c>
      <c r="V185" s="186">
        <f t="array" ref="V185">INDEX($B$4:$R$4,,MATCH(LARGE($B185:$R185+COLUMN($B185:$R185)/100,V$4),$B185:$R185+COLUMN($B185:$R185)/100,0))</f>
        <v>0</v>
      </c>
    </row>
    <row r="186" spans="1:22" x14ac:dyDescent="0.35">
      <c r="A186"/>
      <c r="T186" s="187">
        <f t="shared" si="2"/>
        <v>0</v>
      </c>
      <c r="U186" s="186">
        <f t="array" ref="U186">INDEX($B$4:$R$4,,MATCH(LARGE($B186:$R186+COLUMN($B186:$R186)/100,U$4),$B186:$R186+COLUMN($B186:$R186)/100,0))</f>
        <v>0</v>
      </c>
      <c r="V186" s="186">
        <f t="array" ref="V186">INDEX($B$4:$R$4,,MATCH(LARGE($B186:$R186+COLUMN($B186:$R186)/100,V$4),$B186:$R186+COLUMN($B186:$R186)/100,0))</f>
        <v>0</v>
      </c>
    </row>
    <row r="187" spans="1:22" x14ac:dyDescent="0.35">
      <c r="A187"/>
      <c r="T187" s="187">
        <f t="shared" si="2"/>
        <v>0</v>
      </c>
      <c r="U187" s="186">
        <f t="array" ref="U187">INDEX($B$4:$R$4,,MATCH(LARGE($B187:$R187+COLUMN($B187:$R187)/100,U$4),$B187:$R187+COLUMN($B187:$R187)/100,0))</f>
        <v>0</v>
      </c>
      <c r="V187" s="186">
        <f t="array" ref="V187">INDEX($B$4:$R$4,,MATCH(LARGE($B187:$R187+COLUMN($B187:$R187)/100,V$4),$B187:$R187+COLUMN($B187:$R187)/100,0))</f>
        <v>0</v>
      </c>
    </row>
    <row r="188" spans="1:22" x14ac:dyDescent="0.35">
      <c r="A188"/>
      <c r="T188" s="187">
        <f t="shared" si="2"/>
        <v>0</v>
      </c>
      <c r="U188" s="186">
        <f t="array" ref="U188">INDEX($B$4:$R$4,,MATCH(LARGE($B188:$R188+COLUMN($B188:$R188)/100,U$4),$B188:$R188+COLUMN($B188:$R188)/100,0))</f>
        <v>0</v>
      </c>
      <c r="V188" s="186">
        <f t="array" ref="V188">INDEX($B$4:$R$4,,MATCH(LARGE($B188:$R188+COLUMN($B188:$R188)/100,V$4),$B188:$R188+COLUMN($B188:$R188)/100,0))</f>
        <v>0</v>
      </c>
    </row>
    <row r="189" spans="1:22" x14ac:dyDescent="0.35">
      <c r="A189"/>
      <c r="T189" s="187">
        <f t="shared" si="2"/>
        <v>0</v>
      </c>
      <c r="U189" s="186">
        <f t="array" ref="U189">INDEX($B$4:$R$4,,MATCH(LARGE($B189:$R189+COLUMN($B189:$R189)/100,U$4),$B189:$R189+COLUMN($B189:$R189)/100,0))</f>
        <v>0</v>
      </c>
      <c r="V189" s="186">
        <f t="array" ref="V189">INDEX($B$4:$R$4,,MATCH(LARGE($B189:$R189+COLUMN($B189:$R189)/100,V$4),$B189:$R189+COLUMN($B189:$R189)/100,0))</f>
        <v>0</v>
      </c>
    </row>
    <row r="190" spans="1:22" x14ac:dyDescent="0.35">
      <c r="A190"/>
      <c r="T190" s="187">
        <f t="shared" si="2"/>
        <v>0</v>
      </c>
      <c r="U190" s="186">
        <f t="array" ref="U190">INDEX($B$4:$R$4,,MATCH(LARGE($B190:$R190+COLUMN($B190:$R190)/100,U$4),$B190:$R190+COLUMN($B190:$R190)/100,0))</f>
        <v>0</v>
      </c>
      <c r="V190" s="186">
        <f t="array" ref="V190">INDEX($B$4:$R$4,,MATCH(LARGE($B190:$R190+COLUMN($B190:$R190)/100,V$4),$B190:$R190+COLUMN($B190:$R190)/100,0))</f>
        <v>0</v>
      </c>
    </row>
    <row r="191" spans="1:22" x14ac:dyDescent="0.35">
      <c r="A191"/>
      <c r="T191" s="187">
        <f t="shared" si="2"/>
        <v>0</v>
      </c>
      <c r="U191" s="186">
        <f t="array" ref="U191">INDEX($B$4:$R$4,,MATCH(LARGE($B191:$R191+COLUMN($B191:$R191)/100,U$4),$B191:$R191+COLUMN($B191:$R191)/100,0))</f>
        <v>0</v>
      </c>
      <c r="V191" s="186">
        <f t="array" ref="V191">INDEX($B$4:$R$4,,MATCH(LARGE($B191:$R191+COLUMN($B191:$R191)/100,V$4),$B191:$R191+COLUMN($B191:$R191)/100,0))</f>
        <v>0</v>
      </c>
    </row>
    <row r="192" spans="1:22" x14ac:dyDescent="0.35">
      <c r="A192"/>
      <c r="T192" s="187">
        <f t="shared" si="2"/>
        <v>0</v>
      </c>
      <c r="U192" s="186">
        <f t="array" ref="U192">INDEX($B$4:$R$4,,MATCH(LARGE($B192:$R192+COLUMN($B192:$R192)/100,U$4),$B192:$R192+COLUMN($B192:$R192)/100,0))</f>
        <v>0</v>
      </c>
      <c r="V192" s="186">
        <f t="array" ref="V192">INDEX($B$4:$R$4,,MATCH(LARGE($B192:$R192+COLUMN($B192:$R192)/100,V$4),$B192:$R192+COLUMN($B192:$R192)/100,0))</f>
        <v>0</v>
      </c>
    </row>
    <row r="193" spans="1:22" x14ac:dyDescent="0.35">
      <c r="A193"/>
      <c r="T193" s="187">
        <f t="shared" si="2"/>
        <v>0</v>
      </c>
      <c r="U193" s="186">
        <f t="array" ref="U193">INDEX($B$4:$R$4,,MATCH(LARGE($B193:$R193+COLUMN($B193:$R193)/100,U$4),$B193:$R193+COLUMN($B193:$R193)/100,0))</f>
        <v>0</v>
      </c>
      <c r="V193" s="186">
        <f t="array" ref="V193">INDEX($B$4:$R$4,,MATCH(LARGE($B193:$R193+COLUMN($B193:$R193)/100,V$4),$B193:$R193+COLUMN($B193:$R193)/100,0))</f>
        <v>0</v>
      </c>
    </row>
    <row r="194" spans="1:22" x14ac:dyDescent="0.35">
      <c r="A194"/>
      <c r="T194" s="187">
        <f t="shared" si="2"/>
        <v>0</v>
      </c>
      <c r="U194" s="186">
        <f t="array" ref="U194">INDEX($B$4:$R$4,,MATCH(LARGE($B194:$R194+COLUMN($B194:$R194)/100,U$4),$B194:$R194+COLUMN($B194:$R194)/100,0))</f>
        <v>0</v>
      </c>
      <c r="V194" s="186">
        <f t="array" ref="V194">INDEX($B$4:$R$4,,MATCH(LARGE($B194:$R194+COLUMN($B194:$R194)/100,V$4),$B194:$R194+COLUMN($B194:$R194)/100,0))</f>
        <v>0</v>
      </c>
    </row>
    <row r="195" spans="1:22" x14ac:dyDescent="0.35">
      <c r="A195"/>
      <c r="T195" s="187">
        <f t="shared" si="2"/>
        <v>0</v>
      </c>
      <c r="U195" s="186">
        <f t="array" ref="U195">INDEX($B$4:$R$4,,MATCH(LARGE($B195:$R195+COLUMN($B195:$R195)/100,U$4),$B195:$R195+COLUMN($B195:$R195)/100,0))</f>
        <v>0</v>
      </c>
      <c r="V195" s="186">
        <f t="array" ref="V195">INDEX($B$4:$R$4,,MATCH(LARGE($B195:$R195+COLUMN($B195:$R195)/100,V$4),$B195:$R195+COLUMN($B195:$R195)/100,0))</f>
        <v>0</v>
      </c>
    </row>
    <row r="196" spans="1:22" x14ac:dyDescent="0.35">
      <c r="A196"/>
      <c r="T196" s="187">
        <f t="shared" si="2"/>
        <v>0</v>
      </c>
      <c r="U196" s="186">
        <f t="array" ref="U196">INDEX($B$4:$R$4,,MATCH(LARGE($B196:$R196+COLUMN($B196:$R196)/100,U$4),$B196:$R196+COLUMN($B196:$R196)/100,0))</f>
        <v>0</v>
      </c>
      <c r="V196" s="186">
        <f t="array" ref="V196">INDEX($B$4:$R$4,,MATCH(LARGE($B196:$R196+COLUMN($B196:$R196)/100,V$4),$B196:$R196+COLUMN($B196:$R196)/100,0))</f>
        <v>0</v>
      </c>
    </row>
    <row r="197" spans="1:22" x14ac:dyDescent="0.35">
      <c r="A197"/>
      <c r="T197" s="187">
        <f t="shared" si="2"/>
        <v>0</v>
      </c>
      <c r="U197" s="186">
        <f t="array" ref="U197">INDEX($B$4:$R$4,,MATCH(LARGE($B197:$R197+COLUMN($B197:$R197)/100,U$4),$B197:$R197+COLUMN($B197:$R197)/100,0))</f>
        <v>0</v>
      </c>
      <c r="V197" s="186">
        <f t="array" ref="V197">INDEX($B$4:$R$4,,MATCH(LARGE($B197:$R197+COLUMN($B197:$R197)/100,V$4),$B197:$R197+COLUMN($B197:$R197)/100,0))</f>
        <v>0</v>
      </c>
    </row>
    <row r="198" spans="1:22" x14ac:dyDescent="0.35">
      <c r="A198"/>
      <c r="T198" s="187">
        <f t="shared" ref="T198:T261" si="3">IF(U198="---",V198,U198)</f>
        <v>0</v>
      </c>
      <c r="U198" s="186">
        <f t="array" ref="U198">INDEX($B$4:$R$4,,MATCH(LARGE($B198:$R198+COLUMN($B198:$R198)/100,U$4),$B198:$R198+COLUMN($B198:$R198)/100,0))</f>
        <v>0</v>
      </c>
      <c r="V198" s="186">
        <f t="array" ref="V198">INDEX($B$4:$R$4,,MATCH(LARGE($B198:$R198+COLUMN($B198:$R198)/100,V$4),$B198:$R198+COLUMN($B198:$R198)/100,0))</f>
        <v>0</v>
      </c>
    </row>
    <row r="199" spans="1:22" x14ac:dyDescent="0.35">
      <c r="A199"/>
      <c r="T199" s="187">
        <f t="shared" si="3"/>
        <v>0</v>
      </c>
      <c r="U199" s="186">
        <f t="array" ref="U199">INDEX($B$4:$R$4,,MATCH(LARGE($B199:$R199+COLUMN($B199:$R199)/100,U$4),$B199:$R199+COLUMN($B199:$R199)/100,0))</f>
        <v>0</v>
      </c>
      <c r="V199" s="186">
        <f t="array" ref="V199">INDEX($B$4:$R$4,,MATCH(LARGE($B199:$R199+COLUMN($B199:$R199)/100,V$4),$B199:$R199+COLUMN($B199:$R199)/100,0))</f>
        <v>0</v>
      </c>
    </row>
    <row r="200" spans="1:22" x14ac:dyDescent="0.35">
      <c r="A200"/>
      <c r="T200" s="187">
        <f t="shared" si="3"/>
        <v>0</v>
      </c>
      <c r="U200" s="186">
        <f t="array" ref="U200">INDEX($B$4:$R$4,,MATCH(LARGE($B200:$R200+COLUMN($B200:$R200)/100,U$4),$B200:$R200+COLUMN($B200:$R200)/100,0))</f>
        <v>0</v>
      </c>
      <c r="V200" s="186">
        <f t="array" ref="V200">INDEX($B$4:$R$4,,MATCH(LARGE($B200:$R200+COLUMN($B200:$R200)/100,V$4),$B200:$R200+COLUMN($B200:$R200)/100,0))</f>
        <v>0</v>
      </c>
    </row>
    <row r="201" spans="1:22" x14ac:dyDescent="0.35">
      <c r="A201"/>
      <c r="T201" s="187">
        <f t="shared" si="3"/>
        <v>0</v>
      </c>
      <c r="U201" s="186">
        <f t="array" ref="U201">INDEX($B$4:$R$4,,MATCH(LARGE($B201:$R201+COLUMN($B201:$R201)/100,U$4),$B201:$R201+COLUMN($B201:$R201)/100,0))</f>
        <v>0</v>
      </c>
      <c r="V201" s="186">
        <f t="array" ref="V201">INDEX($B$4:$R$4,,MATCH(LARGE($B201:$R201+COLUMN($B201:$R201)/100,V$4),$B201:$R201+COLUMN($B201:$R201)/100,0))</f>
        <v>0</v>
      </c>
    </row>
    <row r="202" spans="1:22" x14ac:dyDescent="0.35">
      <c r="A202"/>
      <c r="T202" s="187">
        <f t="shared" si="3"/>
        <v>0</v>
      </c>
      <c r="U202" s="186">
        <f t="array" ref="U202">INDEX($B$4:$R$4,,MATCH(LARGE($B202:$R202+COLUMN($B202:$R202)/100,U$4),$B202:$R202+COLUMN($B202:$R202)/100,0))</f>
        <v>0</v>
      </c>
      <c r="V202" s="186">
        <f t="array" ref="V202">INDEX($B$4:$R$4,,MATCH(LARGE($B202:$R202+COLUMN($B202:$R202)/100,V$4),$B202:$R202+COLUMN($B202:$R202)/100,0))</f>
        <v>0</v>
      </c>
    </row>
    <row r="203" spans="1:22" x14ac:dyDescent="0.35">
      <c r="A203"/>
      <c r="T203" s="187">
        <f t="shared" si="3"/>
        <v>0</v>
      </c>
      <c r="U203" s="186">
        <f t="array" ref="U203">INDEX($B$4:$R$4,,MATCH(LARGE($B203:$R203+COLUMN($B203:$R203)/100,U$4),$B203:$R203+COLUMN($B203:$R203)/100,0))</f>
        <v>0</v>
      </c>
      <c r="V203" s="186">
        <f t="array" ref="V203">INDEX($B$4:$R$4,,MATCH(LARGE($B203:$R203+COLUMN($B203:$R203)/100,V$4),$B203:$R203+COLUMN($B203:$R203)/100,0))</f>
        <v>0</v>
      </c>
    </row>
    <row r="204" spans="1:22" x14ac:dyDescent="0.35">
      <c r="A204"/>
      <c r="T204" s="187">
        <f t="shared" si="3"/>
        <v>0</v>
      </c>
      <c r="U204" s="186">
        <f t="array" ref="U204">INDEX($B$4:$R$4,,MATCH(LARGE($B204:$R204+COLUMN($B204:$R204)/100,U$4),$B204:$R204+COLUMN($B204:$R204)/100,0))</f>
        <v>0</v>
      </c>
      <c r="V204" s="186">
        <f t="array" ref="V204">INDEX($B$4:$R$4,,MATCH(LARGE($B204:$R204+COLUMN($B204:$R204)/100,V$4),$B204:$R204+COLUMN($B204:$R204)/100,0))</f>
        <v>0</v>
      </c>
    </row>
    <row r="205" spans="1:22" x14ac:dyDescent="0.35">
      <c r="A205"/>
      <c r="T205" s="187">
        <f t="shared" si="3"/>
        <v>0</v>
      </c>
      <c r="U205" s="186">
        <f t="array" ref="U205">INDEX($B$4:$R$4,,MATCH(LARGE($B205:$R205+COLUMN($B205:$R205)/100,U$4),$B205:$R205+COLUMN($B205:$R205)/100,0))</f>
        <v>0</v>
      </c>
      <c r="V205" s="186">
        <f t="array" ref="V205">INDEX($B$4:$R$4,,MATCH(LARGE($B205:$R205+COLUMN($B205:$R205)/100,V$4),$B205:$R205+COLUMN($B205:$R205)/100,0))</f>
        <v>0</v>
      </c>
    </row>
    <row r="206" spans="1:22" x14ac:dyDescent="0.35">
      <c r="A206"/>
      <c r="T206" s="187">
        <f t="shared" si="3"/>
        <v>0</v>
      </c>
      <c r="U206" s="186">
        <f t="array" ref="U206">INDEX($B$4:$R$4,,MATCH(LARGE($B206:$R206+COLUMN($B206:$R206)/100,U$4),$B206:$R206+COLUMN($B206:$R206)/100,0))</f>
        <v>0</v>
      </c>
      <c r="V206" s="186">
        <f t="array" ref="V206">INDEX($B$4:$R$4,,MATCH(LARGE($B206:$R206+COLUMN($B206:$R206)/100,V$4),$B206:$R206+COLUMN($B206:$R206)/100,0))</f>
        <v>0</v>
      </c>
    </row>
    <row r="207" spans="1:22" x14ac:dyDescent="0.35">
      <c r="A207"/>
      <c r="T207" s="187">
        <f t="shared" si="3"/>
        <v>0</v>
      </c>
      <c r="U207" s="186">
        <f t="array" ref="U207">INDEX($B$4:$R$4,,MATCH(LARGE($B207:$R207+COLUMN($B207:$R207)/100,U$4),$B207:$R207+COLUMN($B207:$R207)/100,0))</f>
        <v>0</v>
      </c>
      <c r="V207" s="186">
        <f t="array" ref="V207">INDEX($B$4:$R$4,,MATCH(LARGE($B207:$R207+COLUMN($B207:$R207)/100,V$4),$B207:$R207+COLUMN($B207:$R207)/100,0))</f>
        <v>0</v>
      </c>
    </row>
    <row r="208" spans="1:22" x14ac:dyDescent="0.35">
      <c r="A208"/>
      <c r="T208" s="187">
        <f t="shared" si="3"/>
        <v>0</v>
      </c>
      <c r="U208" s="186">
        <f t="array" ref="U208">INDEX($B$4:$R$4,,MATCH(LARGE($B208:$R208+COLUMN($B208:$R208)/100,U$4),$B208:$R208+COLUMN($B208:$R208)/100,0))</f>
        <v>0</v>
      </c>
      <c r="V208" s="186">
        <f t="array" ref="V208">INDEX($B$4:$R$4,,MATCH(LARGE($B208:$R208+COLUMN($B208:$R208)/100,V$4),$B208:$R208+COLUMN($B208:$R208)/100,0))</f>
        <v>0</v>
      </c>
    </row>
    <row r="209" spans="1:22" x14ac:dyDescent="0.35">
      <c r="A209"/>
      <c r="T209" s="187">
        <f t="shared" si="3"/>
        <v>0</v>
      </c>
      <c r="U209" s="186">
        <f t="array" ref="U209">INDEX($B$4:$R$4,,MATCH(LARGE($B209:$R209+COLUMN($B209:$R209)/100,U$4),$B209:$R209+COLUMN($B209:$R209)/100,0))</f>
        <v>0</v>
      </c>
      <c r="V209" s="186">
        <f t="array" ref="V209">INDEX($B$4:$R$4,,MATCH(LARGE($B209:$R209+COLUMN($B209:$R209)/100,V$4),$B209:$R209+COLUMN($B209:$R209)/100,0))</f>
        <v>0</v>
      </c>
    </row>
    <row r="210" spans="1:22" x14ac:dyDescent="0.35">
      <c r="A210"/>
      <c r="T210" s="187">
        <f t="shared" si="3"/>
        <v>0</v>
      </c>
      <c r="U210" s="186">
        <f t="array" ref="U210">INDEX($B$4:$R$4,,MATCH(LARGE($B210:$R210+COLUMN($B210:$R210)/100,U$4),$B210:$R210+COLUMN($B210:$R210)/100,0))</f>
        <v>0</v>
      </c>
      <c r="V210" s="186">
        <f t="array" ref="V210">INDEX($B$4:$R$4,,MATCH(LARGE($B210:$R210+COLUMN($B210:$R210)/100,V$4),$B210:$R210+COLUMN($B210:$R210)/100,0))</f>
        <v>0</v>
      </c>
    </row>
    <row r="211" spans="1:22" x14ac:dyDescent="0.35">
      <c r="A211"/>
      <c r="T211" s="187">
        <f t="shared" si="3"/>
        <v>0</v>
      </c>
      <c r="U211" s="186">
        <f t="array" ref="U211">INDEX($B$4:$R$4,,MATCH(LARGE($B211:$R211+COLUMN($B211:$R211)/100,U$4),$B211:$R211+COLUMN($B211:$R211)/100,0))</f>
        <v>0</v>
      </c>
      <c r="V211" s="186">
        <f t="array" ref="V211">INDEX($B$4:$R$4,,MATCH(LARGE($B211:$R211+COLUMN($B211:$R211)/100,V$4),$B211:$R211+COLUMN($B211:$R211)/100,0))</f>
        <v>0</v>
      </c>
    </row>
    <row r="212" spans="1:22" x14ac:dyDescent="0.35">
      <c r="A212"/>
      <c r="T212" s="187">
        <f t="shared" si="3"/>
        <v>0</v>
      </c>
      <c r="U212" s="186">
        <f t="array" ref="U212">INDEX($B$4:$R$4,,MATCH(LARGE($B212:$R212+COLUMN($B212:$R212)/100,U$4),$B212:$R212+COLUMN($B212:$R212)/100,0))</f>
        <v>0</v>
      </c>
      <c r="V212" s="186">
        <f t="array" ref="V212">INDEX($B$4:$R$4,,MATCH(LARGE($B212:$R212+COLUMN($B212:$R212)/100,V$4),$B212:$R212+COLUMN($B212:$R212)/100,0))</f>
        <v>0</v>
      </c>
    </row>
    <row r="213" spans="1:22" x14ac:dyDescent="0.35">
      <c r="A213"/>
      <c r="T213" s="187">
        <f t="shared" si="3"/>
        <v>0</v>
      </c>
      <c r="U213" s="186">
        <f t="array" ref="U213">INDEX($B$4:$R$4,,MATCH(LARGE($B213:$R213+COLUMN($B213:$R213)/100,U$4),$B213:$R213+COLUMN($B213:$R213)/100,0))</f>
        <v>0</v>
      </c>
      <c r="V213" s="186">
        <f t="array" ref="V213">INDEX($B$4:$R$4,,MATCH(LARGE($B213:$R213+COLUMN($B213:$R213)/100,V$4),$B213:$R213+COLUMN($B213:$R213)/100,0))</f>
        <v>0</v>
      </c>
    </row>
    <row r="214" spans="1:22" x14ac:dyDescent="0.35">
      <c r="A214"/>
      <c r="T214" s="187">
        <f t="shared" si="3"/>
        <v>0</v>
      </c>
      <c r="U214" s="186">
        <f t="array" ref="U214">INDEX($B$4:$R$4,,MATCH(LARGE($B214:$R214+COLUMN($B214:$R214)/100,U$4),$B214:$R214+COLUMN($B214:$R214)/100,0))</f>
        <v>0</v>
      </c>
      <c r="V214" s="186">
        <f t="array" ref="V214">INDEX($B$4:$R$4,,MATCH(LARGE($B214:$R214+COLUMN($B214:$R214)/100,V$4),$B214:$R214+COLUMN($B214:$R214)/100,0))</f>
        <v>0</v>
      </c>
    </row>
    <row r="215" spans="1:22" x14ac:dyDescent="0.35">
      <c r="A215"/>
      <c r="T215" s="187">
        <f t="shared" si="3"/>
        <v>0</v>
      </c>
      <c r="U215" s="186">
        <f t="array" ref="U215">INDEX($B$4:$R$4,,MATCH(LARGE($B215:$R215+COLUMN($B215:$R215)/100,U$4),$B215:$R215+COLUMN($B215:$R215)/100,0))</f>
        <v>0</v>
      </c>
      <c r="V215" s="186">
        <f t="array" ref="V215">INDEX($B$4:$R$4,,MATCH(LARGE($B215:$R215+COLUMN($B215:$R215)/100,V$4),$B215:$R215+COLUMN($B215:$R215)/100,0))</f>
        <v>0</v>
      </c>
    </row>
    <row r="216" spans="1:22" x14ac:dyDescent="0.35">
      <c r="A216"/>
      <c r="T216" s="187">
        <f t="shared" si="3"/>
        <v>0</v>
      </c>
      <c r="U216" s="186">
        <f t="array" ref="U216">INDEX($B$4:$R$4,,MATCH(LARGE($B216:$R216+COLUMN($B216:$R216)/100,U$4),$B216:$R216+COLUMN($B216:$R216)/100,0))</f>
        <v>0</v>
      </c>
      <c r="V216" s="186">
        <f t="array" ref="V216">INDEX($B$4:$R$4,,MATCH(LARGE($B216:$R216+COLUMN($B216:$R216)/100,V$4),$B216:$R216+COLUMN($B216:$R216)/100,0))</f>
        <v>0</v>
      </c>
    </row>
    <row r="217" spans="1:22" x14ac:dyDescent="0.35">
      <c r="A217"/>
      <c r="T217" s="187">
        <f t="shared" si="3"/>
        <v>0</v>
      </c>
      <c r="U217" s="186">
        <f t="array" ref="U217">INDEX($B$4:$R$4,,MATCH(LARGE($B217:$R217+COLUMN($B217:$R217)/100,U$4),$B217:$R217+COLUMN($B217:$R217)/100,0))</f>
        <v>0</v>
      </c>
      <c r="V217" s="186">
        <f t="array" ref="V217">INDEX($B$4:$R$4,,MATCH(LARGE($B217:$R217+COLUMN($B217:$R217)/100,V$4),$B217:$R217+COLUMN($B217:$R217)/100,0))</f>
        <v>0</v>
      </c>
    </row>
    <row r="218" spans="1:22" x14ac:dyDescent="0.35">
      <c r="A218"/>
      <c r="T218" s="187">
        <f t="shared" si="3"/>
        <v>0</v>
      </c>
      <c r="U218" s="186">
        <f t="array" ref="U218">INDEX($B$4:$R$4,,MATCH(LARGE($B218:$R218+COLUMN($B218:$R218)/100,U$4),$B218:$R218+COLUMN($B218:$R218)/100,0))</f>
        <v>0</v>
      </c>
      <c r="V218" s="186">
        <f t="array" ref="V218">INDEX($B$4:$R$4,,MATCH(LARGE($B218:$R218+COLUMN($B218:$R218)/100,V$4),$B218:$R218+COLUMN($B218:$R218)/100,0))</f>
        <v>0</v>
      </c>
    </row>
    <row r="219" spans="1:22" x14ac:dyDescent="0.35">
      <c r="A219"/>
      <c r="T219" s="187">
        <f t="shared" si="3"/>
        <v>0</v>
      </c>
      <c r="U219" s="186">
        <f t="array" ref="U219">INDEX($B$4:$R$4,,MATCH(LARGE($B219:$R219+COLUMN($B219:$R219)/100,U$4),$B219:$R219+COLUMN($B219:$R219)/100,0))</f>
        <v>0</v>
      </c>
      <c r="V219" s="186">
        <f t="array" ref="V219">INDEX($B$4:$R$4,,MATCH(LARGE($B219:$R219+COLUMN($B219:$R219)/100,V$4),$B219:$R219+COLUMN($B219:$R219)/100,0))</f>
        <v>0</v>
      </c>
    </row>
    <row r="220" spans="1:22" x14ac:dyDescent="0.35">
      <c r="A220"/>
      <c r="T220" s="187">
        <f t="shared" si="3"/>
        <v>0</v>
      </c>
      <c r="U220" s="186">
        <f t="array" ref="U220">INDEX($B$4:$R$4,,MATCH(LARGE($B220:$R220+COLUMN($B220:$R220)/100,U$4),$B220:$R220+COLUMN($B220:$R220)/100,0))</f>
        <v>0</v>
      </c>
      <c r="V220" s="186">
        <f t="array" ref="V220">INDEX($B$4:$R$4,,MATCH(LARGE($B220:$R220+COLUMN($B220:$R220)/100,V$4),$B220:$R220+COLUMN($B220:$R220)/100,0))</f>
        <v>0</v>
      </c>
    </row>
    <row r="221" spans="1:22" x14ac:dyDescent="0.35">
      <c r="A221"/>
      <c r="T221" s="187">
        <f t="shared" si="3"/>
        <v>0</v>
      </c>
      <c r="U221" s="186">
        <f t="array" ref="U221">INDEX($B$4:$R$4,,MATCH(LARGE($B221:$R221+COLUMN($B221:$R221)/100,U$4),$B221:$R221+COLUMN($B221:$R221)/100,0))</f>
        <v>0</v>
      </c>
      <c r="V221" s="186">
        <f t="array" ref="V221">INDEX($B$4:$R$4,,MATCH(LARGE($B221:$R221+COLUMN($B221:$R221)/100,V$4),$B221:$R221+COLUMN($B221:$R221)/100,0))</f>
        <v>0</v>
      </c>
    </row>
    <row r="222" spans="1:22" x14ac:dyDescent="0.35">
      <c r="A222"/>
      <c r="T222" s="187">
        <f t="shared" si="3"/>
        <v>0</v>
      </c>
      <c r="U222" s="186">
        <f t="array" ref="U222">INDEX($B$4:$R$4,,MATCH(LARGE($B222:$R222+COLUMN($B222:$R222)/100,U$4),$B222:$R222+COLUMN($B222:$R222)/100,0))</f>
        <v>0</v>
      </c>
      <c r="V222" s="186">
        <f t="array" ref="V222">INDEX($B$4:$R$4,,MATCH(LARGE($B222:$R222+COLUMN($B222:$R222)/100,V$4),$B222:$R222+COLUMN($B222:$R222)/100,0))</f>
        <v>0</v>
      </c>
    </row>
    <row r="223" spans="1:22" x14ac:dyDescent="0.35">
      <c r="A223"/>
      <c r="T223" s="187">
        <f t="shared" si="3"/>
        <v>0</v>
      </c>
      <c r="U223" s="186">
        <f t="array" ref="U223">INDEX($B$4:$R$4,,MATCH(LARGE($B223:$R223+COLUMN($B223:$R223)/100,U$4),$B223:$R223+COLUMN($B223:$R223)/100,0))</f>
        <v>0</v>
      </c>
      <c r="V223" s="186">
        <f t="array" ref="V223">INDEX($B$4:$R$4,,MATCH(LARGE($B223:$R223+COLUMN($B223:$R223)/100,V$4),$B223:$R223+COLUMN($B223:$R223)/100,0))</f>
        <v>0</v>
      </c>
    </row>
    <row r="224" spans="1:22" x14ac:dyDescent="0.35">
      <c r="A224"/>
      <c r="T224" s="187">
        <f t="shared" si="3"/>
        <v>0</v>
      </c>
      <c r="U224" s="186">
        <f t="array" ref="U224">INDEX($B$4:$R$4,,MATCH(LARGE($B224:$R224+COLUMN($B224:$R224)/100,U$4),$B224:$R224+COLUMN($B224:$R224)/100,0))</f>
        <v>0</v>
      </c>
      <c r="V224" s="186">
        <f t="array" ref="V224">INDEX($B$4:$R$4,,MATCH(LARGE($B224:$R224+COLUMN($B224:$R224)/100,V$4),$B224:$R224+COLUMN($B224:$R224)/100,0))</f>
        <v>0</v>
      </c>
    </row>
    <row r="225" spans="1:22" x14ac:dyDescent="0.35">
      <c r="A225"/>
      <c r="T225" s="187">
        <f t="shared" si="3"/>
        <v>0</v>
      </c>
      <c r="U225" s="186">
        <f t="array" ref="U225">INDEX($B$4:$R$4,,MATCH(LARGE($B225:$R225+COLUMN($B225:$R225)/100,U$4),$B225:$R225+COLUMN($B225:$R225)/100,0))</f>
        <v>0</v>
      </c>
      <c r="V225" s="186">
        <f t="array" ref="V225">INDEX($B$4:$R$4,,MATCH(LARGE($B225:$R225+COLUMN($B225:$R225)/100,V$4),$B225:$R225+COLUMN($B225:$R225)/100,0))</f>
        <v>0</v>
      </c>
    </row>
    <row r="226" spans="1:22" x14ac:dyDescent="0.35">
      <c r="A226"/>
      <c r="T226" s="187">
        <f t="shared" si="3"/>
        <v>0</v>
      </c>
      <c r="U226" s="186">
        <f t="array" ref="U226">INDEX($B$4:$R$4,,MATCH(LARGE($B226:$R226+COLUMN($B226:$R226)/100,U$4),$B226:$R226+COLUMN($B226:$R226)/100,0))</f>
        <v>0</v>
      </c>
      <c r="V226" s="186">
        <f t="array" ref="V226">INDEX($B$4:$R$4,,MATCH(LARGE($B226:$R226+COLUMN($B226:$R226)/100,V$4),$B226:$R226+COLUMN($B226:$R226)/100,0))</f>
        <v>0</v>
      </c>
    </row>
    <row r="227" spans="1:22" x14ac:dyDescent="0.35">
      <c r="A227"/>
      <c r="T227" s="187">
        <f t="shared" si="3"/>
        <v>0</v>
      </c>
      <c r="U227" s="186">
        <f t="array" ref="U227">INDEX($B$4:$R$4,,MATCH(LARGE($B227:$R227+COLUMN($B227:$R227)/100,U$4),$B227:$R227+COLUMN($B227:$R227)/100,0))</f>
        <v>0</v>
      </c>
      <c r="V227" s="186">
        <f t="array" ref="V227">INDEX($B$4:$R$4,,MATCH(LARGE($B227:$R227+COLUMN($B227:$R227)/100,V$4),$B227:$R227+COLUMN($B227:$R227)/100,0))</f>
        <v>0</v>
      </c>
    </row>
    <row r="228" spans="1:22" x14ac:dyDescent="0.35">
      <c r="A228"/>
      <c r="T228" s="187">
        <f t="shared" si="3"/>
        <v>0</v>
      </c>
      <c r="U228" s="186">
        <f t="array" ref="U228">INDEX($B$4:$R$4,,MATCH(LARGE($B228:$R228+COLUMN($B228:$R228)/100,U$4),$B228:$R228+COLUMN($B228:$R228)/100,0))</f>
        <v>0</v>
      </c>
      <c r="V228" s="186">
        <f t="array" ref="V228">INDEX($B$4:$R$4,,MATCH(LARGE($B228:$R228+COLUMN($B228:$R228)/100,V$4),$B228:$R228+COLUMN($B228:$R228)/100,0))</f>
        <v>0</v>
      </c>
    </row>
    <row r="229" spans="1:22" x14ac:dyDescent="0.35">
      <c r="A229"/>
      <c r="T229" s="187">
        <f t="shared" si="3"/>
        <v>0</v>
      </c>
      <c r="U229" s="186">
        <f t="array" ref="U229">INDEX($B$4:$R$4,,MATCH(LARGE($B229:$R229+COLUMN($B229:$R229)/100,U$4),$B229:$R229+COLUMN($B229:$R229)/100,0))</f>
        <v>0</v>
      </c>
      <c r="V229" s="186">
        <f t="array" ref="V229">INDEX($B$4:$R$4,,MATCH(LARGE($B229:$R229+COLUMN($B229:$R229)/100,V$4),$B229:$R229+COLUMN($B229:$R229)/100,0))</f>
        <v>0</v>
      </c>
    </row>
    <row r="230" spans="1:22" x14ac:dyDescent="0.35">
      <c r="A230"/>
      <c r="T230" s="187">
        <f t="shared" si="3"/>
        <v>0</v>
      </c>
      <c r="U230" s="186">
        <f t="array" ref="U230">INDEX($B$4:$R$4,,MATCH(LARGE($B230:$R230+COLUMN($B230:$R230)/100,U$4),$B230:$R230+COLUMN($B230:$R230)/100,0))</f>
        <v>0</v>
      </c>
      <c r="V230" s="186">
        <f t="array" ref="V230">INDEX($B$4:$R$4,,MATCH(LARGE($B230:$R230+COLUMN($B230:$R230)/100,V$4),$B230:$R230+COLUMN($B230:$R230)/100,0))</f>
        <v>0</v>
      </c>
    </row>
    <row r="231" spans="1:22" x14ac:dyDescent="0.35">
      <c r="A231"/>
      <c r="T231" s="187">
        <f t="shared" si="3"/>
        <v>0</v>
      </c>
      <c r="U231" s="186">
        <f t="array" ref="U231">INDEX($B$4:$R$4,,MATCH(LARGE($B231:$R231+COLUMN($B231:$R231)/100,U$4),$B231:$R231+COLUMN($B231:$R231)/100,0))</f>
        <v>0</v>
      </c>
      <c r="V231" s="186">
        <f t="array" ref="V231">INDEX($B$4:$R$4,,MATCH(LARGE($B231:$R231+COLUMN($B231:$R231)/100,V$4),$B231:$R231+COLUMN($B231:$R231)/100,0))</f>
        <v>0</v>
      </c>
    </row>
    <row r="232" spans="1:22" x14ac:dyDescent="0.35">
      <c r="A232"/>
      <c r="T232" s="187">
        <f t="shared" si="3"/>
        <v>0</v>
      </c>
      <c r="U232" s="186">
        <f t="array" ref="U232">INDEX($B$4:$R$4,,MATCH(LARGE($B232:$R232+COLUMN($B232:$R232)/100,U$4),$B232:$R232+COLUMN($B232:$R232)/100,0))</f>
        <v>0</v>
      </c>
      <c r="V232" s="186">
        <f t="array" ref="V232">INDEX($B$4:$R$4,,MATCH(LARGE($B232:$R232+COLUMN($B232:$R232)/100,V$4),$B232:$R232+COLUMN($B232:$R232)/100,0))</f>
        <v>0</v>
      </c>
    </row>
    <row r="233" spans="1:22" x14ac:dyDescent="0.35">
      <c r="A233"/>
      <c r="T233" s="187">
        <f t="shared" si="3"/>
        <v>0</v>
      </c>
      <c r="U233" s="186">
        <f t="array" ref="U233">INDEX($B$4:$R$4,,MATCH(LARGE($B233:$R233+COLUMN($B233:$R233)/100,U$4),$B233:$R233+COLUMN($B233:$R233)/100,0))</f>
        <v>0</v>
      </c>
      <c r="V233" s="186">
        <f t="array" ref="V233">INDEX($B$4:$R$4,,MATCH(LARGE($B233:$R233+COLUMN($B233:$R233)/100,V$4),$B233:$R233+COLUMN($B233:$R233)/100,0))</f>
        <v>0</v>
      </c>
    </row>
    <row r="234" spans="1:22" x14ac:dyDescent="0.35">
      <c r="A234"/>
      <c r="T234" s="187">
        <f t="shared" si="3"/>
        <v>0</v>
      </c>
      <c r="U234" s="186">
        <f t="array" ref="U234">INDEX($B$4:$R$4,,MATCH(LARGE($B234:$R234+COLUMN($B234:$R234)/100,U$4),$B234:$R234+COLUMN($B234:$R234)/100,0))</f>
        <v>0</v>
      </c>
      <c r="V234" s="186">
        <f t="array" ref="V234">INDEX($B$4:$R$4,,MATCH(LARGE($B234:$R234+COLUMN($B234:$R234)/100,V$4),$B234:$R234+COLUMN($B234:$R234)/100,0))</f>
        <v>0</v>
      </c>
    </row>
    <row r="235" spans="1:22" x14ac:dyDescent="0.35">
      <c r="A235"/>
      <c r="T235" s="187">
        <f t="shared" si="3"/>
        <v>0</v>
      </c>
      <c r="U235" s="186">
        <f t="array" ref="U235">INDEX($B$4:$R$4,,MATCH(LARGE($B235:$R235+COLUMN($B235:$R235)/100,U$4),$B235:$R235+COLUMN($B235:$R235)/100,0))</f>
        <v>0</v>
      </c>
      <c r="V235" s="186">
        <f t="array" ref="V235">INDEX($B$4:$R$4,,MATCH(LARGE($B235:$R235+COLUMN($B235:$R235)/100,V$4),$B235:$R235+COLUMN($B235:$R235)/100,0))</f>
        <v>0</v>
      </c>
    </row>
    <row r="236" spans="1:22" x14ac:dyDescent="0.35">
      <c r="A236"/>
      <c r="T236" s="187">
        <f t="shared" si="3"/>
        <v>0</v>
      </c>
      <c r="U236" s="186">
        <f t="array" ref="U236">INDEX($B$4:$R$4,,MATCH(LARGE($B236:$R236+COLUMN($B236:$R236)/100,U$4),$B236:$R236+COLUMN($B236:$R236)/100,0))</f>
        <v>0</v>
      </c>
      <c r="V236" s="186">
        <f t="array" ref="V236">INDEX($B$4:$R$4,,MATCH(LARGE($B236:$R236+COLUMN($B236:$R236)/100,V$4),$B236:$R236+COLUMN($B236:$R236)/100,0))</f>
        <v>0</v>
      </c>
    </row>
    <row r="237" spans="1:22" x14ac:dyDescent="0.35">
      <c r="A237"/>
      <c r="T237" s="187">
        <f t="shared" si="3"/>
        <v>0</v>
      </c>
      <c r="U237" s="186">
        <f t="array" ref="U237">INDEX($B$4:$R$4,,MATCH(LARGE($B237:$R237+COLUMN($B237:$R237)/100,U$4),$B237:$R237+COLUMN($B237:$R237)/100,0))</f>
        <v>0</v>
      </c>
      <c r="V237" s="186">
        <f t="array" ref="V237">INDEX($B$4:$R$4,,MATCH(LARGE($B237:$R237+COLUMN($B237:$R237)/100,V$4),$B237:$R237+COLUMN($B237:$R237)/100,0))</f>
        <v>0</v>
      </c>
    </row>
    <row r="238" spans="1:22" x14ac:dyDescent="0.35">
      <c r="A238"/>
      <c r="T238" s="187">
        <f t="shared" si="3"/>
        <v>0</v>
      </c>
      <c r="U238" s="186">
        <f t="array" ref="U238">INDEX($B$4:$R$4,,MATCH(LARGE($B238:$R238+COLUMN($B238:$R238)/100,U$4),$B238:$R238+COLUMN($B238:$R238)/100,0))</f>
        <v>0</v>
      </c>
      <c r="V238" s="186">
        <f t="array" ref="V238">INDEX($B$4:$R$4,,MATCH(LARGE($B238:$R238+COLUMN($B238:$R238)/100,V$4),$B238:$R238+COLUMN($B238:$R238)/100,0))</f>
        <v>0</v>
      </c>
    </row>
    <row r="239" spans="1:22" x14ac:dyDescent="0.35">
      <c r="A239"/>
      <c r="T239" s="187">
        <f t="shared" si="3"/>
        <v>0</v>
      </c>
      <c r="U239" s="186">
        <f t="array" ref="U239">INDEX($B$4:$R$4,,MATCH(LARGE($B239:$R239+COLUMN($B239:$R239)/100,U$4),$B239:$R239+COLUMN($B239:$R239)/100,0))</f>
        <v>0</v>
      </c>
      <c r="V239" s="186">
        <f t="array" ref="V239">INDEX($B$4:$R$4,,MATCH(LARGE($B239:$R239+COLUMN($B239:$R239)/100,V$4),$B239:$R239+COLUMN($B239:$R239)/100,0))</f>
        <v>0</v>
      </c>
    </row>
    <row r="240" spans="1:22" x14ac:dyDescent="0.35">
      <c r="A240"/>
      <c r="T240" s="187">
        <f t="shared" si="3"/>
        <v>0</v>
      </c>
      <c r="U240" s="186">
        <f t="array" ref="U240">INDEX($B$4:$R$4,,MATCH(LARGE($B240:$R240+COLUMN($B240:$R240)/100,U$4),$B240:$R240+COLUMN($B240:$R240)/100,0))</f>
        <v>0</v>
      </c>
      <c r="V240" s="186">
        <f t="array" ref="V240">INDEX($B$4:$R$4,,MATCH(LARGE($B240:$R240+COLUMN($B240:$R240)/100,V$4),$B240:$R240+COLUMN($B240:$R240)/100,0))</f>
        <v>0</v>
      </c>
    </row>
    <row r="241" spans="1:22" x14ac:dyDescent="0.35">
      <c r="A241"/>
      <c r="T241" s="187">
        <f t="shared" si="3"/>
        <v>0</v>
      </c>
      <c r="U241" s="186">
        <f t="array" ref="U241">INDEX($B$4:$R$4,,MATCH(LARGE($B241:$R241+COLUMN($B241:$R241)/100,U$4),$B241:$R241+COLUMN($B241:$R241)/100,0))</f>
        <v>0</v>
      </c>
      <c r="V241" s="186">
        <f t="array" ref="V241">INDEX($B$4:$R$4,,MATCH(LARGE($B241:$R241+COLUMN($B241:$R241)/100,V$4),$B241:$R241+COLUMN($B241:$R241)/100,0))</f>
        <v>0</v>
      </c>
    </row>
    <row r="242" spans="1:22" x14ac:dyDescent="0.35">
      <c r="A242"/>
      <c r="T242" s="187">
        <f t="shared" si="3"/>
        <v>0</v>
      </c>
      <c r="U242" s="186">
        <f t="array" ref="U242">INDEX($B$4:$R$4,,MATCH(LARGE($B242:$R242+COLUMN($B242:$R242)/100,U$4),$B242:$R242+COLUMN($B242:$R242)/100,0))</f>
        <v>0</v>
      </c>
      <c r="V242" s="186">
        <f t="array" ref="V242">INDEX($B$4:$R$4,,MATCH(LARGE($B242:$R242+COLUMN($B242:$R242)/100,V$4),$B242:$R242+COLUMN($B242:$R242)/100,0))</f>
        <v>0</v>
      </c>
    </row>
    <row r="243" spans="1:22" x14ac:dyDescent="0.35">
      <c r="A243"/>
      <c r="T243" s="187">
        <f t="shared" si="3"/>
        <v>0</v>
      </c>
      <c r="U243" s="186">
        <f t="array" ref="U243">INDEX($B$4:$R$4,,MATCH(LARGE($B243:$R243+COLUMN($B243:$R243)/100,U$4),$B243:$R243+COLUMN($B243:$R243)/100,0))</f>
        <v>0</v>
      </c>
      <c r="V243" s="186">
        <f t="array" ref="V243">INDEX($B$4:$R$4,,MATCH(LARGE($B243:$R243+COLUMN($B243:$R243)/100,V$4),$B243:$R243+COLUMN($B243:$R243)/100,0))</f>
        <v>0</v>
      </c>
    </row>
    <row r="244" spans="1:22" x14ac:dyDescent="0.35">
      <c r="A244"/>
      <c r="T244" s="187">
        <f t="shared" si="3"/>
        <v>0</v>
      </c>
      <c r="U244" s="186">
        <f t="array" ref="U244">INDEX($B$4:$R$4,,MATCH(LARGE($B244:$R244+COLUMN($B244:$R244)/100,U$4),$B244:$R244+COLUMN($B244:$R244)/100,0))</f>
        <v>0</v>
      </c>
      <c r="V244" s="186">
        <f t="array" ref="V244">INDEX($B$4:$R$4,,MATCH(LARGE($B244:$R244+COLUMN($B244:$R244)/100,V$4),$B244:$R244+COLUMN($B244:$R244)/100,0))</f>
        <v>0</v>
      </c>
    </row>
    <row r="245" spans="1:22" x14ac:dyDescent="0.35">
      <c r="A245"/>
      <c r="T245" s="187">
        <f t="shared" si="3"/>
        <v>0</v>
      </c>
      <c r="U245" s="186">
        <f t="array" ref="U245">INDEX($B$4:$R$4,,MATCH(LARGE($B245:$R245+COLUMN($B245:$R245)/100,U$4),$B245:$R245+COLUMN($B245:$R245)/100,0))</f>
        <v>0</v>
      </c>
      <c r="V245" s="186">
        <f t="array" ref="V245">INDEX($B$4:$R$4,,MATCH(LARGE($B245:$R245+COLUMN($B245:$R245)/100,V$4),$B245:$R245+COLUMN($B245:$R245)/100,0))</f>
        <v>0</v>
      </c>
    </row>
    <row r="246" spans="1:22" x14ac:dyDescent="0.35">
      <c r="A246"/>
      <c r="T246" s="187">
        <f t="shared" si="3"/>
        <v>0</v>
      </c>
      <c r="U246" s="186">
        <f t="array" ref="U246">INDEX($B$4:$R$4,,MATCH(LARGE($B246:$R246+COLUMN($B246:$R246)/100,U$4),$B246:$R246+COLUMN($B246:$R246)/100,0))</f>
        <v>0</v>
      </c>
      <c r="V246" s="186">
        <f t="array" ref="V246">INDEX($B$4:$R$4,,MATCH(LARGE($B246:$R246+COLUMN($B246:$R246)/100,V$4),$B246:$R246+COLUMN($B246:$R246)/100,0))</f>
        <v>0</v>
      </c>
    </row>
    <row r="247" spans="1:22" x14ac:dyDescent="0.35">
      <c r="A247"/>
      <c r="T247" s="187">
        <f t="shared" si="3"/>
        <v>0</v>
      </c>
      <c r="U247" s="186">
        <f t="array" ref="U247">INDEX($B$4:$R$4,,MATCH(LARGE($B247:$R247+COLUMN($B247:$R247)/100,U$4),$B247:$R247+COLUMN($B247:$R247)/100,0))</f>
        <v>0</v>
      </c>
      <c r="V247" s="186">
        <f t="array" ref="V247">INDEX($B$4:$R$4,,MATCH(LARGE($B247:$R247+COLUMN($B247:$R247)/100,V$4),$B247:$R247+COLUMN($B247:$R247)/100,0))</f>
        <v>0</v>
      </c>
    </row>
    <row r="248" spans="1:22" x14ac:dyDescent="0.35">
      <c r="A248"/>
      <c r="T248" s="187">
        <f t="shared" si="3"/>
        <v>0</v>
      </c>
      <c r="U248" s="186">
        <f t="array" ref="U248">INDEX($B$4:$R$4,,MATCH(LARGE($B248:$R248+COLUMN($B248:$R248)/100,U$4),$B248:$R248+COLUMN($B248:$R248)/100,0))</f>
        <v>0</v>
      </c>
      <c r="V248" s="186">
        <f t="array" ref="V248">INDEX($B$4:$R$4,,MATCH(LARGE($B248:$R248+COLUMN($B248:$R248)/100,V$4),$B248:$R248+COLUMN($B248:$R248)/100,0))</f>
        <v>0</v>
      </c>
    </row>
    <row r="249" spans="1:22" x14ac:dyDescent="0.35">
      <c r="A249"/>
      <c r="T249" s="187">
        <f t="shared" si="3"/>
        <v>0</v>
      </c>
      <c r="U249" s="186">
        <f t="array" ref="U249">INDEX($B$4:$R$4,,MATCH(LARGE($B249:$R249+COLUMN($B249:$R249)/100,U$4),$B249:$R249+COLUMN($B249:$R249)/100,0))</f>
        <v>0</v>
      </c>
      <c r="V249" s="186">
        <f t="array" ref="V249">INDEX($B$4:$R$4,,MATCH(LARGE($B249:$R249+COLUMN($B249:$R249)/100,V$4),$B249:$R249+COLUMN($B249:$R249)/100,0))</f>
        <v>0</v>
      </c>
    </row>
    <row r="250" spans="1:22" x14ac:dyDescent="0.35">
      <c r="A250"/>
      <c r="T250" s="187">
        <f t="shared" si="3"/>
        <v>0</v>
      </c>
      <c r="U250" s="186">
        <f t="array" ref="U250">INDEX($B$4:$R$4,,MATCH(LARGE($B250:$R250+COLUMN($B250:$R250)/100,U$4),$B250:$R250+COLUMN($B250:$R250)/100,0))</f>
        <v>0</v>
      </c>
      <c r="V250" s="186">
        <f t="array" ref="V250">INDEX($B$4:$R$4,,MATCH(LARGE($B250:$R250+COLUMN($B250:$R250)/100,V$4),$B250:$R250+COLUMN($B250:$R250)/100,0))</f>
        <v>0</v>
      </c>
    </row>
    <row r="251" spans="1:22" x14ac:dyDescent="0.35">
      <c r="A251"/>
      <c r="T251" s="187">
        <f t="shared" si="3"/>
        <v>0</v>
      </c>
      <c r="U251" s="186">
        <f t="array" ref="U251">INDEX($B$4:$R$4,,MATCH(LARGE($B251:$R251+COLUMN($B251:$R251)/100,U$4),$B251:$R251+COLUMN($B251:$R251)/100,0))</f>
        <v>0</v>
      </c>
      <c r="V251" s="186">
        <f t="array" ref="V251">INDEX($B$4:$R$4,,MATCH(LARGE($B251:$R251+COLUMN($B251:$R251)/100,V$4),$B251:$R251+COLUMN($B251:$R251)/100,0))</f>
        <v>0</v>
      </c>
    </row>
    <row r="252" spans="1:22" x14ac:dyDescent="0.35">
      <c r="A252"/>
      <c r="T252" s="187">
        <f t="shared" si="3"/>
        <v>0</v>
      </c>
      <c r="U252" s="186">
        <f t="array" ref="U252">INDEX($B$4:$R$4,,MATCH(LARGE($B252:$R252+COLUMN($B252:$R252)/100,U$4),$B252:$R252+COLUMN($B252:$R252)/100,0))</f>
        <v>0</v>
      </c>
      <c r="V252" s="186">
        <f t="array" ref="V252">INDEX($B$4:$R$4,,MATCH(LARGE($B252:$R252+COLUMN($B252:$R252)/100,V$4),$B252:$R252+COLUMN($B252:$R252)/100,0))</f>
        <v>0</v>
      </c>
    </row>
    <row r="253" spans="1:22" x14ac:dyDescent="0.35">
      <c r="A253"/>
      <c r="T253" s="187">
        <f t="shared" si="3"/>
        <v>0</v>
      </c>
      <c r="U253" s="186">
        <f t="array" ref="U253">INDEX($B$4:$R$4,,MATCH(LARGE($B253:$R253+COLUMN($B253:$R253)/100,U$4),$B253:$R253+COLUMN($B253:$R253)/100,0))</f>
        <v>0</v>
      </c>
      <c r="V253" s="186">
        <f t="array" ref="V253">INDEX($B$4:$R$4,,MATCH(LARGE($B253:$R253+COLUMN($B253:$R253)/100,V$4),$B253:$R253+COLUMN($B253:$R253)/100,0))</f>
        <v>0</v>
      </c>
    </row>
    <row r="254" spans="1:22" x14ac:dyDescent="0.35">
      <c r="A254"/>
      <c r="T254" s="187">
        <f t="shared" si="3"/>
        <v>0</v>
      </c>
      <c r="U254" s="186">
        <f t="array" ref="U254">INDEX($B$4:$R$4,,MATCH(LARGE($B254:$R254+COLUMN($B254:$R254)/100,U$4),$B254:$R254+COLUMN($B254:$R254)/100,0))</f>
        <v>0</v>
      </c>
      <c r="V254" s="186">
        <f t="array" ref="V254">INDEX($B$4:$R$4,,MATCH(LARGE($B254:$R254+COLUMN($B254:$R254)/100,V$4),$B254:$R254+COLUMN($B254:$R254)/100,0))</f>
        <v>0</v>
      </c>
    </row>
    <row r="255" spans="1:22" x14ac:dyDescent="0.35">
      <c r="A255"/>
      <c r="T255" s="187">
        <f t="shared" si="3"/>
        <v>0</v>
      </c>
      <c r="U255" s="186">
        <f t="array" ref="U255">INDEX($B$4:$R$4,,MATCH(LARGE($B255:$R255+COLUMN($B255:$R255)/100,U$4),$B255:$R255+COLUMN($B255:$R255)/100,0))</f>
        <v>0</v>
      </c>
      <c r="V255" s="186">
        <f t="array" ref="V255">INDEX($B$4:$R$4,,MATCH(LARGE($B255:$R255+COLUMN($B255:$R255)/100,V$4),$B255:$R255+COLUMN($B255:$R255)/100,0))</f>
        <v>0</v>
      </c>
    </row>
    <row r="256" spans="1:22" x14ac:dyDescent="0.35">
      <c r="A256"/>
      <c r="T256" s="187">
        <f t="shared" si="3"/>
        <v>0</v>
      </c>
      <c r="U256" s="186">
        <f t="array" ref="U256">INDEX($B$4:$R$4,,MATCH(LARGE($B256:$R256+COLUMN($B256:$R256)/100,U$4),$B256:$R256+COLUMN($B256:$R256)/100,0))</f>
        <v>0</v>
      </c>
      <c r="V256" s="186">
        <f t="array" ref="V256">INDEX($B$4:$R$4,,MATCH(LARGE($B256:$R256+COLUMN($B256:$R256)/100,V$4),$B256:$R256+COLUMN($B256:$R256)/100,0))</f>
        <v>0</v>
      </c>
    </row>
    <row r="257" spans="1:22" x14ac:dyDescent="0.35">
      <c r="A257"/>
      <c r="T257" s="187">
        <f t="shared" si="3"/>
        <v>0</v>
      </c>
      <c r="U257" s="186">
        <f t="array" ref="U257">INDEX($B$4:$R$4,,MATCH(LARGE($B257:$R257+COLUMN($B257:$R257)/100,U$4),$B257:$R257+COLUMN($B257:$R257)/100,0))</f>
        <v>0</v>
      </c>
      <c r="V257" s="186">
        <f t="array" ref="V257">INDEX($B$4:$R$4,,MATCH(LARGE($B257:$R257+COLUMN($B257:$R257)/100,V$4),$B257:$R257+COLUMN($B257:$R257)/100,0))</f>
        <v>0</v>
      </c>
    </row>
    <row r="258" spans="1:22" x14ac:dyDescent="0.35">
      <c r="A258"/>
      <c r="T258" s="187">
        <f t="shared" si="3"/>
        <v>0</v>
      </c>
      <c r="U258" s="186">
        <f t="array" ref="U258">INDEX($B$4:$R$4,,MATCH(LARGE($B258:$R258+COLUMN($B258:$R258)/100,U$4),$B258:$R258+COLUMN($B258:$R258)/100,0))</f>
        <v>0</v>
      </c>
      <c r="V258" s="186">
        <f t="array" ref="V258">INDEX($B$4:$R$4,,MATCH(LARGE($B258:$R258+COLUMN($B258:$R258)/100,V$4),$B258:$R258+COLUMN($B258:$R258)/100,0))</f>
        <v>0</v>
      </c>
    </row>
    <row r="259" spans="1:22" x14ac:dyDescent="0.35">
      <c r="A259"/>
      <c r="T259" s="187">
        <f t="shared" si="3"/>
        <v>0</v>
      </c>
      <c r="U259" s="186">
        <f t="array" ref="U259">INDEX($B$4:$R$4,,MATCH(LARGE($B259:$R259+COLUMN($B259:$R259)/100,U$4),$B259:$R259+COLUMN($B259:$R259)/100,0))</f>
        <v>0</v>
      </c>
      <c r="V259" s="186">
        <f t="array" ref="V259">INDEX($B$4:$R$4,,MATCH(LARGE($B259:$R259+COLUMN($B259:$R259)/100,V$4),$B259:$R259+COLUMN($B259:$R259)/100,0))</f>
        <v>0</v>
      </c>
    </row>
    <row r="260" spans="1:22" x14ac:dyDescent="0.35">
      <c r="A260"/>
      <c r="T260" s="187">
        <f t="shared" si="3"/>
        <v>0</v>
      </c>
      <c r="U260" s="186">
        <f t="array" ref="U260">INDEX($B$4:$R$4,,MATCH(LARGE($B260:$R260+COLUMN($B260:$R260)/100,U$4),$B260:$R260+COLUMN($B260:$R260)/100,0))</f>
        <v>0</v>
      </c>
      <c r="V260" s="186">
        <f t="array" ref="V260">INDEX($B$4:$R$4,,MATCH(LARGE($B260:$R260+COLUMN($B260:$R260)/100,V$4),$B260:$R260+COLUMN($B260:$R260)/100,0))</f>
        <v>0</v>
      </c>
    </row>
    <row r="261" spans="1:22" x14ac:dyDescent="0.35">
      <c r="A261"/>
      <c r="T261" s="187">
        <f t="shared" si="3"/>
        <v>0</v>
      </c>
      <c r="U261" s="186">
        <f t="array" ref="U261">INDEX($B$4:$R$4,,MATCH(LARGE($B261:$R261+COLUMN($B261:$R261)/100,U$4),$B261:$R261+COLUMN($B261:$R261)/100,0))</f>
        <v>0</v>
      </c>
      <c r="V261" s="186">
        <f t="array" ref="V261">INDEX($B$4:$R$4,,MATCH(LARGE($B261:$R261+COLUMN($B261:$R261)/100,V$4),$B261:$R261+COLUMN($B261:$R261)/100,0))</f>
        <v>0</v>
      </c>
    </row>
    <row r="262" spans="1:22" x14ac:dyDescent="0.35">
      <c r="A262"/>
      <c r="T262" s="187">
        <f t="shared" ref="T262:T325" si="4">IF(U262="---",V262,U262)</f>
        <v>0</v>
      </c>
      <c r="U262" s="186">
        <f t="array" ref="U262">INDEX($B$4:$R$4,,MATCH(LARGE($B262:$R262+COLUMN($B262:$R262)/100,U$4),$B262:$R262+COLUMN($B262:$R262)/100,0))</f>
        <v>0</v>
      </c>
      <c r="V262" s="186">
        <f t="array" ref="V262">INDEX($B$4:$R$4,,MATCH(LARGE($B262:$R262+COLUMN($B262:$R262)/100,V$4),$B262:$R262+COLUMN($B262:$R262)/100,0))</f>
        <v>0</v>
      </c>
    </row>
    <row r="263" spans="1:22" x14ac:dyDescent="0.35">
      <c r="A263"/>
      <c r="T263" s="187">
        <f t="shared" si="4"/>
        <v>0</v>
      </c>
      <c r="U263" s="186">
        <f t="array" ref="U263">INDEX($B$4:$R$4,,MATCH(LARGE($B263:$R263+COLUMN($B263:$R263)/100,U$4),$B263:$R263+COLUMN($B263:$R263)/100,0))</f>
        <v>0</v>
      </c>
      <c r="V263" s="186">
        <f t="array" ref="V263">INDEX($B$4:$R$4,,MATCH(LARGE($B263:$R263+COLUMN($B263:$R263)/100,V$4),$B263:$R263+COLUMN($B263:$R263)/100,0))</f>
        <v>0</v>
      </c>
    </row>
    <row r="264" spans="1:22" x14ac:dyDescent="0.35">
      <c r="A264"/>
      <c r="T264" s="187">
        <f t="shared" si="4"/>
        <v>0</v>
      </c>
      <c r="U264" s="186">
        <f t="array" ref="U264">INDEX($B$4:$R$4,,MATCH(LARGE($B264:$R264+COLUMN($B264:$R264)/100,U$4),$B264:$R264+COLUMN($B264:$R264)/100,0))</f>
        <v>0</v>
      </c>
      <c r="V264" s="186">
        <f t="array" ref="V264">INDEX($B$4:$R$4,,MATCH(LARGE($B264:$R264+COLUMN($B264:$R264)/100,V$4),$B264:$R264+COLUMN($B264:$R264)/100,0))</f>
        <v>0</v>
      </c>
    </row>
    <row r="265" spans="1:22" x14ac:dyDescent="0.35">
      <c r="A265"/>
      <c r="T265" s="187">
        <f t="shared" si="4"/>
        <v>0</v>
      </c>
      <c r="U265" s="186">
        <f t="array" ref="U265">INDEX($B$4:$R$4,,MATCH(LARGE($B265:$R265+COLUMN($B265:$R265)/100,U$4),$B265:$R265+COLUMN($B265:$R265)/100,0))</f>
        <v>0</v>
      </c>
      <c r="V265" s="186">
        <f t="array" ref="V265">INDEX($B$4:$R$4,,MATCH(LARGE($B265:$R265+COLUMN($B265:$R265)/100,V$4),$B265:$R265+COLUMN($B265:$R265)/100,0))</f>
        <v>0</v>
      </c>
    </row>
    <row r="266" spans="1:22" x14ac:dyDescent="0.35">
      <c r="A266"/>
      <c r="T266" s="187">
        <f t="shared" si="4"/>
        <v>0</v>
      </c>
      <c r="U266" s="186">
        <f t="array" ref="U266">INDEX($B$4:$R$4,,MATCH(LARGE($B266:$R266+COLUMN($B266:$R266)/100,U$4),$B266:$R266+COLUMN($B266:$R266)/100,0))</f>
        <v>0</v>
      </c>
      <c r="V266" s="186">
        <f t="array" ref="V266">INDEX($B$4:$R$4,,MATCH(LARGE($B266:$R266+COLUMN($B266:$R266)/100,V$4),$B266:$R266+COLUMN($B266:$R266)/100,0))</f>
        <v>0</v>
      </c>
    </row>
    <row r="267" spans="1:22" x14ac:dyDescent="0.35">
      <c r="A267"/>
      <c r="T267" s="187">
        <f t="shared" si="4"/>
        <v>0</v>
      </c>
      <c r="U267" s="186">
        <f t="array" ref="U267">INDEX($B$4:$R$4,,MATCH(LARGE($B267:$R267+COLUMN($B267:$R267)/100,U$4),$B267:$R267+COLUMN($B267:$R267)/100,0))</f>
        <v>0</v>
      </c>
      <c r="V267" s="186">
        <f t="array" ref="V267">INDEX($B$4:$R$4,,MATCH(LARGE($B267:$R267+COLUMN($B267:$R267)/100,V$4),$B267:$R267+COLUMN($B267:$R267)/100,0))</f>
        <v>0</v>
      </c>
    </row>
    <row r="268" spans="1:22" x14ac:dyDescent="0.35">
      <c r="A268"/>
      <c r="T268" s="187">
        <f t="shared" si="4"/>
        <v>0</v>
      </c>
      <c r="U268" s="186">
        <f t="array" ref="U268">INDEX($B$4:$R$4,,MATCH(LARGE($B268:$R268+COLUMN($B268:$R268)/100,U$4),$B268:$R268+COLUMN($B268:$R268)/100,0))</f>
        <v>0</v>
      </c>
      <c r="V268" s="186">
        <f t="array" ref="V268">INDEX($B$4:$R$4,,MATCH(LARGE($B268:$R268+COLUMN($B268:$R268)/100,V$4),$B268:$R268+COLUMN($B268:$R268)/100,0))</f>
        <v>0</v>
      </c>
    </row>
    <row r="269" spans="1:22" x14ac:dyDescent="0.35">
      <c r="A269"/>
      <c r="T269" s="187">
        <f t="shared" si="4"/>
        <v>0</v>
      </c>
      <c r="U269" s="186">
        <f t="array" ref="U269">INDEX($B$4:$R$4,,MATCH(LARGE($B269:$R269+COLUMN($B269:$R269)/100,U$4),$B269:$R269+COLUMN($B269:$R269)/100,0))</f>
        <v>0</v>
      </c>
      <c r="V269" s="186">
        <f t="array" ref="V269">INDEX($B$4:$R$4,,MATCH(LARGE($B269:$R269+COLUMN($B269:$R269)/100,V$4),$B269:$R269+COLUMN($B269:$R269)/100,0))</f>
        <v>0</v>
      </c>
    </row>
    <row r="270" spans="1:22" x14ac:dyDescent="0.35">
      <c r="A270"/>
      <c r="T270" s="187">
        <f t="shared" si="4"/>
        <v>0</v>
      </c>
      <c r="U270" s="186">
        <f t="array" ref="U270">INDEX($B$4:$R$4,,MATCH(LARGE($B270:$R270+COLUMN($B270:$R270)/100,U$4),$B270:$R270+COLUMN($B270:$R270)/100,0))</f>
        <v>0</v>
      </c>
      <c r="V270" s="186">
        <f t="array" ref="V270">INDEX($B$4:$R$4,,MATCH(LARGE($B270:$R270+COLUMN($B270:$R270)/100,V$4),$B270:$R270+COLUMN($B270:$R270)/100,0))</f>
        <v>0</v>
      </c>
    </row>
    <row r="271" spans="1:22" x14ac:dyDescent="0.35">
      <c r="A271"/>
      <c r="T271" s="187">
        <f t="shared" si="4"/>
        <v>0</v>
      </c>
      <c r="U271" s="186">
        <f t="array" ref="U271">INDEX($B$4:$R$4,,MATCH(LARGE($B271:$R271+COLUMN($B271:$R271)/100,U$4),$B271:$R271+COLUMN($B271:$R271)/100,0))</f>
        <v>0</v>
      </c>
      <c r="V271" s="186">
        <f t="array" ref="V271">INDEX($B$4:$R$4,,MATCH(LARGE($B271:$R271+COLUMN($B271:$R271)/100,V$4),$B271:$R271+COLUMN($B271:$R271)/100,0))</f>
        <v>0</v>
      </c>
    </row>
    <row r="272" spans="1:22" x14ac:dyDescent="0.35">
      <c r="A272"/>
      <c r="T272" s="187">
        <f t="shared" si="4"/>
        <v>0</v>
      </c>
      <c r="U272" s="186">
        <f t="array" ref="U272">INDEX($B$4:$R$4,,MATCH(LARGE($B272:$R272+COLUMN($B272:$R272)/100,U$4),$B272:$R272+COLUMN($B272:$R272)/100,0))</f>
        <v>0</v>
      </c>
      <c r="V272" s="186">
        <f t="array" ref="V272">INDEX($B$4:$R$4,,MATCH(LARGE($B272:$R272+COLUMN($B272:$R272)/100,V$4),$B272:$R272+COLUMN($B272:$R272)/100,0))</f>
        <v>0</v>
      </c>
    </row>
    <row r="273" spans="1:22" x14ac:dyDescent="0.35">
      <c r="A273"/>
      <c r="T273" s="187">
        <f t="shared" si="4"/>
        <v>0</v>
      </c>
      <c r="U273" s="186">
        <f t="array" ref="U273">INDEX($B$4:$R$4,,MATCH(LARGE($B273:$R273+COLUMN($B273:$R273)/100,U$4),$B273:$R273+COLUMN($B273:$R273)/100,0))</f>
        <v>0</v>
      </c>
      <c r="V273" s="186">
        <f t="array" ref="V273">INDEX($B$4:$R$4,,MATCH(LARGE($B273:$R273+COLUMN($B273:$R273)/100,V$4),$B273:$R273+COLUMN($B273:$R273)/100,0))</f>
        <v>0</v>
      </c>
    </row>
    <row r="274" spans="1:22" x14ac:dyDescent="0.35">
      <c r="A274"/>
      <c r="T274" s="187">
        <f t="shared" si="4"/>
        <v>0</v>
      </c>
      <c r="U274" s="186">
        <f t="array" ref="U274">INDEX($B$4:$R$4,,MATCH(LARGE($B274:$R274+COLUMN($B274:$R274)/100,U$4),$B274:$R274+COLUMN($B274:$R274)/100,0))</f>
        <v>0</v>
      </c>
      <c r="V274" s="186">
        <f t="array" ref="V274">INDEX($B$4:$R$4,,MATCH(LARGE($B274:$R274+COLUMN($B274:$R274)/100,V$4),$B274:$R274+COLUMN($B274:$R274)/100,0))</f>
        <v>0</v>
      </c>
    </row>
    <row r="275" spans="1:22" x14ac:dyDescent="0.35">
      <c r="A275"/>
      <c r="T275" s="187">
        <f t="shared" si="4"/>
        <v>0</v>
      </c>
      <c r="U275" s="186">
        <f t="array" ref="U275">INDEX($B$4:$R$4,,MATCH(LARGE($B275:$R275+COLUMN($B275:$R275)/100,U$4),$B275:$R275+COLUMN($B275:$R275)/100,0))</f>
        <v>0</v>
      </c>
      <c r="V275" s="186">
        <f t="array" ref="V275">INDEX($B$4:$R$4,,MATCH(LARGE($B275:$R275+COLUMN($B275:$R275)/100,V$4),$B275:$R275+COLUMN($B275:$R275)/100,0))</f>
        <v>0</v>
      </c>
    </row>
    <row r="276" spans="1:22" x14ac:dyDescent="0.35">
      <c r="A276"/>
      <c r="T276" s="187">
        <f t="shared" si="4"/>
        <v>0</v>
      </c>
      <c r="U276" s="186">
        <f t="array" ref="U276">INDEX($B$4:$R$4,,MATCH(LARGE($B276:$R276+COLUMN($B276:$R276)/100,U$4),$B276:$R276+COLUMN($B276:$R276)/100,0))</f>
        <v>0</v>
      </c>
      <c r="V276" s="186">
        <f t="array" ref="V276">INDEX($B$4:$R$4,,MATCH(LARGE($B276:$R276+COLUMN($B276:$R276)/100,V$4),$B276:$R276+COLUMN($B276:$R276)/100,0))</f>
        <v>0</v>
      </c>
    </row>
    <row r="277" spans="1:22" x14ac:dyDescent="0.35">
      <c r="A277"/>
      <c r="T277" s="187">
        <f t="shared" si="4"/>
        <v>0</v>
      </c>
      <c r="U277" s="186">
        <f t="array" ref="U277">INDEX($B$4:$R$4,,MATCH(LARGE($B277:$R277+COLUMN($B277:$R277)/100,U$4),$B277:$R277+COLUMN($B277:$R277)/100,0))</f>
        <v>0</v>
      </c>
      <c r="V277" s="186">
        <f t="array" ref="V277">INDEX($B$4:$R$4,,MATCH(LARGE($B277:$R277+COLUMN($B277:$R277)/100,V$4),$B277:$R277+COLUMN($B277:$R277)/100,0))</f>
        <v>0</v>
      </c>
    </row>
    <row r="278" spans="1:22" x14ac:dyDescent="0.35">
      <c r="A278"/>
      <c r="T278" s="187">
        <f t="shared" si="4"/>
        <v>0</v>
      </c>
      <c r="U278" s="186">
        <f t="array" ref="U278">INDEX($B$4:$R$4,,MATCH(LARGE($B278:$R278+COLUMN($B278:$R278)/100,U$4),$B278:$R278+COLUMN($B278:$R278)/100,0))</f>
        <v>0</v>
      </c>
      <c r="V278" s="186">
        <f t="array" ref="V278">INDEX($B$4:$R$4,,MATCH(LARGE($B278:$R278+COLUMN($B278:$R278)/100,V$4),$B278:$R278+COLUMN($B278:$R278)/100,0))</f>
        <v>0</v>
      </c>
    </row>
    <row r="279" spans="1:22" x14ac:dyDescent="0.35">
      <c r="A279"/>
      <c r="T279" s="187">
        <f t="shared" si="4"/>
        <v>0</v>
      </c>
      <c r="U279" s="186">
        <f t="array" ref="U279">INDEX($B$4:$R$4,,MATCH(LARGE($B279:$R279+COLUMN($B279:$R279)/100,U$4),$B279:$R279+COLUMN($B279:$R279)/100,0))</f>
        <v>0</v>
      </c>
      <c r="V279" s="186">
        <f t="array" ref="V279">INDEX($B$4:$R$4,,MATCH(LARGE($B279:$R279+COLUMN($B279:$R279)/100,V$4),$B279:$R279+COLUMN($B279:$R279)/100,0))</f>
        <v>0</v>
      </c>
    </row>
    <row r="280" spans="1:22" x14ac:dyDescent="0.35">
      <c r="A280"/>
      <c r="T280" s="187">
        <f t="shared" si="4"/>
        <v>0</v>
      </c>
      <c r="U280" s="186">
        <f t="array" ref="U280">INDEX($B$4:$R$4,,MATCH(LARGE($B280:$R280+COLUMN($B280:$R280)/100,U$4),$B280:$R280+COLUMN($B280:$R280)/100,0))</f>
        <v>0</v>
      </c>
      <c r="V280" s="186">
        <f t="array" ref="V280">INDEX($B$4:$R$4,,MATCH(LARGE($B280:$R280+COLUMN($B280:$R280)/100,V$4),$B280:$R280+COLUMN($B280:$R280)/100,0))</f>
        <v>0</v>
      </c>
    </row>
    <row r="281" spans="1:22" x14ac:dyDescent="0.35">
      <c r="A281"/>
      <c r="T281" s="187">
        <f t="shared" si="4"/>
        <v>0</v>
      </c>
      <c r="U281" s="186">
        <f t="array" ref="U281">INDEX($B$4:$R$4,,MATCH(LARGE($B281:$R281+COLUMN($B281:$R281)/100,U$4),$B281:$R281+COLUMN($B281:$R281)/100,0))</f>
        <v>0</v>
      </c>
      <c r="V281" s="186">
        <f t="array" ref="V281">INDEX($B$4:$R$4,,MATCH(LARGE($B281:$R281+COLUMN($B281:$R281)/100,V$4),$B281:$R281+COLUMN($B281:$R281)/100,0))</f>
        <v>0</v>
      </c>
    </row>
    <row r="282" spans="1:22" x14ac:dyDescent="0.35">
      <c r="A282"/>
      <c r="T282" s="187">
        <f t="shared" si="4"/>
        <v>0</v>
      </c>
      <c r="U282" s="186">
        <f t="array" ref="U282">INDEX($B$4:$R$4,,MATCH(LARGE($B282:$R282+COLUMN($B282:$R282)/100,U$4),$B282:$R282+COLUMN($B282:$R282)/100,0))</f>
        <v>0</v>
      </c>
      <c r="V282" s="186">
        <f t="array" ref="V282">INDEX($B$4:$R$4,,MATCH(LARGE($B282:$R282+COLUMN($B282:$R282)/100,V$4),$B282:$R282+COLUMN($B282:$R282)/100,0))</f>
        <v>0</v>
      </c>
    </row>
    <row r="283" spans="1:22" x14ac:dyDescent="0.35">
      <c r="A283"/>
      <c r="T283" s="187">
        <f t="shared" si="4"/>
        <v>0</v>
      </c>
      <c r="U283" s="186">
        <f t="array" ref="U283">INDEX($B$4:$R$4,,MATCH(LARGE($B283:$R283+COLUMN($B283:$R283)/100,U$4),$B283:$R283+COLUMN($B283:$R283)/100,0))</f>
        <v>0</v>
      </c>
      <c r="V283" s="186">
        <f t="array" ref="V283">INDEX($B$4:$R$4,,MATCH(LARGE($B283:$R283+COLUMN($B283:$R283)/100,V$4),$B283:$R283+COLUMN($B283:$R283)/100,0))</f>
        <v>0</v>
      </c>
    </row>
    <row r="284" spans="1:22" x14ac:dyDescent="0.35">
      <c r="A284"/>
      <c r="T284" s="187">
        <f t="shared" si="4"/>
        <v>0</v>
      </c>
      <c r="U284" s="186">
        <f t="array" ref="U284">INDEX($B$4:$R$4,,MATCH(LARGE($B284:$R284+COLUMN($B284:$R284)/100,U$4),$B284:$R284+COLUMN($B284:$R284)/100,0))</f>
        <v>0</v>
      </c>
      <c r="V284" s="186">
        <f t="array" ref="V284">INDEX($B$4:$R$4,,MATCH(LARGE($B284:$R284+COLUMN($B284:$R284)/100,V$4),$B284:$R284+COLUMN($B284:$R284)/100,0))</f>
        <v>0</v>
      </c>
    </row>
    <row r="285" spans="1:22" x14ac:dyDescent="0.35">
      <c r="A285"/>
      <c r="T285" s="187">
        <f t="shared" si="4"/>
        <v>0</v>
      </c>
      <c r="U285" s="186">
        <f t="array" ref="U285">INDEX($B$4:$R$4,,MATCH(LARGE($B285:$R285+COLUMN($B285:$R285)/100,U$4),$B285:$R285+COLUMN($B285:$R285)/100,0))</f>
        <v>0</v>
      </c>
      <c r="V285" s="186">
        <f t="array" ref="V285">INDEX($B$4:$R$4,,MATCH(LARGE($B285:$R285+COLUMN($B285:$R285)/100,V$4),$B285:$R285+COLUMN($B285:$R285)/100,0))</f>
        <v>0</v>
      </c>
    </row>
    <row r="286" spans="1:22" x14ac:dyDescent="0.35">
      <c r="A286"/>
      <c r="T286" s="187">
        <f t="shared" si="4"/>
        <v>0</v>
      </c>
      <c r="U286" s="186">
        <f t="array" ref="U286">INDEX($B$4:$R$4,,MATCH(LARGE($B286:$R286+COLUMN($B286:$R286)/100,U$4),$B286:$R286+COLUMN($B286:$R286)/100,0))</f>
        <v>0</v>
      </c>
      <c r="V286" s="186">
        <f t="array" ref="V286">INDEX($B$4:$R$4,,MATCH(LARGE($B286:$R286+COLUMN($B286:$R286)/100,V$4),$B286:$R286+COLUMN($B286:$R286)/100,0))</f>
        <v>0</v>
      </c>
    </row>
    <row r="287" spans="1:22" x14ac:dyDescent="0.35">
      <c r="A287"/>
      <c r="T287" s="187">
        <f t="shared" si="4"/>
        <v>0</v>
      </c>
      <c r="U287" s="186">
        <f t="array" ref="U287">INDEX($B$4:$R$4,,MATCH(LARGE($B287:$R287+COLUMN($B287:$R287)/100,U$4),$B287:$R287+COLUMN($B287:$R287)/100,0))</f>
        <v>0</v>
      </c>
      <c r="V287" s="186">
        <f t="array" ref="V287">INDEX($B$4:$R$4,,MATCH(LARGE($B287:$R287+COLUMN($B287:$R287)/100,V$4),$B287:$R287+COLUMN($B287:$R287)/100,0))</f>
        <v>0</v>
      </c>
    </row>
    <row r="288" spans="1:22" x14ac:dyDescent="0.35">
      <c r="A288"/>
      <c r="T288" s="187">
        <f t="shared" si="4"/>
        <v>0</v>
      </c>
      <c r="U288" s="186">
        <f t="array" ref="U288">INDEX($B$4:$R$4,,MATCH(LARGE($B288:$R288+COLUMN($B288:$R288)/100,U$4),$B288:$R288+COLUMN($B288:$R288)/100,0))</f>
        <v>0</v>
      </c>
      <c r="V288" s="186">
        <f t="array" ref="V288">INDEX($B$4:$R$4,,MATCH(LARGE($B288:$R288+COLUMN($B288:$R288)/100,V$4),$B288:$R288+COLUMN($B288:$R288)/100,0))</f>
        <v>0</v>
      </c>
    </row>
    <row r="289" spans="1:22" x14ac:dyDescent="0.35">
      <c r="A289"/>
      <c r="T289" s="187">
        <f t="shared" si="4"/>
        <v>0</v>
      </c>
      <c r="U289" s="186">
        <f t="array" ref="U289">INDEX($B$4:$R$4,,MATCH(LARGE($B289:$R289+COLUMN($B289:$R289)/100,U$4),$B289:$R289+COLUMN($B289:$R289)/100,0))</f>
        <v>0</v>
      </c>
      <c r="V289" s="186">
        <f t="array" ref="V289">INDEX($B$4:$R$4,,MATCH(LARGE($B289:$R289+COLUMN($B289:$R289)/100,V$4),$B289:$R289+COLUMN($B289:$R289)/100,0))</f>
        <v>0</v>
      </c>
    </row>
    <row r="290" spans="1:22" x14ac:dyDescent="0.35">
      <c r="A290"/>
      <c r="T290" s="187">
        <f t="shared" si="4"/>
        <v>0</v>
      </c>
      <c r="U290" s="186">
        <f t="array" ref="U290">INDEX($B$4:$R$4,,MATCH(LARGE($B290:$R290+COLUMN($B290:$R290)/100,U$4),$B290:$R290+COLUMN($B290:$R290)/100,0))</f>
        <v>0</v>
      </c>
      <c r="V290" s="186">
        <f t="array" ref="V290">INDEX($B$4:$R$4,,MATCH(LARGE($B290:$R290+COLUMN($B290:$R290)/100,V$4),$B290:$R290+COLUMN($B290:$R290)/100,0))</f>
        <v>0</v>
      </c>
    </row>
    <row r="291" spans="1:22" x14ac:dyDescent="0.35">
      <c r="A291"/>
      <c r="T291" s="187">
        <f t="shared" si="4"/>
        <v>0</v>
      </c>
      <c r="U291" s="186">
        <f t="array" ref="U291">INDEX($B$4:$R$4,,MATCH(LARGE($B291:$R291+COLUMN($B291:$R291)/100,U$4),$B291:$R291+COLUMN($B291:$R291)/100,0))</f>
        <v>0</v>
      </c>
      <c r="V291" s="186">
        <f t="array" ref="V291">INDEX($B$4:$R$4,,MATCH(LARGE($B291:$R291+COLUMN($B291:$R291)/100,V$4),$B291:$R291+COLUMN($B291:$R291)/100,0))</f>
        <v>0</v>
      </c>
    </row>
    <row r="292" spans="1:22" x14ac:dyDescent="0.35">
      <c r="A292"/>
      <c r="T292" s="187">
        <f t="shared" si="4"/>
        <v>0</v>
      </c>
      <c r="U292" s="186">
        <f t="array" ref="U292">INDEX($B$4:$R$4,,MATCH(LARGE($B292:$R292+COLUMN($B292:$R292)/100,U$4),$B292:$R292+COLUMN($B292:$R292)/100,0))</f>
        <v>0</v>
      </c>
      <c r="V292" s="186">
        <f t="array" ref="V292">INDEX($B$4:$R$4,,MATCH(LARGE($B292:$R292+COLUMN($B292:$R292)/100,V$4),$B292:$R292+COLUMN($B292:$R292)/100,0))</f>
        <v>0</v>
      </c>
    </row>
    <row r="293" spans="1:22" x14ac:dyDescent="0.35">
      <c r="A293"/>
      <c r="T293" s="187">
        <f t="shared" si="4"/>
        <v>0</v>
      </c>
      <c r="U293" s="186">
        <f t="array" ref="U293">INDEX($B$4:$R$4,,MATCH(LARGE($B293:$R293+COLUMN($B293:$R293)/100,U$4),$B293:$R293+COLUMN($B293:$R293)/100,0))</f>
        <v>0</v>
      </c>
      <c r="V293" s="186">
        <f t="array" ref="V293">INDEX($B$4:$R$4,,MATCH(LARGE($B293:$R293+COLUMN($B293:$R293)/100,V$4),$B293:$R293+COLUMN($B293:$R293)/100,0))</f>
        <v>0</v>
      </c>
    </row>
    <row r="294" spans="1:22" x14ac:dyDescent="0.35">
      <c r="A294"/>
      <c r="T294" s="187">
        <f t="shared" si="4"/>
        <v>0</v>
      </c>
      <c r="U294" s="186">
        <f t="array" ref="U294">INDEX($B$4:$R$4,,MATCH(LARGE($B294:$R294+COLUMN($B294:$R294)/100,U$4),$B294:$R294+COLUMN($B294:$R294)/100,0))</f>
        <v>0</v>
      </c>
      <c r="V294" s="186">
        <f t="array" ref="V294">INDEX($B$4:$R$4,,MATCH(LARGE($B294:$R294+COLUMN($B294:$R294)/100,V$4),$B294:$R294+COLUMN($B294:$R294)/100,0))</f>
        <v>0</v>
      </c>
    </row>
    <row r="295" spans="1:22" x14ac:dyDescent="0.35">
      <c r="A295"/>
      <c r="T295" s="187">
        <f t="shared" si="4"/>
        <v>0</v>
      </c>
      <c r="U295" s="186">
        <f t="array" ref="U295">INDEX($B$4:$R$4,,MATCH(LARGE($B295:$R295+COLUMN($B295:$R295)/100,U$4),$B295:$R295+COLUMN($B295:$R295)/100,0))</f>
        <v>0</v>
      </c>
      <c r="V295" s="186">
        <f t="array" ref="V295">INDEX($B$4:$R$4,,MATCH(LARGE($B295:$R295+COLUMN($B295:$R295)/100,V$4),$B295:$R295+COLUMN($B295:$R295)/100,0))</f>
        <v>0</v>
      </c>
    </row>
    <row r="296" spans="1:22" x14ac:dyDescent="0.35">
      <c r="A296"/>
      <c r="T296" s="187">
        <f t="shared" si="4"/>
        <v>0</v>
      </c>
      <c r="U296" s="186">
        <f t="array" ref="U296">INDEX($B$4:$R$4,,MATCH(LARGE($B296:$R296+COLUMN($B296:$R296)/100,U$4),$B296:$R296+COLUMN($B296:$R296)/100,0))</f>
        <v>0</v>
      </c>
      <c r="V296" s="186">
        <f t="array" ref="V296">INDEX($B$4:$R$4,,MATCH(LARGE($B296:$R296+COLUMN($B296:$R296)/100,V$4),$B296:$R296+COLUMN($B296:$R296)/100,0))</f>
        <v>0</v>
      </c>
    </row>
    <row r="297" spans="1:22" x14ac:dyDescent="0.35">
      <c r="A297"/>
      <c r="T297" s="187">
        <f t="shared" si="4"/>
        <v>0</v>
      </c>
      <c r="U297" s="186">
        <f t="array" ref="U297">INDEX($B$4:$R$4,,MATCH(LARGE($B297:$R297+COLUMN($B297:$R297)/100,U$4),$B297:$R297+COLUMN($B297:$R297)/100,0))</f>
        <v>0</v>
      </c>
      <c r="V297" s="186">
        <f t="array" ref="V297">INDEX($B$4:$R$4,,MATCH(LARGE($B297:$R297+COLUMN($B297:$R297)/100,V$4),$B297:$R297+COLUMN($B297:$R297)/100,0))</f>
        <v>0</v>
      </c>
    </row>
    <row r="298" spans="1:22" x14ac:dyDescent="0.35">
      <c r="A298"/>
      <c r="T298" s="187">
        <f t="shared" si="4"/>
        <v>0</v>
      </c>
      <c r="U298" s="186">
        <f t="array" ref="U298">INDEX($B$4:$R$4,,MATCH(LARGE($B298:$R298+COLUMN($B298:$R298)/100,U$4),$B298:$R298+COLUMN($B298:$R298)/100,0))</f>
        <v>0</v>
      </c>
      <c r="V298" s="186">
        <f t="array" ref="V298">INDEX($B$4:$R$4,,MATCH(LARGE($B298:$R298+COLUMN($B298:$R298)/100,V$4),$B298:$R298+COLUMN($B298:$R298)/100,0))</f>
        <v>0</v>
      </c>
    </row>
    <row r="299" spans="1:22" x14ac:dyDescent="0.35">
      <c r="A299"/>
      <c r="T299" s="187">
        <f t="shared" si="4"/>
        <v>0</v>
      </c>
      <c r="U299" s="186">
        <f t="array" ref="U299">INDEX($B$4:$R$4,,MATCH(LARGE($B299:$R299+COLUMN($B299:$R299)/100,U$4),$B299:$R299+COLUMN($B299:$R299)/100,0))</f>
        <v>0</v>
      </c>
      <c r="V299" s="186">
        <f t="array" ref="V299">INDEX($B$4:$R$4,,MATCH(LARGE($B299:$R299+COLUMN($B299:$R299)/100,V$4),$B299:$R299+COLUMN($B299:$R299)/100,0))</f>
        <v>0</v>
      </c>
    </row>
    <row r="300" spans="1:22" x14ac:dyDescent="0.35">
      <c r="A300"/>
      <c r="T300" s="187">
        <f t="shared" si="4"/>
        <v>0</v>
      </c>
      <c r="U300" s="186">
        <f t="array" ref="U300">INDEX($B$4:$R$4,,MATCH(LARGE($B300:$R300+COLUMN($B300:$R300)/100,U$4),$B300:$R300+COLUMN($B300:$R300)/100,0))</f>
        <v>0</v>
      </c>
      <c r="V300" s="186">
        <f t="array" ref="V300">INDEX($B$4:$R$4,,MATCH(LARGE($B300:$R300+COLUMN($B300:$R300)/100,V$4),$B300:$R300+COLUMN($B300:$R300)/100,0))</f>
        <v>0</v>
      </c>
    </row>
    <row r="301" spans="1:22" x14ac:dyDescent="0.35">
      <c r="A301"/>
      <c r="T301" s="187">
        <f t="shared" si="4"/>
        <v>0</v>
      </c>
      <c r="U301" s="186">
        <f t="array" ref="U301">INDEX($B$4:$R$4,,MATCH(LARGE($B301:$R301+COLUMN($B301:$R301)/100,U$4),$B301:$R301+COLUMN($B301:$R301)/100,0))</f>
        <v>0</v>
      </c>
      <c r="V301" s="186">
        <f t="array" ref="V301">INDEX($B$4:$R$4,,MATCH(LARGE($B301:$R301+COLUMN($B301:$R301)/100,V$4),$B301:$R301+COLUMN($B301:$R301)/100,0))</f>
        <v>0</v>
      </c>
    </row>
    <row r="302" spans="1:22" x14ac:dyDescent="0.35">
      <c r="A302"/>
      <c r="T302" s="187">
        <f t="shared" si="4"/>
        <v>0</v>
      </c>
      <c r="U302" s="186">
        <f t="array" ref="U302">INDEX($B$4:$R$4,,MATCH(LARGE($B302:$R302+COLUMN($B302:$R302)/100,U$4),$B302:$R302+COLUMN($B302:$R302)/100,0))</f>
        <v>0</v>
      </c>
      <c r="V302" s="186">
        <f t="array" ref="V302">INDEX($B$4:$R$4,,MATCH(LARGE($B302:$R302+COLUMN($B302:$R302)/100,V$4),$B302:$R302+COLUMN($B302:$R302)/100,0))</f>
        <v>0</v>
      </c>
    </row>
    <row r="303" spans="1:22" x14ac:dyDescent="0.35">
      <c r="A303"/>
      <c r="T303" s="187">
        <f t="shared" si="4"/>
        <v>0</v>
      </c>
      <c r="U303" s="186">
        <f t="array" ref="U303">INDEX($B$4:$R$4,,MATCH(LARGE($B303:$R303+COLUMN($B303:$R303)/100,U$4),$B303:$R303+COLUMN($B303:$R303)/100,0))</f>
        <v>0</v>
      </c>
      <c r="V303" s="186">
        <f t="array" ref="V303">INDEX($B$4:$R$4,,MATCH(LARGE($B303:$R303+COLUMN($B303:$R303)/100,V$4),$B303:$R303+COLUMN($B303:$R303)/100,0))</f>
        <v>0</v>
      </c>
    </row>
    <row r="304" spans="1:22" x14ac:dyDescent="0.35">
      <c r="A304"/>
      <c r="T304" s="187">
        <f t="shared" si="4"/>
        <v>0</v>
      </c>
      <c r="U304" s="186">
        <f t="array" ref="U304">INDEX($B$4:$R$4,,MATCH(LARGE($B304:$R304+COLUMN($B304:$R304)/100,U$4),$B304:$R304+COLUMN($B304:$R304)/100,0))</f>
        <v>0</v>
      </c>
      <c r="V304" s="186">
        <f t="array" ref="V304">INDEX($B$4:$R$4,,MATCH(LARGE($B304:$R304+COLUMN($B304:$R304)/100,V$4),$B304:$R304+COLUMN($B304:$R304)/100,0))</f>
        <v>0</v>
      </c>
    </row>
    <row r="305" spans="1:22" x14ac:dyDescent="0.35">
      <c r="A305"/>
      <c r="T305" s="187">
        <f t="shared" si="4"/>
        <v>0</v>
      </c>
      <c r="U305" s="186">
        <f t="array" ref="U305">INDEX($B$4:$R$4,,MATCH(LARGE($B305:$R305+COLUMN($B305:$R305)/100,U$4),$B305:$R305+COLUMN($B305:$R305)/100,0))</f>
        <v>0</v>
      </c>
      <c r="V305" s="186">
        <f t="array" ref="V305">INDEX($B$4:$R$4,,MATCH(LARGE($B305:$R305+COLUMN($B305:$R305)/100,V$4),$B305:$R305+COLUMN($B305:$R305)/100,0))</f>
        <v>0</v>
      </c>
    </row>
    <row r="306" spans="1:22" x14ac:dyDescent="0.35">
      <c r="A306"/>
      <c r="T306" s="187">
        <f t="shared" si="4"/>
        <v>0</v>
      </c>
      <c r="U306" s="186">
        <f t="array" ref="U306">INDEX($B$4:$R$4,,MATCH(LARGE($B306:$R306+COLUMN($B306:$R306)/100,U$4),$B306:$R306+COLUMN($B306:$R306)/100,0))</f>
        <v>0</v>
      </c>
      <c r="V306" s="186">
        <f t="array" ref="V306">INDEX($B$4:$R$4,,MATCH(LARGE($B306:$R306+COLUMN($B306:$R306)/100,V$4),$B306:$R306+COLUMN($B306:$R306)/100,0))</f>
        <v>0</v>
      </c>
    </row>
    <row r="307" spans="1:22" x14ac:dyDescent="0.35">
      <c r="A307"/>
      <c r="T307" s="187">
        <f t="shared" si="4"/>
        <v>0</v>
      </c>
      <c r="U307" s="186">
        <f t="array" ref="U307">INDEX($B$4:$R$4,,MATCH(LARGE($B307:$R307+COLUMN($B307:$R307)/100,U$4),$B307:$R307+COLUMN($B307:$R307)/100,0))</f>
        <v>0</v>
      </c>
      <c r="V307" s="186">
        <f t="array" ref="V307">INDEX($B$4:$R$4,,MATCH(LARGE($B307:$R307+COLUMN($B307:$R307)/100,V$4),$B307:$R307+COLUMN($B307:$R307)/100,0))</f>
        <v>0</v>
      </c>
    </row>
    <row r="308" spans="1:22" x14ac:dyDescent="0.35">
      <c r="A308"/>
      <c r="T308" s="187">
        <f t="shared" si="4"/>
        <v>0</v>
      </c>
      <c r="U308" s="186">
        <f t="array" ref="U308">INDEX($B$4:$R$4,,MATCH(LARGE($B308:$R308+COLUMN($B308:$R308)/100,U$4),$B308:$R308+COLUMN($B308:$R308)/100,0))</f>
        <v>0</v>
      </c>
      <c r="V308" s="186">
        <f t="array" ref="V308">INDEX($B$4:$R$4,,MATCH(LARGE($B308:$R308+COLUMN($B308:$R308)/100,V$4),$B308:$R308+COLUMN($B308:$R308)/100,0))</f>
        <v>0</v>
      </c>
    </row>
    <row r="309" spans="1:22" x14ac:dyDescent="0.35">
      <c r="A309"/>
      <c r="T309" s="187">
        <f t="shared" si="4"/>
        <v>0</v>
      </c>
      <c r="U309" s="186">
        <f t="array" ref="U309">INDEX($B$4:$R$4,,MATCH(LARGE($B309:$R309+COLUMN($B309:$R309)/100,U$4),$B309:$R309+COLUMN($B309:$R309)/100,0))</f>
        <v>0</v>
      </c>
      <c r="V309" s="186">
        <f t="array" ref="V309">INDEX($B$4:$R$4,,MATCH(LARGE($B309:$R309+COLUMN($B309:$R309)/100,V$4),$B309:$R309+COLUMN($B309:$R309)/100,0))</f>
        <v>0</v>
      </c>
    </row>
    <row r="310" spans="1:22" x14ac:dyDescent="0.35">
      <c r="A310"/>
      <c r="T310" s="187">
        <f t="shared" si="4"/>
        <v>0</v>
      </c>
      <c r="U310" s="186">
        <f t="array" ref="U310">INDEX($B$4:$R$4,,MATCH(LARGE($B310:$R310+COLUMN($B310:$R310)/100,U$4),$B310:$R310+COLUMN($B310:$R310)/100,0))</f>
        <v>0</v>
      </c>
      <c r="V310" s="186">
        <f t="array" ref="V310">INDEX($B$4:$R$4,,MATCH(LARGE($B310:$R310+COLUMN($B310:$R310)/100,V$4),$B310:$R310+COLUMN($B310:$R310)/100,0))</f>
        <v>0</v>
      </c>
    </row>
    <row r="311" spans="1:22" x14ac:dyDescent="0.35">
      <c r="A311"/>
      <c r="T311" s="187">
        <f t="shared" si="4"/>
        <v>0</v>
      </c>
      <c r="U311" s="186">
        <f t="array" ref="U311">INDEX($B$4:$R$4,,MATCH(LARGE($B311:$R311+COLUMN($B311:$R311)/100,U$4),$B311:$R311+COLUMN($B311:$R311)/100,0))</f>
        <v>0</v>
      </c>
      <c r="V311" s="186">
        <f t="array" ref="V311">INDEX($B$4:$R$4,,MATCH(LARGE($B311:$R311+COLUMN($B311:$R311)/100,V$4),$B311:$R311+COLUMN($B311:$R311)/100,0))</f>
        <v>0</v>
      </c>
    </row>
    <row r="312" spans="1:22" x14ac:dyDescent="0.35">
      <c r="A312"/>
      <c r="T312" s="187">
        <f t="shared" si="4"/>
        <v>0</v>
      </c>
      <c r="U312" s="186">
        <f t="array" ref="U312">INDEX($B$4:$R$4,,MATCH(LARGE($B312:$R312+COLUMN($B312:$R312)/100,U$4),$B312:$R312+COLUMN($B312:$R312)/100,0))</f>
        <v>0</v>
      </c>
      <c r="V312" s="186">
        <f t="array" ref="V312">INDEX($B$4:$R$4,,MATCH(LARGE($B312:$R312+COLUMN($B312:$R312)/100,V$4),$B312:$R312+COLUMN($B312:$R312)/100,0))</f>
        <v>0</v>
      </c>
    </row>
    <row r="313" spans="1:22" x14ac:dyDescent="0.35">
      <c r="A313"/>
      <c r="T313" s="187">
        <f t="shared" si="4"/>
        <v>0</v>
      </c>
      <c r="U313" s="186">
        <f t="array" ref="U313">INDEX($B$4:$R$4,,MATCH(LARGE($B313:$R313+COLUMN($B313:$R313)/100,U$4),$B313:$R313+COLUMN($B313:$R313)/100,0))</f>
        <v>0</v>
      </c>
      <c r="V313" s="186">
        <f t="array" ref="V313">INDEX($B$4:$R$4,,MATCH(LARGE($B313:$R313+COLUMN($B313:$R313)/100,V$4),$B313:$R313+COLUMN($B313:$R313)/100,0))</f>
        <v>0</v>
      </c>
    </row>
    <row r="314" spans="1:22" x14ac:dyDescent="0.35">
      <c r="A314"/>
      <c r="T314" s="187">
        <f t="shared" si="4"/>
        <v>0</v>
      </c>
      <c r="U314" s="186">
        <f t="array" ref="U314">INDEX($B$4:$R$4,,MATCH(LARGE($B314:$R314+COLUMN($B314:$R314)/100,U$4),$B314:$R314+COLUMN($B314:$R314)/100,0))</f>
        <v>0</v>
      </c>
      <c r="V314" s="186">
        <f t="array" ref="V314">INDEX($B$4:$R$4,,MATCH(LARGE($B314:$R314+COLUMN($B314:$R314)/100,V$4),$B314:$R314+COLUMN($B314:$R314)/100,0))</f>
        <v>0</v>
      </c>
    </row>
    <row r="315" spans="1:22" x14ac:dyDescent="0.35">
      <c r="A315"/>
      <c r="T315" s="187">
        <f t="shared" si="4"/>
        <v>0</v>
      </c>
      <c r="U315" s="186">
        <f t="array" ref="U315">INDEX($B$4:$R$4,,MATCH(LARGE($B315:$R315+COLUMN($B315:$R315)/100,U$4),$B315:$R315+COLUMN($B315:$R315)/100,0))</f>
        <v>0</v>
      </c>
      <c r="V315" s="186">
        <f t="array" ref="V315">INDEX($B$4:$R$4,,MATCH(LARGE($B315:$R315+COLUMN($B315:$R315)/100,V$4),$B315:$R315+COLUMN($B315:$R315)/100,0))</f>
        <v>0</v>
      </c>
    </row>
    <row r="316" spans="1:22" x14ac:dyDescent="0.35">
      <c r="A316"/>
      <c r="T316" s="187">
        <f t="shared" si="4"/>
        <v>0</v>
      </c>
      <c r="U316" s="186">
        <f t="array" ref="U316">INDEX($B$4:$R$4,,MATCH(LARGE($B316:$R316+COLUMN($B316:$R316)/100,U$4),$B316:$R316+COLUMN($B316:$R316)/100,0))</f>
        <v>0</v>
      </c>
      <c r="V316" s="186">
        <f t="array" ref="V316">INDEX($B$4:$R$4,,MATCH(LARGE($B316:$R316+COLUMN($B316:$R316)/100,V$4),$B316:$R316+COLUMN($B316:$R316)/100,0))</f>
        <v>0</v>
      </c>
    </row>
    <row r="317" spans="1:22" x14ac:dyDescent="0.35">
      <c r="A317"/>
      <c r="T317" s="187">
        <f t="shared" si="4"/>
        <v>0</v>
      </c>
      <c r="U317" s="186">
        <f t="array" ref="U317">INDEX($B$4:$R$4,,MATCH(LARGE($B317:$R317+COLUMN($B317:$R317)/100,U$4),$B317:$R317+COLUMN($B317:$R317)/100,0))</f>
        <v>0</v>
      </c>
      <c r="V317" s="186">
        <f t="array" ref="V317">INDEX($B$4:$R$4,,MATCH(LARGE($B317:$R317+COLUMN($B317:$R317)/100,V$4),$B317:$R317+COLUMN($B317:$R317)/100,0))</f>
        <v>0</v>
      </c>
    </row>
    <row r="318" spans="1:22" x14ac:dyDescent="0.35">
      <c r="A318"/>
      <c r="T318" s="187">
        <f t="shared" si="4"/>
        <v>0</v>
      </c>
      <c r="U318" s="186">
        <f t="array" ref="U318">INDEX($B$4:$R$4,,MATCH(LARGE($B318:$R318+COLUMN($B318:$R318)/100,U$4),$B318:$R318+COLUMN($B318:$R318)/100,0))</f>
        <v>0</v>
      </c>
      <c r="V318" s="186">
        <f t="array" ref="V318">INDEX($B$4:$R$4,,MATCH(LARGE($B318:$R318+COLUMN($B318:$R318)/100,V$4),$B318:$R318+COLUMN($B318:$R318)/100,0))</f>
        <v>0</v>
      </c>
    </row>
    <row r="319" spans="1:22" x14ac:dyDescent="0.35">
      <c r="A319"/>
      <c r="T319" s="187">
        <f t="shared" si="4"/>
        <v>0</v>
      </c>
      <c r="U319" s="186">
        <f t="array" ref="U319">INDEX($B$4:$R$4,,MATCH(LARGE($B319:$R319+COLUMN($B319:$R319)/100,U$4),$B319:$R319+COLUMN($B319:$R319)/100,0))</f>
        <v>0</v>
      </c>
      <c r="V319" s="186">
        <f t="array" ref="V319">INDEX($B$4:$R$4,,MATCH(LARGE($B319:$R319+COLUMN($B319:$R319)/100,V$4),$B319:$R319+COLUMN($B319:$R319)/100,0))</f>
        <v>0</v>
      </c>
    </row>
    <row r="320" spans="1:22" x14ac:dyDescent="0.35">
      <c r="A320"/>
      <c r="T320" s="187">
        <f t="shared" si="4"/>
        <v>0</v>
      </c>
      <c r="U320" s="186">
        <f t="array" ref="U320">INDEX($B$4:$R$4,,MATCH(LARGE($B320:$R320+COLUMN($B320:$R320)/100,U$4),$B320:$R320+COLUMN($B320:$R320)/100,0))</f>
        <v>0</v>
      </c>
      <c r="V320" s="186">
        <f t="array" ref="V320">INDEX($B$4:$R$4,,MATCH(LARGE($B320:$R320+COLUMN($B320:$R320)/100,V$4),$B320:$R320+COLUMN($B320:$R320)/100,0))</f>
        <v>0</v>
      </c>
    </row>
    <row r="321" spans="1:22" x14ac:dyDescent="0.35">
      <c r="A321"/>
      <c r="T321" s="187">
        <f t="shared" si="4"/>
        <v>0</v>
      </c>
      <c r="U321" s="186">
        <f t="array" ref="U321">INDEX($B$4:$R$4,,MATCH(LARGE($B321:$R321+COLUMN($B321:$R321)/100,U$4),$B321:$R321+COLUMN($B321:$R321)/100,0))</f>
        <v>0</v>
      </c>
      <c r="V321" s="186">
        <f t="array" ref="V321">INDEX($B$4:$R$4,,MATCH(LARGE($B321:$R321+COLUMN($B321:$R321)/100,V$4),$B321:$R321+COLUMN($B321:$R321)/100,0))</f>
        <v>0</v>
      </c>
    </row>
    <row r="322" spans="1:22" x14ac:dyDescent="0.35">
      <c r="A322"/>
      <c r="T322" s="187">
        <f t="shared" si="4"/>
        <v>0</v>
      </c>
      <c r="U322" s="186">
        <f t="array" ref="U322">INDEX($B$4:$R$4,,MATCH(LARGE($B322:$R322+COLUMN($B322:$R322)/100,U$4),$B322:$R322+COLUMN($B322:$R322)/100,0))</f>
        <v>0</v>
      </c>
      <c r="V322" s="186">
        <f t="array" ref="V322">INDEX($B$4:$R$4,,MATCH(LARGE($B322:$R322+COLUMN($B322:$R322)/100,V$4),$B322:$R322+COLUMN($B322:$R322)/100,0))</f>
        <v>0</v>
      </c>
    </row>
    <row r="323" spans="1:22" x14ac:dyDescent="0.35">
      <c r="A323"/>
      <c r="T323" s="187">
        <f t="shared" si="4"/>
        <v>0</v>
      </c>
      <c r="U323" s="186">
        <f t="array" ref="U323">INDEX($B$4:$R$4,,MATCH(LARGE($B323:$R323+COLUMN($B323:$R323)/100,U$4),$B323:$R323+COLUMN($B323:$R323)/100,0))</f>
        <v>0</v>
      </c>
      <c r="V323" s="186">
        <f t="array" ref="V323">INDEX($B$4:$R$4,,MATCH(LARGE($B323:$R323+COLUMN($B323:$R323)/100,V$4),$B323:$R323+COLUMN($B323:$R323)/100,0))</f>
        <v>0</v>
      </c>
    </row>
    <row r="324" spans="1:22" x14ac:dyDescent="0.35">
      <c r="A324"/>
      <c r="T324" s="187">
        <f t="shared" si="4"/>
        <v>0</v>
      </c>
      <c r="U324" s="186">
        <f t="array" ref="U324">INDEX($B$4:$R$4,,MATCH(LARGE($B324:$R324+COLUMN($B324:$R324)/100,U$4),$B324:$R324+COLUMN($B324:$R324)/100,0))</f>
        <v>0</v>
      </c>
      <c r="V324" s="186">
        <f t="array" ref="V324">INDEX($B$4:$R$4,,MATCH(LARGE($B324:$R324+COLUMN($B324:$R324)/100,V$4),$B324:$R324+COLUMN($B324:$R324)/100,0))</f>
        <v>0</v>
      </c>
    </row>
    <row r="325" spans="1:22" x14ac:dyDescent="0.35">
      <c r="A325"/>
      <c r="T325" s="187">
        <f t="shared" si="4"/>
        <v>0</v>
      </c>
      <c r="U325" s="186">
        <f t="array" ref="U325">INDEX($B$4:$R$4,,MATCH(LARGE($B325:$R325+COLUMN($B325:$R325)/100,U$4),$B325:$R325+COLUMN($B325:$R325)/100,0))</f>
        <v>0</v>
      </c>
      <c r="V325" s="186">
        <f t="array" ref="V325">INDEX($B$4:$R$4,,MATCH(LARGE($B325:$R325+COLUMN($B325:$R325)/100,V$4),$B325:$R325+COLUMN($B325:$R325)/100,0))</f>
        <v>0</v>
      </c>
    </row>
    <row r="326" spans="1:22" x14ac:dyDescent="0.35">
      <c r="A326"/>
      <c r="T326" s="187">
        <f t="shared" ref="T326:T370" si="5">IF(U326="---",V326,U326)</f>
        <v>0</v>
      </c>
      <c r="U326" s="186">
        <f t="array" ref="U326">INDEX($B$4:$R$4,,MATCH(LARGE($B326:$R326+COLUMN($B326:$R326)/100,U$4),$B326:$R326+COLUMN($B326:$R326)/100,0))</f>
        <v>0</v>
      </c>
      <c r="V326" s="186">
        <f t="array" ref="V326">INDEX($B$4:$R$4,,MATCH(LARGE($B326:$R326+COLUMN($B326:$R326)/100,V$4),$B326:$R326+COLUMN($B326:$R326)/100,0))</f>
        <v>0</v>
      </c>
    </row>
    <row r="327" spans="1:22" x14ac:dyDescent="0.35">
      <c r="A327"/>
      <c r="T327" s="187">
        <f t="shared" si="5"/>
        <v>0</v>
      </c>
      <c r="U327" s="186">
        <f t="array" ref="U327">INDEX($B$4:$R$4,,MATCH(LARGE($B327:$R327+COLUMN($B327:$R327)/100,U$4),$B327:$R327+COLUMN($B327:$R327)/100,0))</f>
        <v>0</v>
      </c>
      <c r="V327" s="186">
        <f t="array" ref="V327">INDEX($B$4:$R$4,,MATCH(LARGE($B327:$R327+COLUMN($B327:$R327)/100,V$4),$B327:$R327+COLUMN($B327:$R327)/100,0))</f>
        <v>0</v>
      </c>
    </row>
    <row r="328" spans="1:22" x14ac:dyDescent="0.35">
      <c r="A328"/>
      <c r="T328" s="187">
        <f t="shared" si="5"/>
        <v>0</v>
      </c>
      <c r="U328" s="186">
        <f t="array" ref="U328">INDEX($B$4:$R$4,,MATCH(LARGE($B328:$R328+COLUMN($B328:$R328)/100,U$4),$B328:$R328+COLUMN($B328:$R328)/100,0))</f>
        <v>0</v>
      </c>
      <c r="V328" s="186">
        <f t="array" ref="V328">INDEX($B$4:$R$4,,MATCH(LARGE($B328:$R328+COLUMN($B328:$R328)/100,V$4),$B328:$R328+COLUMN($B328:$R328)/100,0))</f>
        <v>0</v>
      </c>
    </row>
    <row r="329" spans="1:22" x14ac:dyDescent="0.35">
      <c r="A329"/>
      <c r="T329" s="187">
        <f t="shared" si="5"/>
        <v>0</v>
      </c>
      <c r="U329" s="186">
        <f t="array" ref="U329">INDEX($B$4:$R$4,,MATCH(LARGE($B329:$R329+COLUMN($B329:$R329)/100,U$4),$B329:$R329+COLUMN($B329:$R329)/100,0))</f>
        <v>0</v>
      </c>
      <c r="V329" s="186">
        <f t="array" ref="V329">INDEX($B$4:$R$4,,MATCH(LARGE($B329:$R329+COLUMN($B329:$R329)/100,V$4),$B329:$R329+COLUMN($B329:$R329)/100,0))</f>
        <v>0</v>
      </c>
    </row>
    <row r="330" spans="1:22" x14ac:dyDescent="0.35">
      <c r="A330"/>
      <c r="T330" s="187">
        <f t="shared" si="5"/>
        <v>0</v>
      </c>
      <c r="U330" s="186">
        <f t="array" ref="U330">INDEX($B$4:$R$4,,MATCH(LARGE($B330:$R330+COLUMN($B330:$R330)/100,U$4),$B330:$R330+COLUMN($B330:$R330)/100,0))</f>
        <v>0</v>
      </c>
      <c r="V330" s="186">
        <f t="array" ref="V330">INDEX($B$4:$R$4,,MATCH(LARGE($B330:$R330+COLUMN($B330:$R330)/100,V$4),$B330:$R330+COLUMN($B330:$R330)/100,0))</f>
        <v>0</v>
      </c>
    </row>
    <row r="331" spans="1:22" x14ac:dyDescent="0.35">
      <c r="A331"/>
      <c r="T331" s="187">
        <f t="shared" si="5"/>
        <v>0</v>
      </c>
      <c r="U331" s="186">
        <f t="array" ref="U331">INDEX($B$4:$R$4,,MATCH(LARGE($B331:$R331+COLUMN($B331:$R331)/100,U$4),$B331:$R331+COLUMN($B331:$R331)/100,0))</f>
        <v>0</v>
      </c>
      <c r="V331" s="186">
        <f t="array" ref="V331">INDEX($B$4:$R$4,,MATCH(LARGE($B331:$R331+COLUMN($B331:$R331)/100,V$4),$B331:$R331+COLUMN($B331:$R331)/100,0))</f>
        <v>0</v>
      </c>
    </row>
    <row r="332" spans="1:22" x14ac:dyDescent="0.35">
      <c r="A332"/>
      <c r="T332" s="187">
        <f t="shared" si="5"/>
        <v>0</v>
      </c>
      <c r="U332" s="186">
        <f t="array" ref="U332">INDEX($B$4:$R$4,,MATCH(LARGE($B332:$R332+COLUMN($B332:$R332)/100,U$4),$B332:$R332+COLUMN($B332:$R332)/100,0))</f>
        <v>0</v>
      </c>
      <c r="V332" s="186">
        <f t="array" ref="V332">INDEX($B$4:$R$4,,MATCH(LARGE($B332:$R332+COLUMN($B332:$R332)/100,V$4),$B332:$R332+COLUMN($B332:$R332)/100,0))</f>
        <v>0</v>
      </c>
    </row>
    <row r="333" spans="1:22" x14ac:dyDescent="0.35">
      <c r="A333"/>
      <c r="T333" s="187">
        <f t="shared" si="5"/>
        <v>0</v>
      </c>
      <c r="U333" s="186">
        <f t="array" ref="U333">INDEX($B$4:$R$4,,MATCH(LARGE($B333:$R333+COLUMN($B333:$R333)/100,U$4),$B333:$R333+COLUMN($B333:$R333)/100,0))</f>
        <v>0</v>
      </c>
      <c r="V333" s="186">
        <f t="array" ref="V333">INDEX($B$4:$R$4,,MATCH(LARGE($B333:$R333+COLUMN($B333:$R333)/100,V$4),$B333:$R333+COLUMN($B333:$R333)/100,0))</f>
        <v>0</v>
      </c>
    </row>
    <row r="334" spans="1:22" x14ac:dyDescent="0.35">
      <c r="A334"/>
      <c r="T334" s="187">
        <f t="shared" si="5"/>
        <v>0</v>
      </c>
      <c r="U334" s="186">
        <f t="array" ref="U334">INDEX($B$4:$R$4,,MATCH(LARGE($B334:$R334+COLUMN($B334:$R334)/100,U$4),$B334:$R334+COLUMN($B334:$R334)/100,0))</f>
        <v>0</v>
      </c>
      <c r="V334" s="186">
        <f t="array" ref="V334">INDEX($B$4:$R$4,,MATCH(LARGE($B334:$R334+COLUMN($B334:$R334)/100,V$4),$B334:$R334+COLUMN($B334:$R334)/100,0))</f>
        <v>0</v>
      </c>
    </row>
    <row r="335" spans="1:22" x14ac:dyDescent="0.35">
      <c r="A335"/>
      <c r="T335" s="187">
        <f t="shared" si="5"/>
        <v>0</v>
      </c>
      <c r="U335" s="186">
        <f t="array" ref="U335">INDEX($B$4:$R$4,,MATCH(LARGE($B335:$R335+COLUMN($B335:$R335)/100,U$4),$B335:$R335+COLUMN($B335:$R335)/100,0))</f>
        <v>0</v>
      </c>
      <c r="V335" s="186">
        <f t="array" ref="V335">INDEX($B$4:$R$4,,MATCH(LARGE($B335:$R335+COLUMN($B335:$R335)/100,V$4),$B335:$R335+COLUMN($B335:$R335)/100,0))</f>
        <v>0</v>
      </c>
    </row>
    <row r="336" spans="1:22" x14ac:dyDescent="0.35">
      <c r="A336"/>
      <c r="T336" s="187">
        <f t="shared" si="5"/>
        <v>0</v>
      </c>
      <c r="U336" s="186">
        <f t="array" ref="U336">INDEX($B$4:$R$4,,MATCH(LARGE($B336:$R336+COLUMN($B336:$R336)/100,U$4),$B336:$R336+COLUMN($B336:$R336)/100,0))</f>
        <v>0</v>
      </c>
      <c r="V336" s="186">
        <f t="array" ref="V336">INDEX($B$4:$R$4,,MATCH(LARGE($B336:$R336+COLUMN($B336:$R336)/100,V$4),$B336:$R336+COLUMN($B336:$R336)/100,0))</f>
        <v>0</v>
      </c>
    </row>
    <row r="337" spans="1:22" x14ac:dyDescent="0.35">
      <c r="A337"/>
      <c r="T337" s="187">
        <f t="shared" si="5"/>
        <v>0</v>
      </c>
      <c r="U337" s="186">
        <f t="array" ref="U337">INDEX($B$4:$R$4,,MATCH(LARGE($B337:$R337+COLUMN($B337:$R337)/100,U$4),$B337:$R337+COLUMN($B337:$R337)/100,0))</f>
        <v>0</v>
      </c>
      <c r="V337" s="186">
        <f t="array" ref="V337">INDEX($B$4:$R$4,,MATCH(LARGE($B337:$R337+COLUMN($B337:$R337)/100,V$4),$B337:$R337+COLUMN($B337:$R337)/100,0))</f>
        <v>0</v>
      </c>
    </row>
    <row r="338" spans="1:22" x14ac:dyDescent="0.35">
      <c r="A338"/>
      <c r="T338" s="187">
        <f t="shared" si="5"/>
        <v>0</v>
      </c>
      <c r="U338" s="186">
        <f t="array" ref="U338">INDEX($B$4:$R$4,,MATCH(LARGE($B338:$R338+COLUMN($B338:$R338)/100,U$4),$B338:$R338+COLUMN($B338:$R338)/100,0))</f>
        <v>0</v>
      </c>
      <c r="V338" s="186">
        <f t="array" ref="V338">INDEX($B$4:$R$4,,MATCH(LARGE($B338:$R338+COLUMN($B338:$R338)/100,V$4),$B338:$R338+COLUMN($B338:$R338)/100,0))</f>
        <v>0</v>
      </c>
    </row>
    <row r="339" spans="1:22" x14ac:dyDescent="0.35">
      <c r="A339"/>
      <c r="T339" s="187">
        <f t="shared" si="5"/>
        <v>0</v>
      </c>
      <c r="U339" s="186">
        <f t="array" ref="U339">INDEX($B$4:$R$4,,MATCH(LARGE($B339:$R339+COLUMN($B339:$R339)/100,U$4),$B339:$R339+COLUMN($B339:$R339)/100,0))</f>
        <v>0</v>
      </c>
      <c r="V339" s="186">
        <f t="array" ref="V339">INDEX($B$4:$R$4,,MATCH(LARGE($B339:$R339+COLUMN($B339:$R339)/100,V$4),$B339:$R339+COLUMN($B339:$R339)/100,0))</f>
        <v>0</v>
      </c>
    </row>
    <row r="340" spans="1:22" x14ac:dyDescent="0.35">
      <c r="A340"/>
      <c r="T340" s="187">
        <f t="shared" si="5"/>
        <v>0</v>
      </c>
      <c r="U340" s="186">
        <f t="array" ref="U340">INDEX($B$4:$R$4,,MATCH(LARGE($B340:$R340+COLUMN($B340:$R340)/100,U$4),$B340:$R340+COLUMN($B340:$R340)/100,0))</f>
        <v>0</v>
      </c>
      <c r="V340" s="186">
        <f t="array" ref="V340">INDEX($B$4:$R$4,,MATCH(LARGE($B340:$R340+COLUMN($B340:$R340)/100,V$4),$B340:$R340+COLUMN($B340:$R340)/100,0))</f>
        <v>0</v>
      </c>
    </row>
    <row r="341" spans="1:22" x14ac:dyDescent="0.35">
      <c r="A341"/>
      <c r="T341" s="187">
        <f t="shared" si="5"/>
        <v>0</v>
      </c>
      <c r="U341" s="186">
        <f t="array" ref="U341">INDEX($B$4:$R$4,,MATCH(LARGE($B341:$R341+COLUMN($B341:$R341)/100,U$4),$B341:$R341+COLUMN($B341:$R341)/100,0))</f>
        <v>0</v>
      </c>
      <c r="V341" s="186">
        <f t="array" ref="V341">INDEX($B$4:$R$4,,MATCH(LARGE($B341:$R341+COLUMN($B341:$R341)/100,V$4),$B341:$R341+COLUMN($B341:$R341)/100,0))</f>
        <v>0</v>
      </c>
    </row>
    <row r="342" spans="1:22" x14ac:dyDescent="0.35">
      <c r="A342"/>
      <c r="T342" s="187">
        <f t="shared" si="5"/>
        <v>0</v>
      </c>
      <c r="U342" s="186">
        <f t="array" ref="U342">INDEX($B$4:$R$4,,MATCH(LARGE($B342:$R342+COLUMN($B342:$R342)/100,U$4),$B342:$R342+COLUMN($B342:$R342)/100,0))</f>
        <v>0</v>
      </c>
      <c r="V342" s="186">
        <f t="array" ref="V342">INDEX($B$4:$R$4,,MATCH(LARGE($B342:$R342+COLUMN($B342:$R342)/100,V$4),$B342:$R342+COLUMN($B342:$R342)/100,0))</f>
        <v>0</v>
      </c>
    </row>
    <row r="343" spans="1:22" x14ac:dyDescent="0.35">
      <c r="A343"/>
      <c r="T343" s="187">
        <f t="shared" si="5"/>
        <v>0</v>
      </c>
      <c r="U343" s="186">
        <f t="array" ref="U343">INDEX($B$4:$R$4,,MATCH(LARGE($B343:$R343+COLUMN($B343:$R343)/100,U$4),$B343:$R343+COLUMN($B343:$R343)/100,0))</f>
        <v>0</v>
      </c>
      <c r="V343" s="186">
        <f t="array" ref="V343">INDEX($B$4:$R$4,,MATCH(LARGE($B343:$R343+COLUMN($B343:$R343)/100,V$4),$B343:$R343+COLUMN($B343:$R343)/100,0))</f>
        <v>0</v>
      </c>
    </row>
    <row r="344" spans="1:22" x14ac:dyDescent="0.35">
      <c r="A344"/>
      <c r="T344" s="187">
        <f t="shared" si="5"/>
        <v>0</v>
      </c>
      <c r="U344" s="186">
        <f t="array" ref="U344">INDEX($B$4:$R$4,,MATCH(LARGE($B344:$R344+COLUMN($B344:$R344)/100,U$4),$B344:$R344+COLUMN($B344:$R344)/100,0))</f>
        <v>0</v>
      </c>
      <c r="V344" s="186">
        <f t="array" ref="V344">INDEX($B$4:$R$4,,MATCH(LARGE($B344:$R344+COLUMN($B344:$R344)/100,V$4),$B344:$R344+COLUMN($B344:$R344)/100,0))</f>
        <v>0</v>
      </c>
    </row>
    <row r="345" spans="1:22" x14ac:dyDescent="0.35">
      <c r="A345"/>
      <c r="T345" s="187">
        <f t="shared" si="5"/>
        <v>0</v>
      </c>
      <c r="U345" s="186">
        <f t="array" ref="U345">INDEX($B$4:$R$4,,MATCH(LARGE($B345:$R345+COLUMN($B345:$R345)/100,U$4),$B345:$R345+COLUMN($B345:$R345)/100,0))</f>
        <v>0</v>
      </c>
      <c r="V345" s="186">
        <f t="array" ref="V345">INDEX($B$4:$R$4,,MATCH(LARGE($B345:$R345+COLUMN($B345:$R345)/100,V$4),$B345:$R345+COLUMN($B345:$R345)/100,0))</f>
        <v>0</v>
      </c>
    </row>
    <row r="346" spans="1:22" x14ac:dyDescent="0.35">
      <c r="A346"/>
      <c r="T346" s="187">
        <f t="shared" si="5"/>
        <v>0</v>
      </c>
      <c r="U346" s="186">
        <f t="array" ref="U346">INDEX($B$4:$R$4,,MATCH(LARGE($B346:$R346+COLUMN($B346:$R346)/100,U$4),$B346:$R346+COLUMN($B346:$R346)/100,0))</f>
        <v>0</v>
      </c>
      <c r="V346" s="186">
        <f t="array" ref="V346">INDEX($B$4:$R$4,,MATCH(LARGE($B346:$R346+COLUMN($B346:$R346)/100,V$4),$B346:$R346+COLUMN($B346:$R346)/100,0))</f>
        <v>0</v>
      </c>
    </row>
    <row r="347" spans="1:22" x14ac:dyDescent="0.35">
      <c r="A347"/>
      <c r="T347" s="187">
        <f t="shared" si="5"/>
        <v>0</v>
      </c>
      <c r="U347" s="186">
        <f t="array" ref="U347">INDEX($B$4:$R$4,,MATCH(LARGE($B347:$R347+COLUMN($B347:$R347)/100,U$4),$B347:$R347+COLUMN($B347:$R347)/100,0))</f>
        <v>0</v>
      </c>
      <c r="V347" s="186">
        <f t="array" ref="V347">INDEX($B$4:$R$4,,MATCH(LARGE($B347:$R347+COLUMN($B347:$R347)/100,V$4),$B347:$R347+COLUMN($B347:$R347)/100,0))</f>
        <v>0</v>
      </c>
    </row>
    <row r="348" spans="1:22" x14ac:dyDescent="0.35">
      <c r="A348"/>
      <c r="T348" s="187">
        <f t="shared" si="5"/>
        <v>0</v>
      </c>
      <c r="U348" s="186">
        <f t="array" ref="U348">INDEX($B$4:$R$4,,MATCH(LARGE($B348:$R348+COLUMN($B348:$R348)/100,U$4),$B348:$R348+COLUMN($B348:$R348)/100,0))</f>
        <v>0</v>
      </c>
      <c r="V348" s="186">
        <f t="array" ref="V348">INDEX($B$4:$R$4,,MATCH(LARGE($B348:$R348+COLUMN($B348:$R348)/100,V$4),$B348:$R348+COLUMN($B348:$R348)/100,0))</f>
        <v>0</v>
      </c>
    </row>
    <row r="349" spans="1:22" x14ac:dyDescent="0.35">
      <c r="A349"/>
      <c r="T349" s="187">
        <f t="shared" si="5"/>
        <v>0</v>
      </c>
      <c r="U349" s="186">
        <f t="array" ref="U349">INDEX($B$4:$R$4,,MATCH(LARGE($B349:$R349+COLUMN($B349:$R349)/100,U$4),$B349:$R349+COLUMN($B349:$R349)/100,0))</f>
        <v>0</v>
      </c>
      <c r="V349" s="186">
        <f t="array" ref="V349">INDEX($B$4:$R$4,,MATCH(LARGE($B349:$R349+COLUMN($B349:$R349)/100,V$4),$B349:$R349+COLUMN($B349:$R349)/100,0))</f>
        <v>0</v>
      </c>
    </row>
    <row r="350" spans="1:22" x14ac:dyDescent="0.35">
      <c r="A350"/>
      <c r="T350" s="187">
        <f t="shared" si="5"/>
        <v>0</v>
      </c>
      <c r="U350" s="186">
        <f t="array" ref="U350">INDEX($B$4:$R$4,,MATCH(LARGE($B350:$R350+COLUMN($B350:$R350)/100,U$4),$B350:$R350+COLUMN($B350:$R350)/100,0))</f>
        <v>0</v>
      </c>
      <c r="V350" s="186">
        <f t="array" ref="V350">INDEX($B$4:$R$4,,MATCH(LARGE($B350:$R350+COLUMN($B350:$R350)/100,V$4),$B350:$R350+COLUMN($B350:$R350)/100,0))</f>
        <v>0</v>
      </c>
    </row>
    <row r="351" spans="1:22" x14ac:dyDescent="0.35">
      <c r="A351"/>
      <c r="T351" s="187">
        <f t="shared" si="5"/>
        <v>0</v>
      </c>
      <c r="U351" s="186">
        <f t="array" ref="U351">INDEX($B$4:$R$4,,MATCH(LARGE($B351:$R351+COLUMN($B351:$R351)/100,U$4),$B351:$R351+COLUMN($B351:$R351)/100,0))</f>
        <v>0</v>
      </c>
      <c r="V351" s="186">
        <f t="array" ref="V351">INDEX($B$4:$R$4,,MATCH(LARGE($B351:$R351+COLUMN($B351:$R351)/100,V$4),$B351:$R351+COLUMN($B351:$R351)/100,0))</f>
        <v>0</v>
      </c>
    </row>
    <row r="352" spans="1:22" x14ac:dyDescent="0.35">
      <c r="A352"/>
      <c r="T352" s="187">
        <f t="shared" si="5"/>
        <v>0</v>
      </c>
      <c r="U352" s="186">
        <f t="array" ref="U352">INDEX($B$4:$R$4,,MATCH(LARGE($B352:$R352+COLUMN($B352:$R352)/100,U$4),$B352:$R352+COLUMN($B352:$R352)/100,0))</f>
        <v>0</v>
      </c>
      <c r="V352" s="186">
        <f t="array" ref="V352">INDEX($B$4:$R$4,,MATCH(LARGE($B352:$R352+COLUMN($B352:$R352)/100,V$4),$B352:$R352+COLUMN($B352:$R352)/100,0))</f>
        <v>0</v>
      </c>
    </row>
    <row r="353" spans="1:22" x14ac:dyDescent="0.35">
      <c r="A353"/>
      <c r="T353" s="187">
        <f t="shared" si="5"/>
        <v>0</v>
      </c>
      <c r="U353" s="186">
        <f t="array" ref="U353">INDEX($B$4:$R$4,,MATCH(LARGE($B353:$R353+COLUMN($B353:$R353)/100,U$4),$B353:$R353+COLUMN($B353:$R353)/100,0))</f>
        <v>0</v>
      </c>
      <c r="V353" s="186">
        <f t="array" ref="V353">INDEX($B$4:$R$4,,MATCH(LARGE($B353:$R353+COLUMN($B353:$R353)/100,V$4),$B353:$R353+COLUMN($B353:$R353)/100,0))</f>
        <v>0</v>
      </c>
    </row>
    <row r="354" spans="1:22" x14ac:dyDescent="0.35">
      <c r="A354"/>
      <c r="T354" s="187">
        <f t="shared" si="5"/>
        <v>0</v>
      </c>
      <c r="U354" s="186">
        <f t="array" ref="U354">INDEX($B$4:$R$4,,MATCH(LARGE($B354:$R354+COLUMN($B354:$R354)/100,U$4),$B354:$R354+COLUMN($B354:$R354)/100,0))</f>
        <v>0</v>
      </c>
      <c r="V354" s="186">
        <f t="array" ref="V354">INDEX($B$4:$R$4,,MATCH(LARGE($B354:$R354+COLUMN($B354:$R354)/100,V$4),$B354:$R354+COLUMN($B354:$R354)/100,0))</f>
        <v>0</v>
      </c>
    </row>
    <row r="355" spans="1:22" x14ac:dyDescent="0.35">
      <c r="A355"/>
      <c r="T355" s="187">
        <f t="shared" si="5"/>
        <v>0</v>
      </c>
      <c r="U355" s="186">
        <f t="array" ref="U355">INDEX($B$4:$R$4,,MATCH(LARGE($B355:$R355+COLUMN($B355:$R355)/100,U$4),$B355:$R355+COLUMN($B355:$R355)/100,0))</f>
        <v>0</v>
      </c>
      <c r="V355" s="186">
        <f t="array" ref="V355">INDEX($B$4:$R$4,,MATCH(LARGE($B355:$R355+COLUMN($B355:$R355)/100,V$4),$B355:$R355+COLUMN($B355:$R355)/100,0))</f>
        <v>0</v>
      </c>
    </row>
    <row r="356" spans="1:22" x14ac:dyDescent="0.35">
      <c r="A356"/>
      <c r="T356" s="187">
        <f t="shared" si="5"/>
        <v>0</v>
      </c>
      <c r="U356" s="186">
        <f t="array" ref="U356">INDEX($B$4:$R$4,,MATCH(LARGE($B356:$R356+COLUMN($B356:$R356)/100,U$4),$B356:$R356+COLUMN($B356:$R356)/100,0))</f>
        <v>0</v>
      </c>
      <c r="V356" s="186">
        <f t="array" ref="V356">INDEX($B$4:$R$4,,MATCH(LARGE($B356:$R356+COLUMN($B356:$R356)/100,V$4),$B356:$R356+COLUMN($B356:$R356)/100,0))</f>
        <v>0</v>
      </c>
    </row>
    <row r="357" spans="1:22" x14ac:dyDescent="0.35">
      <c r="A357"/>
      <c r="T357" s="187">
        <f t="shared" si="5"/>
        <v>0</v>
      </c>
      <c r="U357" s="186">
        <f t="array" ref="U357">INDEX($B$4:$R$4,,MATCH(LARGE($B357:$R357+COLUMN($B357:$R357)/100,U$4),$B357:$R357+COLUMN($B357:$R357)/100,0))</f>
        <v>0</v>
      </c>
      <c r="V357" s="186">
        <f t="array" ref="V357">INDEX($B$4:$R$4,,MATCH(LARGE($B357:$R357+COLUMN($B357:$R357)/100,V$4),$B357:$R357+COLUMN($B357:$R357)/100,0))</f>
        <v>0</v>
      </c>
    </row>
    <row r="358" spans="1:22" x14ac:dyDescent="0.35">
      <c r="A358"/>
      <c r="T358" s="187">
        <f t="shared" si="5"/>
        <v>0</v>
      </c>
      <c r="U358" s="186">
        <f t="array" ref="U358">INDEX($B$4:$R$4,,MATCH(LARGE($B358:$R358+COLUMN($B358:$R358)/100,U$4),$B358:$R358+COLUMN($B358:$R358)/100,0))</f>
        <v>0</v>
      </c>
      <c r="V358" s="186">
        <f t="array" ref="V358">INDEX($B$4:$R$4,,MATCH(LARGE($B358:$R358+COLUMN($B358:$R358)/100,V$4),$B358:$R358+COLUMN($B358:$R358)/100,0))</f>
        <v>0</v>
      </c>
    </row>
    <row r="359" spans="1:22" x14ac:dyDescent="0.35">
      <c r="A359"/>
      <c r="T359" s="187">
        <f t="shared" si="5"/>
        <v>0</v>
      </c>
      <c r="U359" s="186">
        <f t="array" ref="U359">INDEX($B$4:$R$4,,MATCH(LARGE($B359:$R359+COLUMN($B359:$R359)/100,U$4),$B359:$R359+COLUMN($B359:$R359)/100,0))</f>
        <v>0</v>
      </c>
      <c r="V359" s="186">
        <f t="array" ref="V359">INDEX($B$4:$R$4,,MATCH(LARGE($B359:$R359+COLUMN($B359:$R359)/100,V$4),$B359:$R359+COLUMN($B359:$R359)/100,0))</f>
        <v>0</v>
      </c>
    </row>
    <row r="360" spans="1:22" x14ac:dyDescent="0.35">
      <c r="A360"/>
      <c r="T360" s="187">
        <f t="shared" si="5"/>
        <v>0</v>
      </c>
      <c r="U360" s="186">
        <f t="array" ref="U360">INDEX($B$4:$R$4,,MATCH(LARGE($B360:$R360+COLUMN($B360:$R360)/100,U$4),$B360:$R360+COLUMN($B360:$R360)/100,0))</f>
        <v>0</v>
      </c>
      <c r="V360" s="186">
        <f t="array" ref="V360">INDEX($B$4:$R$4,,MATCH(LARGE($B360:$R360+COLUMN($B360:$R360)/100,V$4),$B360:$R360+COLUMN($B360:$R360)/100,0))</f>
        <v>0</v>
      </c>
    </row>
    <row r="361" spans="1:22" x14ac:dyDescent="0.35">
      <c r="A361"/>
      <c r="T361" s="187">
        <f t="shared" si="5"/>
        <v>0</v>
      </c>
      <c r="U361" s="186">
        <f t="array" ref="U361">INDEX($B$4:$R$4,,MATCH(LARGE($B361:$R361+COLUMN($B361:$R361)/100,U$4),$B361:$R361+COLUMN($B361:$R361)/100,0))</f>
        <v>0</v>
      </c>
      <c r="V361" s="186">
        <f t="array" ref="V361">INDEX($B$4:$R$4,,MATCH(LARGE($B361:$R361+COLUMN($B361:$R361)/100,V$4),$B361:$R361+COLUMN($B361:$R361)/100,0))</f>
        <v>0</v>
      </c>
    </row>
    <row r="362" spans="1:22" x14ac:dyDescent="0.35">
      <c r="A362"/>
      <c r="T362" s="187">
        <f t="shared" si="5"/>
        <v>0</v>
      </c>
      <c r="U362" s="186">
        <f t="array" ref="U362">INDEX($B$4:$R$4,,MATCH(LARGE($B362:$R362+COLUMN($B362:$R362)/100,U$4),$B362:$R362+COLUMN($B362:$R362)/100,0))</f>
        <v>0</v>
      </c>
      <c r="V362" s="186">
        <f t="array" ref="V362">INDEX($B$4:$R$4,,MATCH(LARGE($B362:$R362+COLUMN($B362:$R362)/100,V$4),$B362:$R362+COLUMN($B362:$R362)/100,0))</f>
        <v>0</v>
      </c>
    </row>
    <row r="363" spans="1:22" x14ac:dyDescent="0.35">
      <c r="A363"/>
      <c r="T363" s="187">
        <f t="shared" si="5"/>
        <v>0</v>
      </c>
      <c r="U363" s="186">
        <f t="array" ref="U363">INDEX($B$4:$R$4,,MATCH(LARGE($B363:$R363+COLUMN($B363:$R363)/100,U$4),$B363:$R363+COLUMN($B363:$R363)/100,0))</f>
        <v>0</v>
      </c>
      <c r="V363" s="186">
        <f t="array" ref="V363">INDEX($B$4:$R$4,,MATCH(LARGE($B363:$R363+COLUMN($B363:$R363)/100,V$4),$B363:$R363+COLUMN($B363:$R363)/100,0))</f>
        <v>0</v>
      </c>
    </row>
    <row r="364" spans="1:22" x14ac:dyDescent="0.35">
      <c r="A364"/>
      <c r="T364" s="187">
        <f t="shared" si="5"/>
        <v>0</v>
      </c>
      <c r="U364" s="186">
        <f t="array" ref="U364">INDEX($B$4:$R$4,,MATCH(LARGE($B364:$R364+COLUMN($B364:$R364)/100,U$4),$B364:$R364+COLUMN($B364:$R364)/100,0))</f>
        <v>0</v>
      </c>
      <c r="V364" s="186">
        <f t="array" ref="V364">INDEX($B$4:$R$4,,MATCH(LARGE($B364:$R364+COLUMN($B364:$R364)/100,V$4),$B364:$R364+COLUMN($B364:$R364)/100,0))</f>
        <v>0</v>
      </c>
    </row>
    <row r="365" spans="1:22" x14ac:dyDescent="0.35">
      <c r="A365"/>
      <c r="T365" s="187">
        <f t="shared" si="5"/>
        <v>0</v>
      </c>
      <c r="U365" s="186">
        <f t="array" ref="U365">INDEX($B$4:$R$4,,MATCH(LARGE($B365:$R365+COLUMN($B365:$R365)/100,U$4),$B365:$R365+COLUMN($B365:$R365)/100,0))</f>
        <v>0</v>
      </c>
      <c r="V365" s="186">
        <f t="array" ref="V365">INDEX($B$4:$R$4,,MATCH(LARGE($B365:$R365+COLUMN($B365:$R365)/100,V$4),$B365:$R365+COLUMN($B365:$R365)/100,0))</f>
        <v>0</v>
      </c>
    </row>
    <row r="366" spans="1:22" x14ac:dyDescent="0.35">
      <c r="A366"/>
      <c r="T366" s="187">
        <f t="shared" si="5"/>
        <v>0</v>
      </c>
      <c r="U366" s="186">
        <f t="array" ref="U366">INDEX($B$4:$R$4,,MATCH(LARGE($B366:$R366+COLUMN($B366:$R366)/100,U$4),$B366:$R366+COLUMN($B366:$R366)/100,0))</f>
        <v>0</v>
      </c>
      <c r="V366" s="186">
        <f t="array" ref="V366">INDEX($B$4:$R$4,,MATCH(LARGE($B366:$R366+COLUMN($B366:$R366)/100,V$4),$B366:$R366+COLUMN($B366:$R366)/100,0))</f>
        <v>0</v>
      </c>
    </row>
    <row r="367" spans="1:22" x14ac:dyDescent="0.35">
      <c r="A367"/>
      <c r="T367" s="187">
        <f t="shared" si="5"/>
        <v>0</v>
      </c>
      <c r="U367" s="186">
        <f t="array" ref="U367">INDEX($B$4:$R$4,,MATCH(LARGE($B367:$R367+COLUMN($B367:$R367)/100,U$4),$B367:$R367+COLUMN($B367:$R367)/100,0))</f>
        <v>0</v>
      </c>
      <c r="V367" s="186">
        <f t="array" ref="V367">INDEX($B$4:$R$4,,MATCH(LARGE($B367:$R367+COLUMN($B367:$R367)/100,V$4),$B367:$R367+COLUMN($B367:$R367)/100,0))</f>
        <v>0</v>
      </c>
    </row>
    <row r="368" spans="1:22" x14ac:dyDescent="0.35">
      <c r="A368"/>
      <c r="T368" s="187">
        <f t="shared" si="5"/>
        <v>0</v>
      </c>
      <c r="U368" s="186">
        <f t="array" ref="U368">INDEX($B$4:$R$4,,MATCH(LARGE($B368:$R368+COLUMN($B368:$R368)/100,U$4),$B368:$R368+COLUMN($B368:$R368)/100,0))</f>
        <v>0</v>
      </c>
      <c r="V368" s="186">
        <f t="array" ref="V368">INDEX($B$4:$R$4,,MATCH(LARGE($B368:$R368+COLUMN($B368:$R368)/100,V$4),$B368:$R368+COLUMN($B368:$R368)/100,0))</f>
        <v>0</v>
      </c>
    </row>
    <row r="369" spans="1:22" x14ac:dyDescent="0.35">
      <c r="A369"/>
      <c r="T369" s="187">
        <f t="shared" si="5"/>
        <v>0</v>
      </c>
      <c r="U369" s="186">
        <f t="array" ref="U369">INDEX($B$4:$R$4,,MATCH(LARGE($B369:$R369+COLUMN($B369:$R369)/100,U$4),$B369:$R369+COLUMN($B369:$R369)/100,0))</f>
        <v>0</v>
      </c>
      <c r="V369" s="186">
        <f t="array" ref="V369">INDEX($B$4:$R$4,,MATCH(LARGE($B369:$R369+COLUMN($B369:$R369)/100,V$4),$B369:$R369+COLUMN($B369:$R369)/100,0))</f>
        <v>0</v>
      </c>
    </row>
    <row r="370" spans="1:22" x14ac:dyDescent="0.35">
      <c r="A370"/>
      <c r="T370" s="187">
        <f t="shared" si="5"/>
        <v>0</v>
      </c>
      <c r="U370" s="186">
        <f t="array" ref="U370">INDEX($B$4:$R$4,,MATCH(LARGE($B370:$R370+COLUMN($B370:$R370)/100,U$4),$B370:$R370+COLUMN($B370:$R370)/100,0))</f>
        <v>0</v>
      </c>
      <c r="V370" s="186">
        <f t="array" ref="V370">INDEX($B$4:$R$4,,MATCH(LARGE($B370:$R370+COLUMN($B370:$R370)/100,V$4),$B370:$R370+COLUMN($B370:$R370)/100,0))</f>
        <v>0</v>
      </c>
    </row>
    <row r="371" spans="1:22" x14ac:dyDescent="0.35">
      <c r="T371" s="187">
        <f t="shared" ref="T371:T405" si="6">IF(U371="---",V371,U371)</f>
        <v>0</v>
      </c>
      <c r="U371" s="186">
        <f t="array" ref="U371">INDEX($B$4:$R$4,,MATCH(LARGE($B371:$R371+COLUMN($B371:$R371)/100,U$4),$B371:$R371+COLUMN($B371:$R371)/100,0))</f>
        <v>0</v>
      </c>
      <c r="V371" s="186">
        <f t="array" ref="V371">INDEX($B$4:$R$4,,MATCH(LARGE($B371:$R371+COLUMN($B371:$R371)/100,V$4),$B371:$R371+COLUMN($B371:$R371)/100,0))</f>
        <v>0</v>
      </c>
    </row>
    <row r="372" spans="1:22" x14ac:dyDescent="0.35">
      <c r="T372" s="187">
        <f t="shared" si="6"/>
        <v>0</v>
      </c>
      <c r="U372" s="186">
        <f t="array" ref="U372">INDEX($B$4:$R$4,,MATCH(LARGE($B372:$R372+COLUMN($B372:$R372)/100,U$4),$B372:$R372+COLUMN($B372:$R372)/100,0))</f>
        <v>0</v>
      </c>
      <c r="V372" s="186">
        <f t="array" ref="V372">INDEX($B$4:$R$4,,MATCH(LARGE($B372:$R372+COLUMN($B372:$R372)/100,V$4),$B372:$R372+COLUMN($B372:$R372)/100,0))</f>
        <v>0</v>
      </c>
    </row>
    <row r="373" spans="1:22" x14ac:dyDescent="0.35">
      <c r="T373" s="187">
        <f t="shared" si="6"/>
        <v>0</v>
      </c>
      <c r="U373" s="186">
        <f t="array" ref="U373">INDEX($B$4:$R$4,,MATCH(LARGE($B373:$R373+COLUMN($B373:$R373)/100,U$4),$B373:$R373+COLUMN($B373:$R373)/100,0))</f>
        <v>0</v>
      </c>
      <c r="V373" s="186">
        <f t="array" ref="V373">INDEX($B$4:$R$4,,MATCH(LARGE($B373:$R373+COLUMN($B373:$R373)/100,V$4),$B373:$R373+COLUMN($B373:$R373)/100,0))</f>
        <v>0</v>
      </c>
    </row>
    <row r="374" spans="1:22" x14ac:dyDescent="0.35">
      <c r="T374" s="187">
        <f t="shared" si="6"/>
        <v>0</v>
      </c>
      <c r="U374" s="186">
        <f t="array" ref="U374">INDEX($B$4:$R$4,,MATCH(LARGE($B374:$R374+COLUMN($B374:$R374)/100,U$4),$B374:$R374+COLUMN($B374:$R374)/100,0))</f>
        <v>0</v>
      </c>
      <c r="V374" s="186">
        <f t="array" ref="V374">INDEX($B$4:$R$4,,MATCH(LARGE($B374:$R374+COLUMN($B374:$R374)/100,V$4),$B374:$R374+COLUMN($B374:$R374)/100,0))</f>
        <v>0</v>
      </c>
    </row>
    <row r="375" spans="1:22" x14ac:dyDescent="0.35">
      <c r="T375" s="187">
        <f t="shared" si="6"/>
        <v>0</v>
      </c>
      <c r="U375" s="186">
        <f t="array" ref="U375">INDEX($B$4:$R$4,,MATCH(LARGE($B375:$R375+COLUMN($B375:$R375)/100,U$4),$B375:$R375+COLUMN($B375:$R375)/100,0))</f>
        <v>0</v>
      </c>
      <c r="V375" s="186">
        <f t="array" ref="V375">INDEX($B$4:$R$4,,MATCH(LARGE($B375:$R375+COLUMN($B375:$R375)/100,V$4),$B375:$R375+COLUMN($B375:$R375)/100,0))</f>
        <v>0</v>
      </c>
    </row>
    <row r="376" spans="1:22" x14ac:dyDescent="0.35">
      <c r="T376" s="187">
        <f t="shared" si="6"/>
        <v>0</v>
      </c>
      <c r="U376" s="186">
        <f t="array" ref="U376">INDEX($B$4:$R$4,,MATCH(LARGE($B376:$R376+COLUMN($B376:$R376)/100,U$4),$B376:$R376+COLUMN($B376:$R376)/100,0))</f>
        <v>0</v>
      </c>
      <c r="V376" s="186">
        <f t="array" ref="V376">INDEX($B$4:$R$4,,MATCH(LARGE($B376:$R376+COLUMN($B376:$R376)/100,V$4),$B376:$R376+COLUMN($B376:$R376)/100,0))</f>
        <v>0</v>
      </c>
    </row>
    <row r="377" spans="1:22" x14ac:dyDescent="0.35">
      <c r="T377" s="187">
        <f t="shared" si="6"/>
        <v>0</v>
      </c>
      <c r="U377" s="186">
        <f t="array" ref="U377">INDEX($B$4:$R$4,,MATCH(LARGE($B377:$R377+COLUMN($B377:$R377)/100,U$4),$B377:$R377+COLUMN($B377:$R377)/100,0))</f>
        <v>0</v>
      </c>
      <c r="V377" s="186">
        <f t="array" ref="V377">INDEX($B$4:$R$4,,MATCH(LARGE($B377:$R377+COLUMN($B377:$R377)/100,V$4),$B377:$R377+COLUMN($B377:$R377)/100,0))</f>
        <v>0</v>
      </c>
    </row>
    <row r="378" spans="1:22" x14ac:dyDescent="0.35">
      <c r="T378" s="187">
        <f t="shared" si="6"/>
        <v>0</v>
      </c>
      <c r="U378" s="186">
        <f t="array" ref="U378">INDEX($B$4:$R$4,,MATCH(LARGE($B378:$R378+COLUMN($B378:$R378)/100,U$4),$B378:$R378+COLUMN($B378:$R378)/100,0))</f>
        <v>0</v>
      </c>
      <c r="V378" s="186">
        <f t="array" ref="V378">INDEX($B$4:$R$4,,MATCH(LARGE($B378:$R378+COLUMN($B378:$R378)/100,V$4),$B378:$R378+COLUMN($B378:$R378)/100,0))</f>
        <v>0</v>
      </c>
    </row>
    <row r="379" spans="1:22" x14ac:dyDescent="0.35">
      <c r="T379" s="187">
        <f t="shared" si="6"/>
        <v>0</v>
      </c>
      <c r="U379" s="186">
        <f t="array" ref="U379">INDEX($B$4:$R$4,,MATCH(LARGE($B379:$R379+COLUMN($B379:$R379)/100,U$4),$B379:$R379+COLUMN($B379:$R379)/100,0))</f>
        <v>0</v>
      </c>
      <c r="V379" s="186">
        <f t="array" ref="V379">INDEX($B$4:$R$4,,MATCH(LARGE($B379:$R379+COLUMN($B379:$R379)/100,V$4),$B379:$R379+COLUMN($B379:$R379)/100,0))</f>
        <v>0</v>
      </c>
    </row>
    <row r="380" spans="1:22" x14ac:dyDescent="0.35">
      <c r="T380" s="187">
        <f t="shared" si="6"/>
        <v>0</v>
      </c>
      <c r="U380" s="186">
        <f t="array" ref="U380">INDEX($B$4:$R$4,,MATCH(LARGE($B380:$R380+COLUMN($B380:$R380)/100,U$4),$B380:$R380+COLUMN($B380:$R380)/100,0))</f>
        <v>0</v>
      </c>
      <c r="V380" s="186">
        <f t="array" ref="V380">INDEX($B$4:$R$4,,MATCH(LARGE($B380:$R380+COLUMN($B380:$R380)/100,V$4),$B380:$R380+COLUMN($B380:$R380)/100,0))</f>
        <v>0</v>
      </c>
    </row>
    <row r="381" spans="1:22" x14ac:dyDescent="0.35">
      <c r="T381" s="187">
        <f t="shared" si="6"/>
        <v>0</v>
      </c>
      <c r="U381" s="186">
        <f t="array" ref="U381">INDEX($B$4:$R$4,,MATCH(LARGE($B381:$R381+COLUMN($B381:$R381)/100,U$4),$B381:$R381+COLUMN($B381:$R381)/100,0))</f>
        <v>0</v>
      </c>
      <c r="V381" s="186">
        <f t="array" ref="V381">INDEX($B$4:$R$4,,MATCH(LARGE($B381:$R381+COLUMN($B381:$R381)/100,V$4),$B381:$R381+COLUMN($B381:$R381)/100,0))</f>
        <v>0</v>
      </c>
    </row>
    <row r="382" spans="1:22" x14ac:dyDescent="0.35">
      <c r="T382" s="187">
        <f t="shared" si="6"/>
        <v>0</v>
      </c>
      <c r="U382" s="186">
        <f t="array" ref="U382">INDEX($B$4:$R$4,,MATCH(LARGE($B382:$R382+COLUMN($B382:$R382)/100,U$4),$B382:$R382+COLUMN($B382:$R382)/100,0))</f>
        <v>0</v>
      </c>
      <c r="V382" s="186">
        <f t="array" ref="V382">INDEX($B$4:$R$4,,MATCH(LARGE($B382:$R382+COLUMN($B382:$R382)/100,V$4),$B382:$R382+COLUMN($B382:$R382)/100,0))</f>
        <v>0</v>
      </c>
    </row>
    <row r="383" spans="1:22" x14ac:dyDescent="0.35">
      <c r="T383" s="187">
        <f t="shared" si="6"/>
        <v>0</v>
      </c>
      <c r="U383" s="186">
        <f t="array" ref="U383">INDEX($B$4:$R$4,,MATCH(LARGE($B383:$R383+COLUMN($B383:$R383)/100,U$4),$B383:$R383+COLUMN($B383:$R383)/100,0))</f>
        <v>0</v>
      </c>
      <c r="V383" s="186">
        <f t="array" ref="V383">INDEX($B$4:$R$4,,MATCH(LARGE($B383:$R383+COLUMN($B383:$R383)/100,V$4),$B383:$R383+COLUMN($B383:$R383)/100,0))</f>
        <v>0</v>
      </c>
    </row>
    <row r="384" spans="1:22" x14ac:dyDescent="0.35">
      <c r="T384" s="187">
        <f t="shared" si="6"/>
        <v>0</v>
      </c>
      <c r="U384" s="186">
        <f t="array" ref="U384">INDEX($B$4:$R$4,,MATCH(LARGE($B384:$R384+COLUMN($B384:$R384)/100,U$4),$B384:$R384+COLUMN($B384:$R384)/100,0))</f>
        <v>0</v>
      </c>
      <c r="V384" s="186">
        <f t="array" ref="V384">INDEX($B$4:$R$4,,MATCH(LARGE($B384:$R384+COLUMN($B384:$R384)/100,V$4),$B384:$R384+COLUMN($B384:$R384)/100,0))</f>
        <v>0</v>
      </c>
    </row>
    <row r="385" spans="20:22" x14ac:dyDescent="0.35">
      <c r="T385" s="187">
        <f t="shared" si="6"/>
        <v>0</v>
      </c>
      <c r="U385" s="186">
        <f t="array" ref="U385">INDEX($B$4:$R$4,,MATCH(LARGE($B385:$R385+COLUMN($B385:$R385)/100,U$4),$B385:$R385+COLUMN($B385:$R385)/100,0))</f>
        <v>0</v>
      </c>
      <c r="V385" s="186">
        <f t="array" ref="V385">INDEX($B$4:$R$4,,MATCH(LARGE($B385:$R385+COLUMN($B385:$R385)/100,V$4),$B385:$R385+COLUMN($B385:$R385)/100,0))</f>
        <v>0</v>
      </c>
    </row>
    <row r="386" spans="20:22" x14ac:dyDescent="0.35">
      <c r="T386" s="187">
        <f t="shared" si="6"/>
        <v>0</v>
      </c>
      <c r="U386" s="186">
        <f t="array" ref="U386">INDEX($B$4:$R$4,,MATCH(LARGE($B386:$R386+COLUMN($B386:$R386)/100,U$4),$B386:$R386+COLUMN($B386:$R386)/100,0))</f>
        <v>0</v>
      </c>
      <c r="V386" s="186">
        <f t="array" ref="V386">INDEX($B$4:$R$4,,MATCH(LARGE($B386:$R386+COLUMN($B386:$R386)/100,V$4),$B386:$R386+COLUMN($B386:$R386)/100,0))</f>
        <v>0</v>
      </c>
    </row>
    <row r="387" spans="20:22" x14ac:dyDescent="0.35">
      <c r="T387" s="187">
        <f t="shared" si="6"/>
        <v>0</v>
      </c>
      <c r="U387" s="186">
        <f t="array" ref="U387">INDEX($B$4:$R$4,,MATCH(LARGE($B387:$R387+COLUMN($B387:$R387)/100,U$4),$B387:$R387+COLUMN($B387:$R387)/100,0))</f>
        <v>0</v>
      </c>
      <c r="V387" s="186">
        <f t="array" ref="V387">INDEX($B$4:$R$4,,MATCH(LARGE($B387:$R387+COLUMN($B387:$R387)/100,V$4),$B387:$R387+COLUMN($B387:$R387)/100,0))</f>
        <v>0</v>
      </c>
    </row>
    <row r="388" spans="20:22" x14ac:dyDescent="0.35">
      <c r="T388" s="187">
        <f t="shared" si="6"/>
        <v>0</v>
      </c>
      <c r="U388" s="186">
        <f t="array" ref="U388">INDEX($B$4:$R$4,,MATCH(LARGE($B388:$R388+COLUMN($B388:$R388)/100,U$4),$B388:$R388+COLUMN($B388:$R388)/100,0))</f>
        <v>0</v>
      </c>
      <c r="V388" s="186">
        <f t="array" ref="V388">INDEX($B$4:$R$4,,MATCH(LARGE($B388:$R388+COLUMN($B388:$R388)/100,V$4),$B388:$R388+COLUMN($B388:$R388)/100,0))</f>
        <v>0</v>
      </c>
    </row>
    <row r="389" spans="20:22" x14ac:dyDescent="0.35">
      <c r="T389" s="187">
        <f t="shared" si="6"/>
        <v>0</v>
      </c>
      <c r="U389" s="186">
        <f t="array" ref="U389">INDEX($B$4:$R$4,,MATCH(LARGE($B389:$R389+COLUMN($B389:$R389)/100,U$4),$B389:$R389+COLUMN($B389:$R389)/100,0))</f>
        <v>0</v>
      </c>
      <c r="V389" s="186">
        <f t="array" ref="V389">INDEX($B$4:$R$4,,MATCH(LARGE($B389:$R389+COLUMN($B389:$R389)/100,V$4),$B389:$R389+COLUMN($B389:$R389)/100,0))</f>
        <v>0</v>
      </c>
    </row>
    <row r="390" spans="20:22" x14ac:dyDescent="0.35">
      <c r="T390" s="187">
        <f t="shared" si="6"/>
        <v>0</v>
      </c>
      <c r="U390" s="186">
        <f t="array" ref="U390">INDEX($B$4:$R$4,,MATCH(LARGE($B390:$R390+COLUMN($B390:$R390)/100,U$4),$B390:$R390+COLUMN($B390:$R390)/100,0))</f>
        <v>0</v>
      </c>
      <c r="V390" s="186">
        <f t="array" ref="V390">INDEX($B$4:$R$4,,MATCH(LARGE($B390:$R390+COLUMN($B390:$R390)/100,V$4),$B390:$R390+COLUMN($B390:$R390)/100,0))</f>
        <v>0</v>
      </c>
    </row>
    <row r="391" spans="20:22" x14ac:dyDescent="0.35">
      <c r="T391" s="187">
        <f t="shared" si="6"/>
        <v>0</v>
      </c>
      <c r="U391" s="186">
        <f t="array" ref="U391">INDEX($B$4:$R$4,,MATCH(LARGE($B391:$R391+COLUMN($B391:$R391)/100,U$4),$B391:$R391+COLUMN($B391:$R391)/100,0))</f>
        <v>0</v>
      </c>
      <c r="V391" s="186">
        <f t="array" ref="V391">INDEX($B$4:$R$4,,MATCH(LARGE($B391:$R391+COLUMN($B391:$R391)/100,V$4),$B391:$R391+COLUMN($B391:$R391)/100,0))</f>
        <v>0</v>
      </c>
    </row>
    <row r="392" spans="20:22" x14ac:dyDescent="0.35">
      <c r="T392" s="187">
        <f t="shared" si="6"/>
        <v>0</v>
      </c>
      <c r="U392" s="186">
        <f t="array" ref="U392">INDEX($B$4:$R$4,,MATCH(LARGE($B392:$R392+COLUMN($B392:$R392)/100,U$4),$B392:$R392+COLUMN($B392:$R392)/100,0))</f>
        <v>0</v>
      </c>
      <c r="V392" s="186">
        <f t="array" ref="V392">INDEX($B$4:$R$4,,MATCH(LARGE($B392:$R392+COLUMN($B392:$R392)/100,V$4),$B392:$R392+COLUMN($B392:$R392)/100,0))</f>
        <v>0</v>
      </c>
    </row>
    <row r="393" spans="20:22" x14ac:dyDescent="0.35">
      <c r="T393" s="187">
        <f t="shared" si="6"/>
        <v>0</v>
      </c>
      <c r="U393" s="186">
        <f t="array" ref="U393">INDEX($B$4:$R$4,,MATCH(LARGE($B393:$R393+COLUMN($B393:$R393)/100,U$4),$B393:$R393+COLUMN($B393:$R393)/100,0))</f>
        <v>0</v>
      </c>
      <c r="V393" s="186">
        <f t="array" ref="V393">INDEX($B$4:$R$4,,MATCH(LARGE($B393:$R393+COLUMN($B393:$R393)/100,V$4),$B393:$R393+COLUMN($B393:$R393)/100,0))</f>
        <v>0</v>
      </c>
    </row>
    <row r="394" spans="20:22" x14ac:dyDescent="0.35">
      <c r="T394" s="187">
        <f t="shared" si="6"/>
        <v>0</v>
      </c>
      <c r="U394" s="186">
        <f t="array" ref="U394">INDEX($B$4:$R$4,,MATCH(LARGE($B394:$R394+COLUMN($B394:$R394)/100,U$4),$B394:$R394+COLUMN($B394:$R394)/100,0))</f>
        <v>0</v>
      </c>
      <c r="V394" s="186">
        <f t="array" ref="V394">INDEX($B$4:$R$4,,MATCH(LARGE($B394:$R394+COLUMN($B394:$R394)/100,V$4),$B394:$R394+COLUMN($B394:$R394)/100,0))</f>
        <v>0</v>
      </c>
    </row>
    <row r="395" spans="20:22" x14ac:dyDescent="0.35">
      <c r="T395" s="187">
        <f t="shared" si="6"/>
        <v>0</v>
      </c>
      <c r="U395" s="186">
        <f t="array" ref="U395">INDEX($B$4:$R$4,,MATCH(LARGE($B395:$R395+COLUMN($B395:$R395)/100,U$4),$B395:$R395+COLUMN($B395:$R395)/100,0))</f>
        <v>0</v>
      </c>
      <c r="V395" s="186">
        <f t="array" ref="V395">INDEX($B$4:$R$4,,MATCH(LARGE($B395:$R395+COLUMN($B395:$R395)/100,V$4),$B395:$R395+COLUMN($B395:$R395)/100,0))</f>
        <v>0</v>
      </c>
    </row>
    <row r="396" spans="20:22" x14ac:dyDescent="0.35">
      <c r="T396" s="187">
        <f t="shared" si="6"/>
        <v>0</v>
      </c>
      <c r="U396" s="186">
        <f t="array" ref="U396">INDEX($B$4:$R$4,,MATCH(LARGE($B396:$R396+COLUMN($B396:$R396)/100,U$4),$B396:$R396+COLUMN($B396:$R396)/100,0))</f>
        <v>0</v>
      </c>
      <c r="V396" s="186">
        <f t="array" ref="V396">INDEX($B$4:$R$4,,MATCH(LARGE($B396:$R396+COLUMN($B396:$R396)/100,V$4),$B396:$R396+COLUMN($B396:$R396)/100,0))</f>
        <v>0</v>
      </c>
    </row>
    <row r="397" spans="20:22" x14ac:dyDescent="0.35">
      <c r="T397" s="187">
        <f t="shared" si="6"/>
        <v>0</v>
      </c>
      <c r="U397" s="186">
        <f t="array" ref="U397">INDEX($B$4:$R$4,,MATCH(LARGE($B397:$R397+COLUMN($B397:$R397)/100,U$4),$B397:$R397+COLUMN($B397:$R397)/100,0))</f>
        <v>0</v>
      </c>
      <c r="V397" s="186">
        <f t="array" ref="V397">INDEX($B$4:$R$4,,MATCH(LARGE($B397:$R397+COLUMN($B397:$R397)/100,V$4),$B397:$R397+COLUMN($B397:$R397)/100,0))</f>
        <v>0</v>
      </c>
    </row>
    <row r="398" spans="20:22" x14ac:dyDescent="0.35">
      <c r="T398" s="187">
        <f t="shared" si="6"/>
        <v>0</v>
      </c>
      <c r="U398" s="186">
        <f t="array" ref="U398">INDEX($B$4:$R$4,,MATCH(LARGE($B398:$R398+COLUMN($B398:$R398)/100,U$4),$B398:$R398+COLUMN($B398:$R398)/100,0))</f>
        <v>0</v>
      </c>
      <c r="V398" s="186">
        <f t="array" ref="V398">INDEX($B$4:$R$4,,MATCH(LARGE($B398:$R398+COLUMN($B398:$R398)/100,V$4),$B398:$R398+COLUMN($B398:$R398)/100,0))</f>
        <v>0</v>
      </c>
    </row>
    <row r="399" spans="20:22" x14ac:dyDescent="0.35">
      <c r="T399" s="187">
        <f t="shared" si="6"/>
        <v>0</v>
      </c>
      <c r="U399" s="186">
        <f t="array" ref="U399">INDEX($B$4:$R$4,,MATCH(LARGE($B399:$R399+COLUMN($B399:$R399)/100,U$4),$B399:$R399+COLUMN($B399:$R399)/100,0))</f>
        <v>0</v>
      </c>
      <c r="V399" s="186">
        <f t="array" ref="V399">INDEX($B$4:$R$4,,MATCH(LARGE($B399:$R399+COLUMN($B399:$R399)/100,V$4),$B399:$R399+COLUMN($B399:$R399)/100,0))</f>
        <v>0</v>
      </c>
    </row>
    <row r="400" spans="20:22" x14ac:dyDescent="0.35">
      <c r="T400" s="187">
        <f t="shared" si="6"/>
        <v>0</v>
      </c>
      <c r="U400" s="186">
        <f t="array" ref="U400">INDEX($B$4:$R$4,,MATCH(LARGE($B400:$R400+COLUMN($B400:$R400)/100,U$4),$B400:$R400+COLUMN($B400:$R400)/100,0))</f>
        <v>0</v>
      </c>
      <c r="V400" s="186">
        <f t="array" ref="V400">INDEX($B$4:$R$4,,MATCH(LARGE($B400:$R400+COLUMN($B400:$R400)/100,V$4),$B400:$R400+COLUMN($B400:$R400)/100,0))</f>
        <v>0</v>
      </c>
    </row>
    <row r="401" spans="20:22" x14ac:dyDescent="0.35">
      <c r="T401" s="187">
        <f t="shared" si="6"/>
        <v>0</v>
      </c>
      <c r="U401" s="186">
        <f t="array" ref="U401">INDEX($B$4:$R$4,,MATCH(LARGE($B401:$R401+COLUMN($B401:$R401)/100,U$4),$B401:$R401+COLUMN($B401:$R401)/100,0))</f>
        <v>0</v>
      </c>
      <c r="V401" s="186">
        <f t="array" ref="V401">INDEX($B$4:$R$4,,MATCH(LARGE($B401:$R401+COLUMN($B401:$R401)/100,V$4),$B401:$R401+COLUMN($B401:$R401)/100,0))</f>
        <v>0</v>
      </c>
    </row>
    <row r="402" spans="20:22" x14ac:dyDescent="0.35">
      <c r="T402" s="187">
        <f t="shared" si="6"/>
        <v>0</v>
      </c>
      <c r="U402" s="186">
        <f t="array" ref="U402">INDEX($B$4:$R$4,,MATCH(LARGE($B402:$R402+COLUMN($B402:$R402)/100,U$4),$B402:$R402+COLUMN($B402:$R402)/100,0))</f>
        <v>0</v>
      </c>
      <c r="V402" s="186">
        <f t="array" ref="V402">INDEX($B$4:$R$4,,MATCH(LARGE($B402:$R402+COLUMN($B402:$R402)/100,V$4),$B402:$R402+COLUMN($B402:$R402)/100,0))</f>
        <v>0</v>
      </c>
    </row>
    <row r="403" spans="20:22" x14ac:dyDescent="0.35">
      <c r="T403" s="187">
        <f t="shared" si="6"/>
        <v>0</v>
      </c>
      <c r="U403" s="186">
        <f t="array" ref="U403">INDEX($B$4:$R$4,,MATCH(LARGE($B403:$R403+COLUMN($B403:$R403)/100,U$4),$B403:$R403+COLUMN($B403:$R403)/100,0))</f>
        <v>0</v>
      </c>
      <c r="V403" s="186">
        <f t="array" ref="V403">INDEX($B$4:$R$4,,MATCH(LARGE($B403:$R403+COLUMN($B403:$R403)/100,V$4),$B403:$R403+COLUMN($B403:$R403)/100,0))</f>
        <v>0</v>
      </c>
    </row>
    <row r="404" spans="20:22" x14ac:dyDescent="0.35">
      <c r="T404" s="187">
        <f t="shared" si="6"/>
        <v>0</v>
      </c>
      <c r="U404" s="186">
        <f t="array" ref="U404">INDEX($B$4:$R$4,,MATCH(LARGE($B404:$R404+COLUMN($B404:$R404)/100,U$4),$B404:$R404+COLUMN($B404:$R404)/100,0))</f>
        <v>0</v>
      </c>
      <c r="V404" s="186">
        <f t="array" ref="V404">INDEX($B$4:$R$4,,MATCH(LARGE($B404:$R404+COLUMN($B404:$R404)/100,V$4),$B404:$R404+COLUMN($B404:$R404)/100,0))</f>
        <v>0</v>
      </c>
    </row>
    <row r="405" spans="20:22" x14ac:dyDescent="0.35">
      <c r="T405" s="187">
        <f t="shared" si="6"/>
        <v>0</v>
      </c>
      <c r="U405" s="186">
        <f t="array" ref="U405">INDEX($B$4:$R$4,,MATCH(LARGE($B405:$R405+COLUMN($B405:$R405)/100,U$4),$B405:$R405+COLUMN($B405:$R405)/100,0))</f>
        <v>0</v>
      </c>
      <c r="V405" s="186">
        <f t="array" ref="V405">INDEX($B$4:$R$4,,MATCH(LARGE($B405:$R405+COLUMN($B405:$R405)/100,V$4),$B405:$R405+COLUMN($B405:$R405)/100,0))</f>
        <v>0</v>
      </c>
    </row>
  </sheetData>
  <conditionalFormatting pivot="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70C0"/>
  </sheetPr>
  <dimension ref="B1:O370"/>
  <sheetViews>
    <sheetView workbookViewId="0">
      <selection activeCell="B2" sqref="B2:G2"/>
    </sheetView>
  </sheetViews>
  <sheetFormatPr baseColWidth="10" defaultRowHeight="14.5" x14ac:dyDescent="0.35"/>
  <cols>
    <col min="1" max="1" width="6.90625" style="54" customWidth="1"/>
    <col min="2" max="16384" width="10.90625" style="54"/>
  </cols>
  <sheetData>
    <row r="1" spans="2:15" ht="15" thickBot="1" x14ac:dyDescent="0.4"/>
    <row r="2" spans="2:15" x14ac:dyDescent="0.35">
      <c r="B2" s="54" t="s">
        <v>223</v>
      </c>
      <c r="C2" s="188">
        <f>YEAR(MAX(Tbdd[Date0]))</f>
        <v>1900</v>
      </c>
      <c r="E2" s="295">
        <f>MAX(Tbdd[Date0])</f>
        <v>0</v>
      </c>
      <c r="F2" s="295"/>
      <c r="G2" s="295"/>
    </row>
    <row r="3" spans="2:15" ht="15" thickBot="1" x14ac:dyDescent="0.4"/>
    <row r="4" spans="2:15" x14ac:dyDescent="0.35">
      <c r="B4" s="27" t="s">
        <v>94</v>
      </c>
      <c r="C4" s="28" t="s">
        <v>95</v>
      </c>
      <c r="D4" s="28" t="s">
        <v>96</v>
      </c>
      <c r="E4" s="183" t="s">
        <v>97</v>
      </c>
      <c r="F4" s="51" t="s">
        <v>133</v>
      </c>
      <c r="G4" s="51" t="s">
        <v>132</v>
      </c>
      <c r="H4" s="50" t="s">
        <v>131</v>
      </c>
      <c r="I4" s="63" t="s">
        <v>144</v>
      </c>
      <c r="J4" s="63" t="s">
        <v>143</v>
      </c>
      <c r="K4" s="184" t="s">
        <v>142</v>
      </c>
      <c r="L4" s="89" t="s">
        <v>179</v>
      </c>
      <c r="M4" s="89" t="s">
        <v>178</v>
      </c>
      <c r="N4" s="88" t="s">
        <v>177</v>
      </c>
      <c r="O4" s="89" t="s">
        <v>219</v>
      </c>
    </row>
    <row r="5" spans="2:15" x14ac:dyDescent="0.35">
      <c r="B5" s="31">
        <f>DATE('Recap Jour'!C2,1,1)</f>
        <v>1</v>
      </c>
      <c r="C5" s="32" t="str">
        <f>IFERROR(GETPIVOTDATA("Low Temp",'TCD 18h-18h'!$A$3,"Date18",B5),"")</f>
        <v/>
      </c>
      <c r="D5" s="32" t="str">
        <f>IFERROR(GETPIVOTDATA("Max de Hi Temp",'TCD 6h-6h'!$A$3,"Date6",B5),"")</f>
        <v/>
      </c>
      <c r="E5" s="33" t="str">
        <f>IFERROR(GETPIVOTDATA("Moyenne de Temp Out",'TCD 0h-0h'!$A$3,"Date0",B5),"")</f>
        <v/>
      </c>
      <c r="F5" s="45" t="str">
        <f>IFERROR(GETPIVOTDATA("Somme de Rain",'TCD 6h-6h'!$A$3,"Date6",B5),"")</f>
        <v/>
      </c>
      <c r="G5" s="45" t="str">
        <f>IFERROR(INDEX('TCD 6h-6h'!$AG:$AG,MATCH($B5,'TCD 6h-6h'!$G:$G,0)),"")</f>
        <v/>
      </c>
      <c r="H5" s="44" t="str">
        <f>IFERROR(GETPIVOTDATA("Max de Rain Rate",'TCD 6h-6h'!$A$3,"Date6",B5),"")</f>
        <v/>
      </c>
      <c r="I5" s="56" t="str">
        <f>IFERROR(GETPIVOTDATA("Min de Bar  ",'TCD 0h-0h'!$A$3,"Date0",$B5),"")</f>
        <v/>
      </c>
      <c r="J5" s="56" t="str">
        <f>IFERROR(GETPIVOTDATA("Max de Bar  ",'TCD 0h-0h'!$A$3,"Date0",$B5),"")</f>
        <v/>
      </c>
      <c r="K5" s="55" t="str">
        <f>IFERROR(GETPIVOTDATA("Moyenne de Bar  ",'TCD 0h-0h'!$A$3,"Date0",$B5),"")</f>
        <v/>
      </c>
      <c r="L5" s="78" t="str">
        <f>IFERROR(GETPIVOTDATA("Moyenne de Wind Speed",'TCD 0h-0h'!$A$3,"Date0",$B5),"")</f>
        <v/>
      </c>
      <c r="M5" s="78" t="str">
        <f>IFERROR(GETPIVOTDATA("Max de Wind Speed",'TCD 0h-0h'!$A$3,"Date0",$B5),"")</f>
        <v/>
      </c>
      <c r="N5" s="77" t="str">
        <f>IFERROR(GETPIVOTDATA("Max de Hi Speed",'TCD 0h-0h'!$A$3,"Date0",$B5),"")</f>
        <v/>
      </c>
      <c r="O5" s="78" t="str">
        <f>IFERROR(INDEX('TCD vent'!$T:$T,MATCH($B5,'TCD vent'!$A:$A,0)),"")</f>
        <v/>
      </c>
    </row>
    <row r="6" spans="2:15" x14ac:dyDescent="0.35">
      <c r="B6" s="31">
        <f t="shared" ref="B6:B69" si="0">B5+1</f>
        <v>2</v>
      </c>
      <c r="C6" s="32" t="str">
        <f>IFERROR(GETPIVOTDATA("Low Temp",'TCD 18h-18h'!$A$3,"Date18",B6),"")</f>
        <v/>
      </c>
      <c r="D6" s="32" t="str">
        <f>IFERROR(GETPIVOTDATA("Max de Hi Temp",'TCD 6h-6h'!$A$3,"Date6",B6),"")</f>
        <v/>
      </c>
      <c r="E6" s="33" t="str">
        <f>IFERROR(GETPIVOTDATA("Moyenne de Temp Out",'TCD 0h-0h'!$A$3,"Date0",B6),"")</f>
        <v/>
      </c>
      <c r="F6" s="45" t="str">
        <f>IFERROR(GETPIVOTDATA("Somme de Rain",'TCD 6h-6h'!$A$3,"Date6",B6),"")</f>
        <v/>
      </c>
      <c r="G6" s="45" t="str">
        <f>IFERROR(INDEX('TCD 6h-6h'!$AG:$AG,MATCH($B6,'TCD 6h-6h'!$G:$G,0)),"")</f>
        <v/>
      </c>
      <c r="H6" s="44" t="str">
        <f>IFERROR(GETPIVOTDATA("Max de Rain Rate",'TCD 6h-6h'!$A$3,"Date6",B6),"")</f>
        <v/>
      </c>
      <c r="I6" s="56" t="str">
        <f>IFERROR(GETPIVOTDATA("Min de Bar  ",'TCD 0h-0h'!$A$3,"Date0",$B6),"")</f>
        <v/>
      </c>
      <c r="J6" s="56" t="str">
        <f>IFERROR(GETPIVOTDATA("Max de Bar  ",'TCD 0h-0h'!$A$3,"Date0",$B6),"")</f>
        <v/>
      </c>
      <c r="K6" s="55" t="str">
        <f>IFERROR(GETPIVOTDATA("Moyenne de Bar  ",'TCD 0h-0h'!$A$3,"Date0",$B6),"")</f>
        <v/>
      </c>
      <c r="L6" s="78" t="str">
        <f>IFERROR(GETPIVOTDATA("Moyenne de Wind Speed",'TCD 0h-0h'!$A$3,"Date0",$B6),"")</f>
        <v/>
      </c>
      <c r="M6" s="78" t="str">
        <f>IFERROR(GETPIVOTDATA("Max de Wind Speed",'TCD 0h-0h'!$A$3,"Date0",$B6),"")</f>
        <v/>
      </c>
      <c r="N6" s="77" t="str">
        <f>IFERROR(GETPIVOTDATA("Max de Hi Speed",'TCD 0h-0h'!$A$3,"Date0",$B6),"")</f>
        <v/>
      </c>
      <c r="O6" s="78" t="str">
        <f>IFERROR(INDEX('TCD vent'!$T:$T,MATCH($B6,'TCD vent'!$A:$A,0)),"")</f>
        <v/>
      </c>
    </row>
    <row r="7" spans="2:15" x14ac:dyDescent="0.35">
      <c r="B7" s="31">
        <f t="shared" si="0"/>
        <v>3</v>
      </c>
      <c r="C7" s="32" t="str">
        <f>IFERROR(GETPIVOTDATA("Low Temp",'TCD 18h-18h'!$A$3,"Date18",B7),"")</f>
        <v/>
      </c>
      <c r="D7" s="32" t="str">
        <f>IFERROR(GETPIVOTDATA("Max de Hi Temp",'TCD 6h-6h'!$A$3,"Date6",B7),"")</f>
        <v/>
      </c>
      <c r="E7" s="33" t="str">
        <f>IFERROR(GETPIVOTDATA("Moyenne de Temp Out",'TCD 0h-0h'!$A$3,"Date0",B7),"")</f>
        <v/>
      </c>
      <c r="F7" s="45" t="str">
        <f>IFERROR(GETPIVOTDATA("Somme de Rain",'TCD 6h-6h'!$A$3,"Date6",B7),"")</f>
        <v/>
      </c>
      <c r="G7" s="45" t="str">
        <f>IFERROR(INDEX('TCD 6h-6h'!$AG:$AG,MATCH($B7,'TCD 6h-6h'!$G:$G,0)),"")</f>
        <v/>
      </c>
      <c r="H7" s="44" t="str">
        <f>IFERROR(GETPIVOTDATA("Max de Rain Rate",'TCD 6h-6h'!$A$3,"Date6",B7),"")</f>
        <v/>
      </c>
      <c r="I7" s="56" t="str">
        <f>IFERROR(GETPIVOTDATA("Min de Bar  ",'TCD 0h-0h'!$A$3,"Date0",$B7),"")</f>
        <v/>
      </c>
      <c r="J7" s="56" t="str">
        <f>IFERROR(GETPIVOTDATA("Max de Bar  ",'TCD 0h-0h'!$A$3,"Date0",$B7),"")</f>
        <v/>
      </c>
      <c r="K7" s="55" t="str">
        <f>IFERROR(GETPIVOTDATA("Moyenne de Bar  ",'TCD 0h-0h'!$A$3,"Date0",$B7),"")</f>
        <v/>
      </c>
      <c r="L7" s="78" t="str">
        <f>IFERROR(GETPIVOTDATA("Moyenne de Wind Speed",'TCD 0h-0h'!$A$3,"Date0",$B7),"")</f>
        <v/>
      </c>
      <c r="M7" s="78" t="str">
        <f>IFERROR(GETPIVOTDATA("Max de Wind Speed",'TCD 0h-0h'!$A$3,"Date0",$B7),"")</f>
        <v/>
      </c>
      <c r="N7" s="77" t="str">
        <f>IFERROR(GETPIVOTDATA("Max de Hi Speed",'TCD 0h-0h'!$A$3,"Date0",$B7),"")</f>
        <v/>
      </c>
      <c r="O7" s="78" t="str">
        <f>IFERROR(INDEX('TCD vent'!$T:$T,MATCH($B7,'TCD vent'!$A:$A,0)),"")</f>
        <v/>
      </c>
    </row>
    <row r="8" spans="2:15" x14ac:dyDescent="0.35">
      <c r="B8" s="31">
        <f t="shared" si="0"/>
        <v>4</v>
      </c>
      <c r="C8" s="32" t="str">
        <f>IFERROR(GETPIVOTDATA("Low Temp",'TCD 18h-18h'!$A$3,"Date18",B8),"")</f>
        <v/>
      </c>
      <c r="D8" s="32" t="str">
        <f>IFERROR(GETPIVOTDATA("Max de Hi Temp",'TCD 6h-6h'!$A$3,"Date6",B8),"")</f>
        <v/>
      </c>
      <c r="E8" s="33" t="str">
        <f>IFERROR(GETPIVOTDATA("Moyenne de Temp Out",'TCD 0h-0h'!$A$3,"Date0",B8),"")</f>
        <v/>
      </c>
      <c r="F8" s="45" t="str">
        <f>IFERROR(GETPIVOTDATA("Somme de Rain",'TCD 6h-6h'!$A$3,"Date6",B8),"")</f>
        <v/>
      </c>
      <c r="G8" s="45" t="str">
        <f>IFERROR(INDEX('TCD 6h-6h'!$AG:$AG,MATCH($B8,'TCD 6h-6h'!$G:$G,0)),"")</f>
        <v/>
      </c>
      <c r="H8" s="44" t="str">
        <f>IFERROR(GETPIVOTDATA("Max de Rain Rate",'TCD 6h-6h'!$A$3,"Date6",B8),"")</f>
        <v/>
      </c>
      <c r="I8" s="56" t="str">
        <f>IFERROR(GETPIVOTDATA("Min de Bar  ",'TCD 0h-0h'!$A$3,"Date0",$B8),"")</f>
        <v/>
      </c>
      <c r="J8" s="56" t="str">
        <f>IFERROR(GETPIVOTDATA("Max de Bar  ",'TCD 0h-0h'!$A$3,"Date0",$B8),"")</f>
        <v/>
      </c>
      <c r="K8" s="55" t="str">
        <f>IFERROR(GETPIVOTDATA("Moyenne de Bar  ",'TCD 0h-0h'!$A$3,"Date0",$B8),"")</f>
        <v/>
      </c>
      <c r="L8" s="78" t="str">
        <f>IFERROR(GETPIVOTDATA("Moyenne de Wind Speed",'TCD 0h-0h'!$A$3,"Date0",$B8),"")</f>
        <v/>
      </c>
      <c r="M8" s="78" t="str">
        <f>IFERROR(GETPIVOTDATA("Max de Wind Speed",'TCD 0h-0h'!$A$3,"Date0",$B8),"")</f>
        <v/>
      </c>
      <c r="N8" s="77" t="str">
        <f>IFERROR(GETPIVOTDATA("Max de Hi Speed",'TCD 0h-0h'!$A$3,"Date0",$B8),"")</f>
        <v/>
      </c>
      <c r="O8" s="78" t="str">
        <f>IFERROR(INDEX('TCD vent'!$T:$T,MATCH($B8,'TCD vent'!$A:$A,0)),"")</f>
        <v/>
      </c>
    </row>
    <row r="9" spans="2:15" x14ac:dyDescent="0.35">
      <c r="B9" s="31">
        <f t="shared" si="0"/>
        <v>5</v>
      </c>
      <c r="C9" s="32" t="str">
        <f>IFERROR(GETPIVOTDATA("Low Temp",'TCD 18h-18h'!$A$3,"Date18",B9),"")</f>
        <v/>
      </c>
      <c r="D9" s="32" t="str">
        <f>IFERROR(GETPIVOTDATA("Max de Hi Temp",'TCD 6h-6h'!$A$3,"Date6",B9),"")</f>
        <v/>
      </c>
      <c r="E9" s="33" t="str">
        <f>IFERROR(GETPIVOTDATA("Moyenne de Temp Out",'TCD 0h-0h'!$A$3,"Date0",B9),"")</f>
        <v/>
      </c>
      <c r="F9" s="45" t="str">
        <f>IFERROR(GETPIVOTDATA("Somme de Rain",'TCD 6h-6h'!$A$3,"Date6",B9),"")</f>
        <v/>
      </c>
      <c r="G9" s="45" t="str">
        <f>IFERROR(INDEX('TCD 6h-6h'!$AG:$AG,MATCH($B9,'TCD 6h-6h'!$G:$G,0)),"")</f>
        <v/>
      </c>
      <c r="H9" s="44" t="str">
        <f>IFERROR(GETPIVOTDATA("Max de Rain Rate",'TCD 6h-6h'!$A$3,"Date6",B9),"")</f>
        <v/>
      </c>
      <c r="I9" s="56" t="str">
        <f>IFERROR(GETPIVOTDATA("Min de Bar  ",'TCD 0h-0h'!$A$3,"Date0",$B9),"")</f>
        <v/>
      </c>
      <c r="J9" s="56" t="str">
        <f>IFERROR(GETPIVOTDATA("Max de Bar  ",'TCD 0h-0h'!$A$3,"Date0",$B9),"")</f>
        <v/>
      </c>
      <c r="K9" s="55" t="str">
        <f>IFERROR(GETPIVOTDATA("Moyenne de Bar  ",'TCD 0h-0h'!$A$3,"Date0",$B9),"")</f>
        <v/>
      </c>
      <c r="L9" s="78" t="str">
        <f>IFERROR(GETPIVOTDATA("Moyenne de Wind Speed",'TCD 0h-0h'!$A$3,"Date0",$B9),"")</f>
        <v/>
      </c>
      <c r="M9" s="78" t="str">
        <f>IFERROR(GETPIVOTDATA("Max de Wind Speed",'TCD 0h-0h'!$A$3,"Date0",$B9),"")</f>
        <v/>
      </c>
      <c r="N9" s="77" t="str">
        <f>IFERROR(GETPIVOTDATA("Max de Hi Speed",'TCD 0h-0h'!$A$3,"Date0",$B9),"")</f>
        <v/>
      </c>
      <c r="O9" s="78" t="str">
        <f>IFERROR(INDEX('TCD vent'!$T:$T,MATCH($B9,'TCD vent'!$A:$A,0)),"")</f>
        <v/>
      </c>
    </row>
    <row r="10" spans="2:15" x14ac:dyDescent="0.35">
      <c r="B10" s="31">
        <f t="shared" si="0"/>
        <v>6</v>
      </c>
      <c r="C10" s="32" t="str">
        <f>IFERROR(GETPIVOTDATA("Low Temp",'TCD 18h-18h'!$A$3,"Date18",B10),"")</f>
        <v/>
      </c>
      <c r="D10" s="32" t="str">
        <f>IFERROR(GETPIVOTDATA("Max de Hi Temp",'TCD 6h-6h'!$A$3,"Date6",B10),"")</f>
        <v/>
      </c>
      <c r="E10" s="33" t="str">
        <f>IFERROR(GETPIVOTDATA("Moyenne de Temp Out",'TCD 0h-0h'!$A$3,"Date0",B10),"")</f>
        <v/>
      </c>
      <c r="F10" s="45" t="str">
        <f>IFERROR(GETPIVOTDATA("Somme de Rain",'TCD 6h-6h'!$A$3,"Date6",B10),"")</f>
        <v/>
      </c>
      <c r="G10" s="45" t="str">
        <f>IFERROR(INDEX('TCD 6h-6h'!$AG:$AG,MATCH($B10,'TCD 6h-6h'!$G:$G,0)),"")</f>
        <v/>
      </c>
      <c r="H10" s="44" t="str">
        <f>IFERROR(GETPIVOTDATA("Max de Rain Rate",'TCD 6h-6h'!$A$3,"Date6",B10),"")</f>
        <v/>
      </c>
      <c r="I10" s="56" t="str">
        <f>IFERROR(GETPIVOTDATA("Min de Bar  ",'TCD 0h-0h'!$A$3,"Date0",$B10),"")</f>
        <v/>
      </c>
      <c r="J10" s="56" t="str">
        <f>IFERROR(GETPIVOTDATA("Max de Bar  ",'TCD 0h-0h'!$A$3,"Date0",$B10),"")</f>
        <v/>
      </c>
      <c r="K10" s="55" t="str">
        <f>IFERROR(GETPIVOTDATA("Moyenne de Bar  ",'TCD 0h-0h'!$A$3,"Date0",$B10),"")</f>
        <v/>
      </c>
      <c r="L10" s="78" t="str">
        <f>IFERROR(GETPIVOTDATA("Moyenne de Wind Speed",'TCD 0h-0h'!$A$3,"Date0",$B10),"")</f>
        <v/>
      </c>
      <c r="M10" s="78" t="str">
        <f>IFERROR(GETPIVOTDATA("Max de Wind Speed",'TCD 0h-0h'!$A$3,"Date0",$B10),"")</f>
        <v/>
      </c>
      <c r="N10" s="77" t="str">
        <f>IFERROR(GETPIVOTDATA("Max de Hi Speed",'TCD 0h-0h'!$A$3,"Date0",$B10),"")</f>
        <v/>
      </c>
      <c r="O10" s="78" t="str">
        <f>IFERROR(INDEX('TCD vent'!$T:$T,MATCH($B10,'TCD vent'!$A:$A,0)),"")</f>
        <v/>
      </c>
    </row>
    <row r="11" spans="2:15" x14ac:dyDescent="0.35">
      <c r="B11" s="31">
        <f t="shared" si="0"/>
        <v>7</v>
      </c>
      <c r="C11" s="32" t="str">
        <f>IFERROR(GETPIVOTDATA("Low Temp",'TCD 18h-18h'!$A$3,"Date18",B11),"")</f>
        <v/>
      </c>
      <c r="D11" s="32" t="str">
        <f>IFERROR(GETPIVOTDATA("Max de Hi Temp",'TCD 6h-6h'!$A$3,"Date6",B11),"")</f>
        <v/>
      </c>
      <c r="E11" s="33" t="str">
        <f>IFERROR(GETPIVOTDATA("Moyenne de Temp Out",'TCD 0h-0h'!$A$3,"Date0",B11),"")</f>
        <v/>
      </c>
      <c r="F11" s="45" t="str">
        <f>IFERROR(GETPIVOTDATA("Somme de Rain",'TCD 6h-6h'!$A$3,"Date6",B11),"")</f>
        <v/>
      </c>
      <c r="G11" s="45" t="str">
        <f>IFERROR(INDEX('TCD 6h-6h'!$AG:$AG,MATCH($B11,'TCD 6h-6h'!$G:$G,0)),"")</f>
        <v/>
      </c>
      <c r="H11" s="44" t="str">
        <f>IFERROR(GETPIVOTDATA("Max de Rain Rate",'TCD 6h-6h'!$A$3,"Date6",B11),"")</f>
        <v/>
      </c>
      <c r="I11" s="56" t="str">
        <f>IFERROR(GETPIVOTDATA("Min de Bar  ",'TCD 0h-0h'!$A$3,"Date0",$B11),"")</f>
        <v/>
      </c>
      <c r="J11" s="56" t="str">
        <f>IFERROR(GETPIVOTDATA("Max de Bar  ",'TCD 0h-0h'!$A$3,"Date0",$B11),"")</f>
        <v/>
      </c>
      <c r="K11" s="55" t="str">
        <f>IFERROR(GETPIVOTDATA("Moyenne de Bar  ",'TCD 0h-0h'!$A$3,"Date0",$B11),"")</f>
        <v/>
      </c>
      <c r="L11" s="78" t="str">
        <f>IFERROR(GETPIVOTDATA("Moyenne de Wind Speed",'TCD 0h-0h'!$A$3,"Date0",$B11),"")</f>
        <v/>
      </c>
      <c r="M11" s="78" t="str">
        <f>IFERROR(GETPIVOTDATA("Max de Wind Speed",'TCD 0h-0h'!$A$3,"Date0",$B11),"")</f>
        <v/>
      </c>
      <c r="N11" s="77" t="str">
        <f>IFERROR(GETPIVOTDATA("Max de Hi Speed",'TCD 0h-0h'!$A$3,"Date0",$B11),"")</f>
        <v/>
      </c>
      <c r="O11" s="78" t="str">
        <f>IFERROR(INDEX('TCD vent'!$T:$T,MATCH($B11,'TCD vent'!$A:$A,0)),"")</f>
        <v/>
      </c>
    </row>
    <row r="12" spans="2:15" x14ac:dyDescent="0.35">
      <c r="B12" s="31">
        <f t="shared" si="0"/>
        <v>8</v>
      </c>
      <c r="C12" s="32" t="str">
        <f>IFERROR(GETPIVOTDATA("Low Temp",'TCD 18h-18h'!$A$3,"Date18",B12),"")</f>
        <v/>
      </c>
      <c r="D12" s="32" t="str">
        <f>IFERROR(GETPIVOTDATA("Max de Hi Temp",'TCD 6h-6h'!$A$3,"Date6",B12),"")</f>
        <v/>
      </c>
      <c r="E12" s="33" t="str">
        <f>IFERROR(GETPIVOTDATA("Moyenne de Temp Out",'TCD 0h-0h'!$A$3,"Date0",B12),"")</f>
        <v/>
      </c>
      <c r="F12" s="45" t="str">
        <f>IFERROR(GETPIVOTDATA("Somme de Rain",'TCD 6h-6h'!$A$3,"Date6",B12),"")</f>
        <v/>
      </c>
      <c r="G12" s="45" t="str">
        <f>IFERROR(INDEX('TCD 6h-6h'!$AG:$AG,MATCH($B12,'TCD 6h-6h'!$G:$G,0)),"")</f>
        <v/>
      </c>
      <c r="H12" s="44" t="str">
        <f>IFERROR(GETPIVOTDATA("Max de Rain Rate",'TCD 6h-6h'!$A$3,"Date6",B12),"")</f>
        <v/>
      </c>
      <c r="I12" s="56" t="str">
        <f>IFERROR(GETPIVOTDATA("Min de Bar  ",'TCD 0h-0h'!$A$3,"Date0",$B12),"")</f>
        <v/>
      </c>
      <c r="J12" s="56" t="str">
        <f>IFERROR(GETPIVOTDATA("Max de Bar  ",'TCD 0h-0h'!$A$3,"Date0",$B12),"")</f>
        <v/>
      </c>
      <c r="K12" s="55" t="str">
        <f>IFERROR(GETPIVOTDATA("Moyenne de Bar  ",'TCD 0h-0h'!$A$3,"Date0",$B12),"")</f>
        <v/>
      </c>
      <c r="L12" s="78" t="str">
        <f>IFERROR(GETPIVOTDATA("Moyenne de Wind Speed",'TCD 0h-0h'!$A$3,"Date0",$B12),"")</f>
        <v/>
      </c>
      <c r="M12" s="78" t="str">
        <f>IFERROR(GETPIVOTDATA("Max de Wind Speed",'TCD 0h-0h'!$A$3,"Date0",$B12),"")</f>
        <v/>
      </c>
      <c r="N12" s="77" t="str">
        <f>IFERROR(GETPIVOTDATA("Max de Hi Speed",'TCD 0h-0h'!$A$3,"Date0",$B12),"")</f>
        <v/>
      </c>
      <c r="O12" s="78" t="str">
        <f>IFERROR(INDEX('TCD vent'!$T:$T,MATCH($B12,'TCD vent'!$A:$A,0)),"")</f>
        <v/>
      </c>
    </row>
    <row r="13" spans="2:15" x14ac:dyDescent="0.35">
      <c r="B13" s="31">
        <f t="shared" si="0"/>
        <v>9</v>
      </c>
      <c r="C13" s="32" t="str">
        <f>IFERROR(GETPIVOTDATA("Low Temp",'TCD 18h-18h'!$A$3,"Date18",B13),"")</f>
        <v/>
      </c>
      <c r="D13" s="32" t="str">
        <f>IFERROR(GETPIVOTDATA("Max de Hi Temp",'TCD 6h-6h'!$A$3,"Date6",B13),"")</f>
        <v/>
      </c>
      <c r="E13" s="33" t="str">
        <f>IFERROR(GETPIVOTDATA("Moyenne de Temp Out",'TCD 0h-0h'!$A$3,"Date0",B13),"")</f>
        <v/>
      </c>
      <c r="F13" s="45" t="str">
        <f>IFERROR(GETPIVOTDATA("Somme de Rain",'TCD 6h-6h'!$A$3,"Date6",B13),"")</f>
        <v/>
      </c>
      <c r="G13" s="45" t="str">
        <f>IFERROR(INDEX('TCD 6h-6h'!$AG:$AG,MATCH($B13,'TCD 6h-6h'!$G:$G,0)),"")</f>
        <v/>
      </c>
      <c r="H13" s="44" t="str">
        <f>IFERROR(GETPIVOTDATA("Max de Rain Rate",'TCD 6h-6h'!$A$3,"Date6",B13),"")</f>
        <v/>
      </c>
      <c r="I13" s="56" t="str">
        <f>IFERROR(GETPIVOTDATA("Min de Bar  ",'TCD 0h-0h'!$A$3,"Date0",$B13),"")</f>
        <v/>
      </c>
      <c r="J13" s="56" t="str">
        <f>IFERROR(GETPIVOTDATA("Max de Bar  ",'TCD 0h-0h'!$A$3,"Date0",$B13),"")</f>
        <v/>
      </c>
      <c r="K13" s="55" t="str">
        <f>IFERROR(GETPIVOTDATA("Moyenne de Bar  ",'TCD 0h-0h'!$A$3,"Date0",$B13),"")</f>
        <v/>
      </c>
      <c r="L13" s="78" t="str">
        <f>IFERROR(GETPIVOTDATA("Moyenne de Wind Speed",'TCD 0h-0h'!$A$3,"Date0",$B13),"")</f>
        <v/>
      </c>
      <c r="M13" s="78" t="str">
        <f>IFERROR(GETPIVOTDATA("Max de Wind Speed",'TCD 0h-0h'!$A$3,"Date0",$B13),"")</f>
        <v/>
      </c>
      <c r="N13" s="77" t="str">
        <f>IFERROR(GETPIVOTDATA("Max de Hi Speed",'TCD 0h-0h'!$A$3,"Date0",$B13),"")</f>
        <v/>
      </c>
      <c r="O13" s="78" t="str">
        <f>IFERROR(INDEX('TCD vent'!$T:$T,MATCH($B13,'TCD vent'!$A:$A,0)),"")</f>
        <v/>
      </c>
    </row>
    <row r="14" spans="2:15" x14ac:dyDescent="0.35">
      <c r="B14" s="31">
        <f t="shared" si="0"/>
        <v>10</v>
      </c>
      <c r="C14" s="32" t="str">
        <f>IFERROR(GETPIVOTDATA("Low Temp",'TCD 18h-18h'!$A$3,"Date18",B14),"")</f>
        <v/>
      </c>
      <c r="D14" s="32" t="str">
        <f>IFERROR(GETPIVOTDATA("Max de Hi Temp",'TCD 6h-6h'!$A$3,"Date6",B14),"")</f>
        <v/>
      </c>
      <c r="E14" s="33" t="str">
        <f>IFERROR(GETPIVOTDATA("Moyenne de Temp Out",'TCD 0h-0h'!$A$3,"Date0",B14),"")</f>
        <v/>
      </c>
      <c r="F14" s="45" t="str">
        <f>IFERROR(GETPIVOTDATA("Somme de Rain",'TCD 6h-6h'!$A$3,"Date6",B14),"")</f>
        <v/>
      </c>
      <c r="G14" s="45" t="str">
        <f>IFERROR(INDEX('TCD 6h-6h'!$AG:$AG,MATCH($B14,'TCD 6h-6h'!$G:$G,0)),"")</f>
        <v/>
      </c>
      <c r="H14" s="44" t="str">
        <f>IFERROR(GETPIVOTDATA("Max de Rain Rate",'TCD 6h-6h'!$A$3,"Date6",B14),"")</f>
        <v/>
      </c>
      <c r="I14" s="56" t="str">
        <f>IFERROR(GETPIVOTDATA("Min de Bar  ",'TCD 0h-0h'!$A$3,"Date0",$B14),"")</f>
        <v/>
      </c>
      <c r="J14" s="56" t="str">
        <f>IFERROR(GETPIVOTDATA("Max de Bar  ",'TCD 0h-0h'!$A$3,"Date0",$B14),"")</f>
        <v/>
      </c>
      <c r="K14" s="55" t="str">
        <f>IFERROR(GETPIVOTDATA("Moyenne de Bar  ",'TCD 0h-0h'!$A$3,"Date0",$B14),"")</f>
        <v/>
      </c>
      <c r="L14" s="78" t="str">
        <f>IFERROR(GETPIVOTDATA("Moyenne de Wind Speed",'TCD 0h-0h'!$A$3,"Date0",$B14),"")</f>
        <v/>
      </c>
      <c r="M14" s="78" t="str">
        <f>IFERROR(GETPIVOTDATA("Max de Wind Speed",'TCD 0h-0h'!$A$3,"Date0",$B14),"")</f>
        <v/>
      </c>
      <c r="N14" s="77" t="str">
        <f>IFERROR(GETPIVOTDATA("Max de Hi Speed",'TCD 0h-0h'!$A$3,"Date0",$B14),"")</f>
        <v/>
      </c>
      <c r="O14" s="78" t="str">
        <f>IFERROR(INDEX('TCD vent'!$T:$T,MATCH($B14,'TCD vent'!$A:$A,0)),"")</f>
        <v/>
      </c>
    </row>
    <row r="15" spans="2:15" x14ac:dyDescent="0.35">
      <c r="B15" s="31">
        <f t="shared" si="0"/>
        <v>11</v>
      </c>
      <c r="C15" s="32" t="str">
        <f>IFERROR(GETPIVOTDATA("Low Temp",'TCD 18h-18h'!$A$3,"Date18",B15),"")</f>
        <v/>
      </c>
      <c r="D15" s="32" t="str">
        <f>IFERROR(GETPIVOTDATA("Max de Hi Temp",'TCD 6h-6h'!$A$3,"Date6",B15),"")</f>
        <v/>
      </c>
      <c r="E15" s="33" t="str">
        <f>IFERROR(GETPIVOTDATA("Moyenne de Temp Out",'TCD 0h-0h'!$A$3,"Date0",B15),"")</f>
        <v/>
      </c>
      <c r="F15" s="45" t="str">
        <f>IFERROR(GETPIVOTDATA("Somme de Rain",'TCD 6h-6h'!$A$3,"Date6",B15),"")</f>
        <v/>
      </c>
      <c r="G15" s="45" t="str">
        <f>IFERROR(INDEX('TCD 6h-6h'!$AG:$AG,MATCH($B15,'TCD 6h-6h'!$G:$G,0)),"")</f>
        <v/>
      </c>
      <c r="H15" s="44" t="str">
        <f>IFERROR(GETPIVOTDATA("Max de Rain Rate",'TCD 6h-6h'!$A$3,"Date6",B15),"")</f>
        <v/>
      </c>
      <c r="I15" s="56" t="str">
        <f>IFERROR(GETPIVOTDATA("Min de Bar  ",'TCD 0h-0h'!$A$3,"Date0",$B15),"")</f>
        <v/>
      </c>
      <c r="J15" s="56" t="str">
        <f>IFERROR(GETPIVOTDATA("Max de Bar  ",'TCD 0h-0h'!$A$3,"Date0",$B15),"")</f>
        <v/>
      </c>
      <c r="K15" s="55" t="str">
        <f>IFERROR(GETPIVOTDATA("Moyenne de Bar  ",'TCD 0h-0h'!$A$3,"Date0",$B15),"")</f>
        <v/>
      </c>
      <c r="L15" s="78" t="str">
        <f>IFERROR(GETPIVOTDATA("Moyenne de Wind Speed",'TCD 0h-0h'!$A$3,"Date0",$B15),"")</f>
        <v/>
      </c>
      <c r="M15" s="78" t="str">
        <f>IFERROR(GETPIVOTDATA("Max de Wind Speed",'TCD 0h-0h'!$A$3,"Date0",$B15),"")</f>
        <v/>
      </c>
      <c r="N15" s="77" t="str">
        <f>IFERROR(GETPIVOTDATA("Max de Hi Speed",'TCD 0h-0h'!$A$3,"Date0",$B15),"")</f>
        <v/>
      </c>
      <c r="O15" s="78" t="str">
        <f>IFERROR(INDEX('TCD vent'!$T:$T,MATCH($B15,'TCD vent'!$A:$A,0)),"")</f>
        <v/>
      </c>
    </row>
    <row r="16" spans="2:15" x14ac:dyDescent="0.35">
      <c r="B16" s="31">
        <f t="shared" si="0"/>
        <v>12</v>
      </c>
      <c r="C16" s="32" t="str">
        <f>IFERROR(GETPIVOTDATA("Low Temp",'TCD 18h-18h'!$A$3,"Date18",B16),"")</f>
        <v/>
      </c>
      <c r="D16" s="32" t="str">
        <f>IFERROR(GETPIVOTDATA("Max de Hi Temp",'TCD 6h-6h'!$A$3,"Date6",B16),"")</f>
        <v/>
      </c>
      <c r="E16" s="33" t="str">
        <f>IFERROR(GETPIVOTDATA("Moyenne de Temp Out",'TCD 0h-0h'!$A$3,"Date0",B16),"")</f>
        <v/>
      </c>
      <c r="F16" s="45" t="str">
        <f>IFERROR(GETPIVOTDATA("Somme de Rain",'TCD 6h-6h'!$A$3,"Date6",B16),"")</f>
        <v/>
      </c>
      <c r="G16" s="45" t="str">
        <f>IFERROR(INDEX('TCD 6h-6h'!$AG:$AG,MATCH($B16,'TCD 6h-6h'!$G:$G,0)),"")</f>
        <v/>
      </c>
      <c r="H16" s="44" t="str">
        <f>IFERROR(GETPIVOTDATA("Max de Rain Rate",'TCD 6h-6h'!$A$3,"Date6",B16),"")</f>
        <v/>
      </c>
      <c r="I16" s="56" t="str">
        <f>IFERROR(GETPIVOTDATA("Min de Bar  ",'TCD 0h-0h'!$A$3,"Date0",$B16),"")</f>
        <v/>
      </c>
      <c r="J16" s="56" t="str">
        <f>IFERROR(GETPIVOTDATA("Max de Bar  ",'TCD 0h-0h'!$A$3,"Date0",$B16),"")</f>
        <v/>
      </c>
      <c r="K16" s="55" t="str">
        <f>IFERROR(GETPIVOTDATA("Moyenne de Bar  ",'TCD 0h-0h'!$A$3,"Date0",$B16),"")</f>
        <v/>
      </c>
      <c r="L16" s="78" t="str">
        <f>IFERROR(GETPIVOTDATA("Moyenne de Wind Speed",'TCD 0h-0h'!$A$3,"Date0",$B16),"")</f>
        <v/>
      </c>
      <c r="M16" s="78" t="str">
        <f>IFERROR(GETPIVOTDATA("Max de Wind Speed",'TCD 0h-0h'!$A$3,"Date0",$B16),"")</f>
        <v/>
      </c>
      <c r="N16" s="77" t="str">
        <f>IFERROR(GETPIVOTDATA("Max de Hi Speed",'TCD 0h-0h'!$A$3,"Date0",$B16),"")</f>
        <v/>
      </c>
      <c r="O16" s="78" t="str">
        <f>IFERROR(INDEX('TCD vent'!$T:$T,MATCH($B16,'TCD vent'!$A:$A,0)),"")</f>
        <v/>
      </c>
    </row>
    <row r="17" spans="2:15" x14ac:dyDescent="0.35">
      <c r="B17" s="31">
        <f t="shared" si="0"/>
        <v>13</v>
      </c>
      <c r="C17" s="32" t="str">
        <f>IFERROR(GETPIVOTDATA("Low Temp",'TCD 18h-18h'!$A$3,"Date18",B17),"")</f>
        <v/>
      </c>
      <c r="D17" s="32" t="str">
        <f>IFERROR(GETPIVOTDATA("Max de Hi Temp",'TCD 6h-6h'!$A$3,"Date6",B17),"")</f>
        <v/>
      </c>
      <c r="E17" s="33" t="str">
        <f>IFERROR(GETPIVOTDATA("Moyenne de Temp Out",'TCD 0h-0h'!$A$3,"Date0",B17),"")</f>
        <v/>
      </c>
      <c r="F17" s="45" t="str">
        <f>IFERROR(GETPIVOTDATA("Somme de Rain",'TCD 6h-6h'!$A$3,"Date6",B17),"")</f>
        <v/>
      </c>
      <c r="G17" s="45" t="str">
        <f>IFERROR(INDEX('TCD 6h-6h'!$AG:$AG,MATCH($B17,'TCD 6h-6h'!$G:$G,0)),"")</f>
        <v/>
      </c>
      <c r="H17" s="44" t="str">
        <f>IFERROR(GETPIVOTDATA("Max de Rain Rate",'TCD 6h-6h'!$A$3,"Date6",B17),"")</f>
        <v/>
      </c>
      <c r="I17" s="56" t="str">
        <f>IFERROR(GETPIVOTDATA("Min de Bar  ",'TCD 0h-0h'!$A$3,"Date0",$B17),"")</f>
        <v/>
      </c>
      <c r="J17" s="56" t="str">
        <f>IFERROR(GETPIVOTDATA("Max de Bar  ",'TCD 0h-0h'!$A$3,"Date0",$B17),"")</f>
        <v/>
      </c>
      <c r="K17" s="55" t="str">
        <f>IFERROR(GETPIVOTDATA("Moyenne de Bar  ",'TCD 0h-0h'!$A$3,"Date0",$B17),"")</f>
        <v/>
      </c>
      <c r="L17" s="78" t="str">
        <f>IFERROR(GETPIVOTDATA("Moyenne de Wind Speed",'TCD 0h-0h'!$A$3,"Date0",$B17),"")</f>
        <v/>
      </c>
      <c r="M17" s="78" t="str">
        <f>IFERROR(GETPIVOTDATA("Max de Wind Speed",'TCD 0h-0h'!$A$3,"Date0",$B17),"")</f>
        <v/>
      </c>
      <c r="N17" s="77" t="str">
        <f>IFERROR(GETPIVOTDATA("Max de Hi Speed",'TCD 0h-0h'!$A$3,"Date0",$B17),"")</f>
        <v/>
      </c>
      <c r="O17" s="78" t="str">
        <f>IFERROR(INDEX('TCD vent'!$T:$T,MATCH($B17,'TCD vent'!$A:$A,0)),"")</f>
        <v/>
      </c>
    </row>
    <row r="18" spans="2:15" x14ac:dyDescent="0.35">
      <c r="B18" s="31">
        <f t="shared" si="0"/>
        <v>14</v>
      </c>
      <c r="C18" s="32" t="str">
        <f>IFERROR(GETPIVOTDATA("Low Temp",'TCD 18h-18h'!$A$3,"Date18",B18),"")</f>
        <v/>
      </c>
      <c r="D18" s="32" t="str">
        <f>IFERROR(GETPIVOTDATA("Max de Hi Temp",'TCD 6h-6h'!$A$3,"Date6",B18),"")</f>
        <v/>
      </c>
      <c r="E18" s="33" t="str">
        <f>IFERROR(GETPIVOTDATA("Moyenne de Temp Out",'TCD 0h-0h'!$A$3,"Date0",B18),"")</f>
        <v/>
      </c>
      <c r="F18" s="45" t="str">
        <f>IFERROR(GETPIVOTDATA("Somme de Rain",'TCD 6h-6h'!$A$3,"Date6",B18),"")</f>
        <v/>
      </c>
      <c r="G18" s="45" t="str">
        <f>IFERROR(INDEX('TCD 6h-6h'!$AG:$AG,MATCH($B18,'TCD 6h-6h'!$G:$G,0)),"")</f>
        <v/>
      </c>
      <c r="H18" s="44" t="str">
        <f>IFERROR(GETPIVOTDATA("Max de Rain Rate",'TCD 6h-6h'!$A$3,"Date6",B18),"")</f>
        <v/>
      </c>
      <c r="I18" s="56" t="str">
        <f>IFERROR(GETPIVOTDATA("Min de Bar  ",'TCD 0h-0h'!$A$3,"Date0",$B18),"")</f>
        <v/>
      </c>
      <c r="J18" s="56" t="str">
        <f>IFERROR(GETPIVOTDATA("Max de Bar  ",'TCD 0h-0h'!$A$3,"Date0",$B18),"")</f>
        <v/>
      </c>
      <c r="K18" s="55" t="str">
        <f>IFERROR(GETPIVOTDATA("Moyenne de Bar  ",'TCD 0h-0h'!$A$3,"Date0",$B18),"")</f>
        <v/>
      </c>
      <c r="L18" s="78" t="str">
        <f>IFERROR(GETPIVOTDATA("Moyenne de Wind Speed",'TCD 0h-0h'!$A$3,"Date0",$B18),"")</f>
        <v/>
      </c>
      <c r="M18" s="78" t="str">
        <f>IFERROR(GETPIVOTDATA("Max de Wind Speed",'TCD 0h-0h'!$A$3,"Date0",$B18),"")</f>
        <v/>
      </c>
      <c r="N18" s="77" t="str">
        <f>IFERROR(GETPIVOTDATA("Max de Hi Speed",'TCD 0h-0h'!$A$3,"Date0",$B18),"")</f>
        <v/>
      </c>
      <c r="O18" s="78" t="str">
        <f>IFERROR(INDEX('TCD vent'!$T:$T,MATCH($B18,'TCD vent'!$A:$A,0)),"")</f>
        <v/>
      </c>
    </row>
    <row r="19" spans="2:15" x14ac:dyDescent="0.35">
      <c r="B19" s="31">
        <f t="shared" si="0"/>
        <v>15</v>
      </c>
      <c r="C19" s="32" t="str">
        <f>IFERROR(GETPIVOTDATA("Low Temp",'TCD 18h-18h'!$A$3,"Date18",B19),"")</f>
        <v/>
      </c>
      <c r="D19" s="32" t="str">
        <f>IFERROR(GETPIVOTDATA("Max de Hi Temp",'TCD 6h-6h'!$A$3,"Date6",B19),"")</f>
        <v/>
      </c>
      <c r="E19" s="33" t="str">
        <f>IFERROR(GETPIVOTDATA("Moyenne de Temp Out",'TCD 0h-0h'!$A$3,"Date0",B19),"")</f>
        <v/>
      </c>
      <c r="F19" s="45" t="str">
        <f>IFERROR(GETPIVOTDATA("Somme de Rain",'TCD 6h-6h'!$A$3,"Date6",B19),"")</f>
        <v/>
      </c>
      <c r="G19" s="45" t="str">
        <f>IFERROR(INDEX('TCD 6h-6h'!$AG:$AG,MATCH($B19,'TCD 6h-6h'!$G:$G,0)),"")</f>
        <v/>
      </c>
      <c r="H19" s="44" t="str">
        <f>IFERROR(GETPIVOTDATA("Max de Rain Rate",'TCD 6h-6h'!$A$3,"Date6",B19),"")</f>
        <v/>
      </c>
      <c r="I19" s="56" t="str">
        <f>IFERROR(GETPIVOTDATA("Min de Bar  ",'TCD 0h-0h'!$A$3,"Date0",$B19),"")</f>
        <v/>
      </c>
      <c r="J19" s="56" t="str">
        <f>IFERROR(GETPIVOTDATA("Max de Bar  ",'TCD 0h-0h'!$A$3,"Date0",$B19),"")</f>
        <v/>
      </c>
      <c r="K19" s="55" t="str">
        <f>IFERROR(GETPIVOTDATA("Moyenne de Bar  ",'TCD 0h-0h'!$A$3,"Date0",$B19),"")</f>
        <v/>
      </c>
      <c r="L19" s="78" t="str">
        <f>IFERROR(GETPIVOTDATA("Moyenne de Wind Speed",'TCD 0h-0h'!$A$3,"Date0",$B19),"")</f>
        <v/>
      </c>
      <c r="M19" s="78" t="str">
        <f>IFERROR(GETPIVOTDATA("Max de Wind Speed",'TCD 0h-0h'!$A$3,"Date0",$B19),"")</f>
        <v/>
      </c>
      <c r="N19" s="77" t="str">
        <f>IFERROR(GETPIVOTDATA("Max de Hi Speed",'TCD 0h-0h'!$A$3,"Date0",$B19),"")</f>
        <v/>
      </c>
      <c r="O19" s="78" t="str">
        <f>IFERROR(INDEX('TCD vent'!$T:$T,MATCH($B19,'TCD vent'!$A:$A,0)),"")</f>
        <v/>
      </c>
    </row>
    <row r="20" spans="2:15" x14ac:dyDescent="0.35">
      <c r="B20" s="31">
        <f t="shared" si="0"/>
        <v>16</v>
      </c>
      <c r="C20" s="32" t="str">
        <f>IFERROR(GETPIVOTDATA("Low Temp",'TCD 18h-18h'!$A$3,"Date18",B20),"")</f>
        <v/>
      </c>
      <c r="D20" s="32" t="str">
        <f>IFERROR(GETPIVOTDATA("Max de Hi Temp",'TCD 6h-6h'!$A$3,"Date6",B20),"")</f>
        <v/>
      </c>
      <c r="E20" s="33" t="str">
        <f>IFERROR(GETPIVOTDATA("Moyenne de Temp Out",'TCD 0h-0h'!$A$3,"Date0",B20),"")</f>
        <v/>
      </c>
      <c r="F20" s="45" t="str">
        <f>IFERROR(GETPIVOTDATA("Somme de Rain",'TCD 6h-6h'!$A$3,"Date6",B20),"")</f>
        <v/>
      </c>
      <c r="G20" s="45" t="str">
        <f>IFERROR(INDEX('TCD 6h-6h'!$AG:$AG,MATCH($B20,'TCD 6h-6h'!$G:$G,0)),"")</f>
        <v/>
      </c>
      <c r="H20" s="44" t="str">
        <f>IFERROR(GETPIVOTDATA("Max de Rain Rate",'TCD 6h-6h'!$A$3,"Date6",B20),"")</f>
        <v/>
      </c>
      <c r="I20" s="56" t="str">
        <f>IFERROR(GETPIVOTDATA("Min de Bar  ",'TCD 0h-0h'!$A$3,"Date0",$B20),"")</f>
        <v/>
      </c>
      <c r="J20" s="56" t="str">
        <f>IFERROR(GETPIVOTDATA("Max de Bar  ",'TCD 0h-0h'!$A$3,"Date0",$B20),"")</f>
        <v/>
      </c>
      <c r="K20" s="55" t="str">
        <f>IFERROR(GETPIVOTDATA("Moyenne de Bar  ",'TCD 0h-0h'!$A$3,"Date0",$B20),"")</f>
        <v/>
      </c>
      <c r="L20" s="78" t="str">
        <f>IFERROR(GETPIVOTDATA("Moyenne de Wind Speed",'TCD 0h-0h'!$A$3,"Date0",$B20),"")</f>
        <v/>
      </c>
      <c r="M20" s="78" t="str">
        <f>IFERROR(GETPIVOTDATA("Max de Wind Speed",'TCD 0h-0h'!$A$3,"Date0",$B20),"")</f>
        <v/>
      </c>
      <c r="N20" s="77" t="str">
        <f>IFERROR(GETPIVOTDATA("Max de Hi Speed",'TCD 0h-0h'!$A$3,"Date0",$B20),"")</f>
        <v/>
      </c>
      <c r="O20" s="78" t="str">
        <f>IFERROR(INDEX('TCD vent'!$T:$T,MATCH($B20,'TCD vent'!$A:$A,0)),"")</f>
        <v/>
      </c>
    </row>
    <row r="21" spans="2:15" x14ac:dyDescent="0.35">
      <c r="B21" s="31">
        <f t="shared" si="0"/>
        <v>17</v>
      </c>
      <c r="C21" s="32" t="str">
        <f>IFERROR(GETPIVOTDATA("Low Temp",'TCD 18h-18h'!$A$3,"Date18",B21),"")</f>
        <v/>
      </c>
      <c r="D21" s="32" t="str">
        <f>IFERROR(GETPIVOTDATA("Max de Hi Temp",'TCD 6h-6h'!$A$3,"Date6",B21),"")</f>
        <v/>
      </c>
      <c r="E21" s="33" t="str">
        <f>IFERROR(GETPIVOTDATA("Moyenne de Temp Out",'TCD 0h-0h'!$A$3,"Date0",B21),"")</f>
        <v/>
      </c>
      <c r="F21" s="45" t="str">
        <f>IFERROR(GETPIVOTDATA("Somme de Rain",'TCD 6h-6h'!$A$3,"Date6",B21),"")</f>
        <v/>
      </c>
      <c r="G21" s="45" t="str">
        <f>IFERROR(INDEX('TCD 6h-6h'!$AG:$AG,MATCH($B21,'TCD 6h-6h'!$G:$G,0)),"")</f>
        <v/>
      </c>
      <c r="H21" s="44" t="str">
        <f>IFERROR(GETPIVOTDATA("Max de Rain Rate",'TCD 6h-6h'!$A$3,"Date6",B21),"")</f>
        <v/>
      </c>
      <c r="I21" s="56" t="str">
        <f>IFERROR(GETPIVOTDATA("Min de Bar  ",'TCD 0h-0h'!$A$3,"Date0",$B21),"")</f>
        <v/>
      </c>
      <c r="J21" s="56" t="str">
        <f>IFERROR(GETPIVOTDATA("Max de Bar  ",'TCD 0h-0h'!$A$3,"Date0",$B21),"")</f>
        <v/>
      </c>
      <c r="K21" s="55" t="str">
        <f>IFERROR(GETPIVOTDATA("Moyenne de Bar  ",'TCD 0h-0h'!$A$3,"Date0",$B21),"")</f>
        <v/>
      </c>
      <c r="L21" s="78" t="str">
        <f>IFERROR(GETPIVOTDATA("Moyenne de Wind Speed",'TCD 0h-0h'!$A$3,"Date0",$B21),"")</f>
        <v/>
      </c>
      <c r="M21" s="78" t="str">
        <f>IFERROR(GETPIVOTDATA("Max de Wind Speed",'TCD 0h-0h'!$A$3,"Date0",$B21),"")</f>
        <v/>
      </c>
      <c r="N21" s="77" t="str">
        <f>IFERROR(GETPIVOTDATA("Max de Hi Speed",'TCD 0h-0h'!$A$3,"Date0",$B21),"")</f>
        <v/>
      </c>
      <c r="O21" s="78" t="str">
        <f>IFERROR(INDEX('TCD vent'!$T:$T,MATCH($B21,'TCD vent'!$A:$A,0)),"")</f>
        <v/>
      </c>
    </row>
    <row r="22" spans="2:15" x14ac:dyDescent="0.35">
      <c r="B22" s="31">
        <f t="shared" si="0"/>
        <v>18</v>
      </c>
      <c r="C22" s="32" t="str">
        <f>IFERROR(GETPIVOTDATA("Low Temp",'TCD 18h-18h'!$A$3,"Date18",B22),"")</f>
        <v/>
      </c>
      <c r="D22" s="32" t="str">
        <f>IFERROR(GETPIVOTDATA("Max de Hi Temp",'TCD 6h-6h'!$A$3,"Date6",B22),"")</f>
        <v/>
      </c>
      <c r="E22" s="33" t="str">
        <f>IFERROR(GETPIVOTDATA("Moyenne de Temp Out",'TCD 0h-0h'!$A$3,"Date0",B22),"")</f>
        <v/>
      </c>
      <c r="F22" s="45" t="str">
        <f>IFERROR(GETPIVOTDATA("Somme de Rain",'TCD 6h-6h'!$A$3,"Date6",B22),"")</f>
        <v/>
      </c>
      <c r="G22" s="45" t="str">
        <f>IFERROR(INDEX('TCD 6h-6h'!$AG:$AG,MATCH($B22,'TCD 6h-6h'!$G:$G,0)),"")</f>
        <v/>
      </c>
      <c r="H22" s="44" t="str">
        <f>IFERROR(GETPIVOTDATA("Max de Rain Rate",'TCD 6h-6h'!$A$3,"Date6",B22),"")</f>
        <v/>
      </c>
      <c r="I22" s="56" t="str">
        <f>IFERROR(GETPIVOTDATA("Min de Bar  ",'TCD 0h-0h'!$A$3,"Date0",$B22),"")</f>
        <v/>
      </c>
      <c r="J22" s="56" t="str">
        <f>IFERROR(GETPIVOTDATA("Max de Bar  ",'TCD 0h-0h'!$A$3,"Date0",$B22),"")</f>
        <v/>
      </c>
      <c r="K22" s="55" t="str">
        <f>IFERROR(GETPIVOTDATA("Moyenne de Bar  ",'TCD 0h-0h'!$A$3,"Date0",$B22),"")</f>
        <v/>
      </c>
      <c r="L22" s="78" t="str">
        <f>IFERROR(GETPIVOTDATA("Moyenne de Wind Speed",'TCD 0h-0h'!$A$3,"Date0",$B22),"")</f>
        <v/>
      </c>
      <c r="M22" s="78" t="str">
        <f>IFERROR(GETPIVOTDATA("Max de Wind Speed",'TCD 0h-0h'!$A$3,"Date0",$B22),"")</f>
        <v/>
      </c>
      <c r="N22" s="77" t="str">
        <f>IFERROR(GETPIVOTDATA("Max de Hi Speed",'TCD 0h-0h'!$A$3,"Date0",$B22),"")</f>
        <v/>
      </c>
      <c r="O22" s="78" t="str">
        <f>IFERROR(INDEX('TCD vent'!$T:$T,MATCH($B22,'TCD vent'!$A:$A,0)),"")</f>
        <v/>
      </c>
    </row>
    <row r="23" spans="2:15" x14ac:dyDescent="0.35">
      <c r="B23" s="31">
        <f t="shared" si="0"/>
        <v>19</v>
      </c>
      <c r="C23" s="32" t="str">
        <f>IFERROR(GETPIVOTDATA("Low Temp",'TCD 18h-18h'!$A$3,"Date18",B23),"")</f>
        <v/>
      </c>
      <c r="D23" s="32" t="str">
        <f>IFERROR(GETPIVOTDATA("Max de Hi Temp",'TCD 6h-6h'!$A$3,"Date6",B23),"")</f>
        <v/>
      </c>
      <c r="E23" s="33" t="str">
        <f>IFERROR(GETPIVOTDATA("Moyenne de Temp Out",'TCD 0h-0h'!$A$3,"Date0",B23),"")</f>
        <v/>
      </c>
      <c r="F23" s="45" t="str">
        <f>IFERROR(GETPIVOTDATA("Somme de Rain",'TCD 6h-6h'!$A$3,"Date6",B23),"")</f>
        <v/>
      </c>
      <c r="G23" s="45" t="str">
        <f>IFERROR(INDEX('TCD 6h-6h'!$AG:$AG,MATCH($B23,'TCD 6h-6h'!$G:$G,0)),"")</f>
        <v/>
      </c>
      <c r="H23" s="44" t="str">
        <f>IFERROR(GETPIVOTDATA("Max de Rain Rate",'TCD 6h-6h'!$A$3,"Date6",B23),"")</f>
        <v/>
      </c>
      <c r="I23" s="56" t="str">
        <f>IFERROR(GETPIVOTDATA("Min de Bar  ",'TCD 0h-0h'!$A$3,"Date0",$B23),"")</f>
        <v/>
      </c>
      <c r="J23" s="56" t="str">
        <f>IFERROR(GETPIVOTDATA("Max de Bar  ",'TCD 0h-0h'!$A$3,"Date0",$B23),"")</f>
        <v/>
      </c>
      <c r="K23" s="55" t="str">
        <f>IFERROR(GETPIVOTDATA("Moyenne de Bar  ",'TCD 0h-0h'!$A$3,"Date0",$B23),"")</f>
        <v/>
      </c>
      <c r="L23" s="78" t="str">
        <f>IFERROR(GETPIVOTDATA("Moyenne de Wind Speed",'TCD 0h-0h'!$A$3,"Date0",$B23),"")</f>
        <v/>
      </c>
      <c r="M23" s="78" t="str">
        <f>IFERROR(GETPIVOTDATA("Max de Wind Speed",'TCD 0h-0h'!$A$3,"Date0",$B23),"")</f>
        <v/>
      </c>
      <c r="N23" s="77" t="str">
        <f>IFERROR(GETPIVOTDATA("Max de Hi Speed",'TCD 0h-0h'!$A$3,"Date0",$B23),"")</f>
        <v/>
      </c>
      <c r="O23" s="78" t="str">
        <f>IFERROR(INDEX('TCD vent'!$T:$T,MATCH($B23,'TCD vent'!$A:$A,0)),"")</f>
        <v/>
      </c>
    </row>
    <row r="24" spans="2:15" x14ac:dyDescent="0.35">
      <c r="B24" s="31">
        <f t="shared" si="0"/>
        <v>20</v>
      </c>
      <c r="C24" s="32" t="str">
        <f>IFERROR(GETPIVOTDATA("Low Temp",'TCD 18h-18h'!$A$3,"Date18",B24),"")</f>
        <v/>
      </c>
      <c r="D24" s="32" t="str">
        <f>IFERROR(GETPIVOTDATA("Max de Hi Temp",'TCD 6h-6h'!$A$3,"Date6",B24),"")</f>
        <v/>
      </c>
      <c r="E24" s="33" t="str">
        <f>IFERROR(GETPIVOTDATA("Moyenne de Temp Out",'TCD 0h-0h'!$A$3,"Date0",B24),"")</f>
        <v/>
      </c>
      <c r="F24" s="45" t="str">
        <f>IFERROR(GETPIVOTDATA("Somme de Rain",'TCD 6h-6h'!$A$3,"Date6",B24),"")</f>
        <v/>
      </c>
      <c r="G24" s="45" t="str">
        <f>IFERROR(INDEX('TCD 6h-6h'!$AG:$AG,MATCH($B24,'TCD 6h-6h'!$G:$G,0)),"")</f>
        <v/>
      </c>
      <c r="H24" s="44" t="str">
        <f>IFERROR(GETPIVOTDATA("Max de Rain Rate",'TCD 6h-6h'!$A$3,"Date6",B24),"")</f>
        <v/>
      </c>
      <c r="I24" s="56" t="str">
        <f>IFERROR(GETPIVOTDATA("Min de Bar  ",'TCD 0h-0h'!$A$3,"Date0",$B24),"")</f>
        <v/>
      </c>
      <c r="J24" s="56" t="str">
        <f>IFERROR(GETPIVOTDATA("Max de Bar  ",'TCD 0h-0h'!$A$3,"Date0",$B24),"")</f>
        <v/>
      </c>
      <c r="K24" s="55" t="str">
        <f>IFERROR(GETPIVOTDATA("Moyenne de Bar  ",'TCD 0h-0h'!$A$3,"Date0",$B24),"")</f>
        <v/>
      </c>
      <c r="L24" s="78" t="str">
        <f>IFERROR(GETPIVOTDATA("Moyenne de Wind Speed",'TCD 0h-0h'!$A$3,"Date0",$B24),"")</f>
        <v/>
      </c>
      <c r="M24" s="78" t="str">
        <f>IFERROR(GETPIVOTDATA("Max de Wind Speed",'TCD 0h-0h'!$A$3,"Date0",$B24),"")</f>
        <v/>
      </c>
      <c r="N24" s="77" t="str">
        <f>IFERROR(GETPIVOTDATA("Max de Hi Speed",'TCD 0h-0h'!$A$3,"Date0",$B24),"")</f>
        <v/>
      </c>
      <c r="O24" s="78" t="str">
        <f>IFERROR(INDEX('TCD vent'!$T:$T,MATCH($B24,'TCD vent'!$A:$A,0)),"")</f>
        <v/>
      </c>
    </row>
    <row r="25" spans="2:15" x14ac:dyDescent="0.35">
      <c r="B25" s="31">
        <f t="shared" si="0"/>
        <v>21</v>
      </c>
      <c r="C25" s="32" t="str">
        <f>IFERROR(GETPIVOTDATA("Low Temp",'TCD 18h-18h'!$A$3,"Date18",B25),"")</f>
        <v/>
      </c>
      <c r="D25" s="32" t="str">
        <f>IFERROR(GETPIVOTDATA("Max de Hi Temp",'TCD 6h-6h'!$A$3,"Date6",B25),"")</f>
        <v/>
      </c>
      <c r="E25" s="33" t="str">
        <f>IFERROR(GETPIVOTDATA("Moyenne de Temp Out",'TCD 0h-0h'!$A$3,"Date0",B25),"")</f>
        <v/>
      </c>
      <c r="F25" s="45" t="str">
        <f>IFERROR(GETPIVOTDATA("Somme de Rain",'TCD 6h-6h'!$A$3,"Date6",B25),"")</f>
        <v/>
      </c>
      <c r="G25" s="45" t="str">
        <f>IFERROR(INDEX('TCD 6h-6h'!$AG:$AG,MATCH($B25,'TCD 6h-6h'!$G:$G,0)),"")</f>
        <v/>
      </c>
      <c r="H25" s="44" t="str">
        <f>IFERROR(GETPIVOTDATA("Max de Rain Rate",'TCD 6h-6h'!$A$3,"Date6",B25),"")</f>
        <v/>
      </c>
      <c r="I25" s="56" t="str">
        <f>IFERROR(GETPIVOTDATA("Min de Bar  ",'TCD 0h-0h'!$A$3,"Date0",$B25),"")</f>
        <v/>
      </c>
      <c r="J25" s="56" t="str">
        <f>IFERROR(GETPIVOTDATA("Max de Bar  ",'TCD 0h-0h'!$A$3,"Date0",$B25),"")</f>
        <v/>
      </c>
      <c r="K25" s="55" t="str">
        <f>IFERROR(GETPIVOTDATA("Moyenne de Bar  ",'TCD 0h-0h'!$A$3,"Date0",$B25),"")</f>
        <v/>
      </c>
      <c r="L25" s="78" t="str">
        <f>IFERROR(GETPIVOTDATA("Moyenne de Wind Speed",'TCD 0h-0h'!$A$3,"Date0",$B25),"")</f>
        <v/>
      </c>
      <c r="M25" s="78" t="str">
        <f>IFERROR(GETPIVOTDATA("Max de Wind Speed",'TCD 0h-0h'!$A$3,"Date0",$B25),"")</f>
        <v/>
      </c>
      <c r="N25" s="77" t="str">
        <f>IFERROR(GETPIVOTDATA("Max de Hi Speed",'TCD 0h-0h'!$A$3,"Date0",$B25),"")</f>
        <v/>
      </c>
      <c r="O25" s="78" t="str">
        <f>IFERROR(INDEX('TCD vent'!$T:$T,MATCH($B25,'TCD vent'!$A:$A,0)),"")</f>
        <v/>
      </c>
    </row>
    <row r="26" spans="2:15" x14ac:dyDescent="0.35">
      <c r="B26" s="31">
        <f t="shared" si="0"/>
        <v>22</v>
      </c>
      <c r="C26" s="32" t="str">
        <f>IFERROR(GETPIVOTDATA("Low Temp",'TCD 18h-18h'!$A$3,"Date18",B26),"")</f>
        <v/>
      </c>
      <c r="D26" s="32" t="str">
        <f>IFERROR(GETPIVOTDATA("Max de Hi Temp",'TCD 6h-6h'!$A$3,"Date6",B26),"")</f>
        <v/>
      </c>
      <c r="E26" s="33" t="str">
        <f>IFERROR(GETPIVOTDATA("Moyenne de Temp Out",'TCD 0h-0h'!$A$3,"Date0",B26),"")</f>
        <v/>
      </c>
      <c r="F26" s="45" t="str">
        <f>IFERROR(GETPIVOTDATA("Somme de Rain",'TCD 6h-6h'!$A$3,"Date6",B26),"")</f>
        <v/>
      </c>
      <c r="G26" s="45" t="str">
        <f>IFERROR(INDEX('TCD 6h-6h'!$AG:$AG,MATCH($B26,'TCD 6h-6h'!$G:$G,0)),"")</f>
        <v/>
      </c>
      <c r="H26" s="44" t="str">
        <f>IFERROR(GETPIVOTDATA("Max de Rain Rate",'TCD 6h-6h'!$A$3,"Date6",B26),"")</f>
        <v/>
      </c>
      <c r="I26" s="56" t="str">
        <f>IFERROR(GETPIVOTDATA("Min de Bar  ",'TCD 0h-0h'!$A$3,"Date0",$B26),"")</f>
        <v/>
      </c>
      <c r="J26" s="56" t="str">
        <f>IFERROR(GETPIVOTDATA("Max de Bar  ",'TCD 0h-0h'!$A$3,"Date0",$B26),"")</f>
        <v/>
      </c>
      <c r="K26" s="55" t="str">
        <f>IFERROR(GETPIVOTDATA("Moyenne de Bar  ",'TCD 0h-0h'!$A$3,"Date0",$B26),"")</f>
        <v/>
      </c>
      <c r="L26" s="78" t="str">
        <f>IFERROR(GETPIVOTDATA("Moyenne de Wind Speed",'TCD 0h-0h'!$A$3,"Date0",$B26),"")</f>
        <v/>
      </c>
      <c r="M26" s="78" t="str">
        <f>IFERROR(GETPIVOTDATA("Max de Wind Speed",'TCD 0h-0h'!$A$3,"Date0",$B26),"")</f>
        <v/>
      </c>
      <c r="N26" s="77" t="str">
        <f>IFERROR(GETPIVOTDATA("Max de Hi Speed",'TCD 0h-0h'!$A$3,"Date0",$B26),"")</f>
        <v/>
      </c>
      <c r="O26" s="78" t="str">
        <f>IFERROR(INDEX('TCD vent'!$T:$T,MATCH($B26,'TCD vent'!$A:$A,0)),"")</f>
        <v/>
      </c>
    </row>
    <row r="27" spans="2:15" x14ac:dyDescent="0.35">
      <c r="B27" s="31">
        <f t="shared" si="0"/>
        <v>23</v>
      </c>
      <c r="C27" s="32" t="str">
        <f>IFERROR(GETPIVOTDATA("Low Temp",'TCD 18h-18h'!$A$3,"Date18",B27),"")</f>
        <v/>
      </c>
      <c r="D27" s="32" t="str">
        <f>IFERROR(GETPIVOTDATA("Max de Hi Temp",'TCD 6h-6h'!$A$3,"Date6",B27),"")</f>
        <v/>
      </c>
      <c r="E27" s="33" t="str">
        <f>IFERROR(GETPIVOTDATA("Moyenne de Temp Out",'TCD 0h-0h'!$A$3,"Date0",B27),"")</f>
        <v/>
      </c>
      <c r="F27" s="45" t="str">
        <f>IFERROR(GETPIVOTDATA("Somme de Rain",'TCD 6h-6h'!$A$3,"Date6",B27),"")</f>
        <v/>
      </c>
      <c r="G27" s="45" t="str">
        <f>IFERROR(INDEX('TCD 6h-6h'!$AG:$AG,MATCH($B27,'TCD 6h-6h'!$G:$G,0)),"")</f>
        <v/>
      </c>
      <c r="H27" s="44" t="str">
        <f>IFERROR(GETPIVOTDATA("Max de Rain Rate",'TCD 6h-6h'!$A$3,"Date6",B27),"")</f>
        <v/>
      </c>
      <c r="I27" s="56" t="str">
        <f>IFERROR(GETPIVOTDATA("Min de Bar  ",'TCD 0h-0h'!$A$3,"Date0",$B27),"")</f>
        <v/>
      </c>
      <c r="J27" s="56" t="str">
        <f>IFERROR(GETPIVOTDATA("Max de Bar  ",'TCD 0h-0h'!$A$3,"Date0",$B27),"")</f>
        <v/>
      </c>
      <c r="K27" s="55" t="str">
        <f>IFERROR(GETPIVOTDATA("Moyenne de Bar  ",'TCD 0h-0h'!$A$3,"Date0",$B27),"")</f>
        <v/>
      </c>
      <c r="L27" s="78" t="str">
        <f>IFERROR(GETPIVOTDATA("Moyenne de Wind Speed",'TCD 0h-0h'!$A$3,"Date0",$B27),"")</f>
        <v/>
      </c>
      <c r="M27" s="78" t="str">
        <f>IFERROR(GETPIVOTDATA("Max de Wind Speed",'TCD 0h-0h'!$A$3,"Date0",$B27),"")</f>
        <v/>
      </c>
      <c r="N27" s="77" t="str">
        <f>IFERROR(GETPIVOTDATA("Max de Hi Speed",'TCD 0h-0h'!$A$3,"Date0",$B27),"")</f>
        <v/>
      </c>
      <c r="O27" s="78" t="str">
        <f>IFERROR(INDEX('TCD vent'!$T:$T,MATCH($B27,'TCD vent'!$A:$A,0)),"")</f>
        <v/>
      </c>
    </row>
    <row r="28" spans="2:15" x14ac:dyDescent="0.35">
      <c r="B28" s="31">
        <f t="shared" si="0"/>
        <v>24</v>
      </c>
      <c r="C28" s="32" t="str">
        <f>IFERROR(GETPIVOTDATA("Low Temp",'TCD 18h-18h'!$A$3,"Date18",B28),"")</f>
        <v/>
      </c>
      <c r="D28" s="32" t="str">
        <f>IFERROR(GETPIVOTDATA("Max de Hi Temp",'TCD 6h-6h'!$A$3,"Date6",B28),"")</f>
        <v/>
      </c>
      <c r="E28" s="33" t="str">
        <f>IFERROR(GETPIVOTDATA("Moyenne de Temp Out",'TCD 0h-0h'!$A$3,"Date0",B28),"")</f>
        <v/>
      </c>
      <c r="F28" s="45" t="str">
        <f>IFERROR(GETPIVOTDATA("Somme de Rain",'TCD 6h-6h'!$A$3,"Date6",B28),"")</f>
        <v/>
      </c>
      <c r="G28" s="45" t="str">
        <f>IFERROR(INDEX('TCD 6h-6h'!$AG:$AG,MATCH($B28,'TCD 6h-6h'!$G:$G,0)),"")</f>
        <v/>
      </c>
      <c r="H28" s="44" t="str">
        <f>IFERROR(GETPIVOTDATA("Max de Rain Rate",'TCD 6h-6h'!$A$3,"Date6",B28),"")</f>
        <v/>
      </c>
      <c r="I28" s="56" t="str">
        <f>IFERROR(GETPIVOTDATA("Min de Bar  ",'TCD 0h-0h'!$A$3,"Date0",$B28),"")</f>
        <v/>
      </c>
      <c r="J28" s="56" t="str">
        <f>IFERROR(GETPIVOTDATA("Max de Bar  ",'TCD 0h-0h'!$A$3,"Date0",$B28),"")</f>
        <v/>
      </c>
      <c r="K28" s="55" t="str">
        <f>IFERROR(GETPIVOTDATA("Moyenne de Bar  ",'TCD 0h-0h'!$A$3,"Date0",$B28),"")</f>
        <v/>
      </c>
      <c r="L28" s="78" t="str">
        <f>IFERROR(GETPIVOTDATA("Moyenne de Wind Speed",'TCD 0h-0h'!$A$3,"Date0",$B28),"")</f>
        <v/>
      </c>
      <c r="M28" s="78" t="str">
        <f>IFERROR(GETPIVOTDATA("Max de Wind Speed",'TCD 0h-0h'!$A$3,"Date0",$B28),"")</f>
        <v/>
      </c>
      <c r="N28" s="77" t="str">
        <f>IFERROR(GETPIVOTDATA("Max de Hi Speed",'TCD 0h-0h'!$A$3,"Date0",$B28),"")</f>
        <v/>
      </c>
      <c r="O28" s="78" t="str">
        <f>IFERROR(INDEX('TCD vent'!$T:$T,MATCH($B28,'TCD vent'!$A:$A,0)),"")</f>
        <v/>
      </c>
    </row>
    <row r="29" spans="2:15" x14ac:dyDescent="0.35">
      <c r="B29" s="31">
        <f t="shared" si="0"/>
        <v>25</v>
      </c>
      <c r="C29" s="32" t="str">
        <f>IFERROR(GETPIVOTDATA("Low Temp",'TCD 18h-18h'!$A$3,"Date18",B29),"")</f>
        <v/>
      </c>
      <c r="D29" s="32" t="str">
        <f>IFERROR(GETPIVOTDATA("Max de Hi Temp",'TCD 6h-6h'!$A$3,"Date6",B29),"")</f>
        <v/>
      </c>
      <c r="E29" s="33" t="str">
        <f>IFERROR(GETPIVOTDATA("Moyenne de Temp Out",'TCD 0h-0h'!$A$3,"Date0",B29),"")</f>
        <v/>
      </c>
      <c r="F29" s="45" t="str">
        <f>IFERROR(GETPIVOTDATA("Somme de Rain",'TCD 6h-6h'!$A$3,"Date6",B29),"")</f>
        <v/>
      </c>
      <c r="G29" s="45" t="str">
        <f>IFERROR(INDEX('TCD 6h-6h'!$AG:$AG,MATCH($B29,'TCD 6h-6h'!$G:$G,0)),"")</f>
        <v/>
      </c>
      <c r="H29" s="44" t="str">
        <f>IFERROR(GETPIVOTDATA("Max de Rain Rate",'TCD 6h-6h'!$A$3,"Date6",B29),"")</f>
        <v/>
      </c>
      <c r="I29" s="56" t="str">
        <f>IFERROR(GETPIVOTDATA("Min de Bar  ",'TCD 0h-0h'!$A$3,"Date0",$B29),"")</f>
        <v/>
      </c>
      <c r="J29" s="56" t="str">
        <f>IFERROR(GETPIVOTDATA("Max de Bar  ",'TCD 0h-0h'!$A$3,"Date0",$B29),"")</f>
        <v/>
      </c>
      <c r="K29" s="55" t="str">
        <f>IFERROR(GETPIVOTDATA("Moyenne de Bar  ",'TCD 0h-0h'!$A$3,"Date0",$B29),"")</f>
        <v/>
      </c>
      <c r="L29" s="78" t="str">
        <f>IFERROR(GETPIVOTDATA("Moyenne de Wind Speed",'TCD 0h-0h'!$A$3,"Date0",$B29),"")</f>
        <v/>
      </c>
      <c r="M29" s="78" t="str">
        <f>IFERROR(GETPIVOTDATA("Max de Wind Speed",'TCD 0h-0h'!$A$3,"Date0",$B29),"")</f>
        <v/>
      </c>
      <c r="N29" s="77" t="str">
        <f>IFERROR(GETPIVOTDATA("Max de Hi Speed",'TCD 0h-0h'!$A$3,"Date0",$B29),"")</f>
        <v/>
      </c>
      <c r="O29" s="78" t="str">
        <f>IFERROR(INDEX('TCD vent'!$T:$T,MATCH($B29,'TCD vent'!$A:$A,0)),"")</f>
        <v/>
      </c>
    </row>
    <row r="30" spans="2:15" x14ac:dyDescent="0.35">
      <c r="B30" s="31">
        <f t="shared" si="0"/>
        <v>26</v>
      </c>
      <c r="C30" s="32" t="str">
        <f>IFERROR(GETPIVOTDATA("Low Temp",'TCD 18h-18h'!$A$3,"Date18",B30),"")</f>
        <v/>
      </c>
      <c r="D30" s="32" t="str">
        <f>IFERROR(GETPIVOTDATA("Max de Hi Temp",'TCD 6h-6h'!$A$3,"Date6",B30),"")</f>
        <v/>
      </c>
      <c r="E30" s="33" t="str">
        <f>IFERROR(GETPIVOTDATA("Moyenne de Temp Out",'TCD 0h-0h'!$A$3,"Date0",B30),"")</f>
        <v/>
      </c>
      <c r="F30" s="45" t="str">
        <f>IFERROR(GETPIVOTDATA("Somme de Rain",'TCD 6h-6h'!$A$3,"Date6",B30),"")</f>
        <v/>
      </c>
      <c r="G30" s="45" t="str">
        <f>IFERROR(INDEX('TCD 6h-6h'!$AG:$AG,MATCH($B30,'TCD 6h-6h'!$G:$G,0)),"")</f>
        <v/>
      </c>
      <c r="H30" s="44" t="str">
        <f>IFERROR(GETPIVOTDATA("Max de Rain Rate",'TCD 6h-6h'!$A$3,"Date6",B30),"")</f>
        <v/>
      </c>
      <c r="I30" s="56" t="str">
        <f>IFERROR(GETPIVOTDATA("Min de Bar  ",'TCD 0h-0h'!$A$3,"Date0",$B30),"")</f>
        <v/>
      </c>
      <c r="J30" s="56" t="str">
        <f>IFERROR(GETPIVOTDATA("Max de Bar  ",'TCD 0h-0h'!$A$3,"Date0",$B30),"")</f>
        <v/>
      </c>
      <c r="K30" s="55" t="str">
        <f>IFERROR(GETPIVOTDATA("Moyenne de Bar  ",'TCD 0h-0h'!$A$3,"Date0",$B30),"")</f>
        <v/>
      </c>
      <c r="L30" s="78" t="str">
        <f>IFERROR(GETPIVOTDATA("Moyenne de Wind Speed",'TCD 0h-0h'!$A$3,"Date0",$B30),"")</f>
        <v/>
      </c>
      <c r="M30" s="78" t="str">
        <f>IFERROR(GETPIVOTDATA("Max de Wind Speed",'TCD 0h-0h'!$A$3,"Date0",$B30),"")</f>
        <v/>
      </c>
      <c r="N30" s="77" t="str">
        <f>IFERROR(GETPIVOTDATA("Max de Hi Speed",'TCD 0h-0h'!$A$3,"Date0",$B30),"")</f>
        <v/>
      </c>
      <c r="O30" s="78" t="str">
        <f>IFERROR(INDEX('TCD vent'!$T:$T,MATCH($B30,'TCD vent'!$A:$A,0)),"")</f>
        <v/>
      </c>
    </row>
    <row r="31" spans="2:15" x14ac:dyDescent="0.35">
      <c r="B31" s="31">
        <f t="shared" si="0"/>
        <v>27</v>
      </c>
      <c r="C31" s="32" t="str">
        <f>IFERROR(GETPIVOTDATA("Low Temp",'TCD 18h-18h'!$A$3,"Date18",B31),"")</f>
        <v/>
      </c>
      <c r="D31" s="32" t="str">
        <f>IFERROR(GETPIVOTDATA("Max de Hi Temp",'TCD 6h-6h'!$A$3,"Date6",B31),"")</f>
        <v/>
      </c>
      <c r="E31" s="33" t="str">
        <f>IFERROR(GETPIVOTDATA("Moyenne de Temp Out",'TCD 0h-0h'!$A$3,"Date0",B31),"")</f>
        <v/>
      </c>
      <c r="F31" s="45" t="str">
        <f>IFERROR(GETPIVOTDATA("Somme de Rain",'TCD 6h-6h'!$A$3,"Date6",B31),"")</f>
        <v/>
      </c>
      <c r="G31" s="45" t="str">
        <f>IFERROR(INDEX('TCD 6h-6h'!$AG:$AG,MATCH($B31,'TCD 6h-6h'!$G:$G,0)),"")</f>
        <v/>
      </c>
      <c r="H31" s="44" t="str">
        <f>IFERROR(GETPIVOTDATA("Max de Rain Rate",'TCD 6h-6h'!$A$3,"Date6",B31),"")</f>
        <v/>
      </c>
      <c r="I31" s="56" t="str">
        <f>IFERROR(GETPIVOTDATA("Min de Bar  ",'TCD 0h-0h'!$A$3,"Date0",$B31),"")</f>
        <v/>
      </c>
      <c r="J31" s="56" t="str">
        <f>IFERROR(GETPIVOTDATA("Max de Bar  ",'TCD 0h-0h'!$A$3,"Date0",$B31),"")</f>
        <v/>
      </c>
      <c r="K31" s="55" t="str">
        <f>IFERROR(GETPIVOTDATA("Moyenne de Bar  ",'TCD 0h-0h'!$A$3,"Date0",$B31),"")</f>
        <v/>
      </c>
      <c r="L31" s="78" t="str">
        <f>IFERROR(GETPIVOTDATA("Moyenne de Wind Speed",'TCD 0h-0h'!$A$3,"Date0",$B31),"")</f>
        <v/>
      </c>
      <c r="M31" s="78" t="str">
        <f>IFERROR(GETPIVOTDATA("Max de Wind Speed",'TCD 0h-0h'!$A$3,"Date0",$B31),"")</f>
        <v/>
      </c>
      <c r="N31" s="77" t="str">
        <f>IFERROR(GETPIVOTDATA("Max de Hi Speed",'TCD 0h-0h'!$A$3,"Date0",$B31),"")</f>
        <v/>
      </c>
      <c r="O31" s="78" t="str">
        <f>IFERROR(INDEX('TCD vent'!$T:$T,MATCH($B31,'TCD vent'!$A:$A,0)),"")</f>
        <v/>
      </c>
    </row>
    <row r="32" spans="2:15" x14ac:dyDescent="0.35">
      <c r="B32" s="31">
        <f t="shared" si="0"/>
        <v>28</v>
      </c>
      <c r="C32" s="32" t="str">
        <f>IFERROR(GETPIVOTDATA("Low Temp",'TCD 18h-18h'!$A$3,"Date18",B32),"")</f>
        <v/>
      </c>
      <c r="D32" s="32" t="str">
        <f>IFERROR(GETPIVOTDATA("Max de Hi Temp",'TCD 6h-6h'!$A$3,"Date6",B32),"")</f>
        <v/>
      </c>
      <c r="E32" s="33" t="str">
        <f>IFERROR(GETPIVOTDATA("Moyenne de Temp Out",'TCD 0h-0h'!$A$3,"Date0",B32),"")</f>
        <v/>
      </c>
      <c r="F32" s="45" t="str">
        <f>IFERROR(GETPIVOTDATA("Somme de Rain",'TCD 6h-6h'!$A$3,"Date6",B32),"")</f>
        <v/>
      </c>
      <c r="G32" s="45" t="str">
        <f>IFERROR(INDEX('TCD 6h-6h'!$AG:$AG,MATCH($B32,'TCD 6h-6h'!$G:$G,0)),"")</f>
        <v/>
      </c>
      <c r="H32" s="44" t="str">
        <f>IFERROR(GETPIVOTDATA("Max de Rain Rate",'TCD 6h-6h'!$A$3,"Date6",B32),"")</f>
        <v/>
      </c>
      <c r="I32" s="56" t="str">
        <f>IFERROR(GETPIVOTDATA("Min de Bar  ",'TCD 0h-0h'!$A$3,"Date0",$B32),"")</f>
        <v/>
      </c>
      <c r="J32" s="56" t="str">
        <f>IFERROR(GETPIVOTDATA("Max de Bar  ",'TCD 0h-0h'!$A$3,"Date0",$B32),"")</f>
        <v/>
      </c>
      <c r="K32" s="55" t="str">
        <f>IFERROR(GETPIVOTDATA("Moyenne de Bar  ",'TCD 0h-0h'!$A$3,"Date0",$B32),"")</f>
        <v/>
      </c>
      <c r="L32" s="78" t="str">
        <f>IFERROR(GETPIVOTDATA("Moyenne de Wind Speed",'TCD 0h-0h'!$A$3,"Date0",$B32),"")</f>
        <v/>
      </c>
      <c r="M32" s="78" t="str">
        <f>IFERROR(GETPIVOTDATA("Max de Wind Speed",'TCD 0h-0h'!$A$3,"Date0",$B32),"")</f>
        <v/>
      </c>
      <c r="N32" s="77" t="str">
        <f>IFERROR(GETPIVOTDATA("Max de Hi Speed",'TCD 0h-0h'!$A$3,"Date0",$B32),"")</f>
        <v/>
      </c>
      <c r="O32" s="78" t="str">
        <f>IFERROR(INDEX('TCD vent'!$T:$T,MATCH($B32,'TCD vent'!$A:$A,0)),"")</f>
        <v/>
      </c>
    </row>
    <row r="33" spans="2:15" x14ac:dyDescent="0.35">
      <c r="B33" s="31">
        <f t="shared" si="0"/>
        <v>29</v>
      </c>
      <c r="C33" s="32" t="str">
        <f>IFERROR(GETPIVOTDATA("Low Temp",'TCD 18h-18h'!$A$3,"Date18",B33),"")</f>
        <v/>
      </c>
      <c r="D33" s="32" t="str">
        <f>IFERROR(GETPIVOTDATA("Max de Hi Temp",'TCD 6h-6h'!$A$3,"Date6",B33),"")</f>
        <v/>
      </c>
      <c r="E33" s="33" t="str">
        <f>IFERROR(GETPIVOTDATA("Moyenne de Temp Out",'TCD 0h-0h'!$A$3,"Date0",B33),"")</f>
        <v/>
      </c>
      <c r="F33" s="45" t="str">
        <f>IFERROR(GETPIVOTDATA("Somme de Rain",'TCD 6h-6h'!$A$3,"Date6",B33),"")</f>
        <v/>
      </c>
      <c r="G33" s="45" t="str">
        <f>IFERROR(INDEX('TCD 6h-6h'!$AG:$AG,MATCH($B33,'TCD 6h-6h'!$G:$G,0)),"")</f>
        <v/>
      </c>
      <c r="H33" s="44" t="str">
        <f>IFERROR(GETPIVOTDATA("Max de Rain Rate",'TCD 6h-6h'!$A$3,"Date6",B33),"")</f>
        <v/>
      </c>
      <c r="I33" s="56" t="str">
        <f>IFERROR(GETPIVOTDATA("Min de Bar  ",'TCD 0h-0h'!$A$3,"Date0",$B33),"")</f>
        <v/>
      </c>
      <c r="J33" s="56" t="str">
        <f>IFERROR(GETPIVOTDATA("Max de Bar  ",'TCD 0h-0h'!$A$3,"Date0",$B33),"")</f>
        <v/>
      </c>
      <c r="K33" s="55" t="str">
        <f>IFERROR(GETPIVOTDATA("Moyenne de Bar  ",'TCD 0h-0h'!$A$3,"Date0",$B33),"")</f>
        <v/>
      </c>
      <c r="L33" s="78" t="str">
        <f>IFERROR(GETPIVOTDATA("Moyenne de Wind Speed",'TCD 0h-0h'!$A$3,"Date0",$B33),"")</f>
        <v/>
      </c>
      <c r="M33" s="78" t="str">
        <f>IFERROR(GETPIVOTDATA("Max de Wind Speed",'TCD 0h-0h'!$A$3,"Date0",$B33),"")</f>
        <v/>
      </c>
      <c r="N33" s="77" t="str">
        <f>IFERROR(GETPIVOTDATA("Max de Hi Speed",'TCD 0h-0h'!$A$3,"Date0",$B33),"")</f>
        <v/>
      </c>
      <c r="O33" s="78" t="str">
        <f>IFERROR(INDEX('TCD vent'!$T:$T,MATCH($B33,'TCD vent'!$A:$A,0)),"")</f>
        <v/>
      </c>
    </row>
    <row r="34" spans="2:15" x14ac:dyDescent="0.35">
      <c r="B34" s="31">
        <f t="shared" si="0"/>
        <v>30</v>
      </c>
      <c r="C34" s="32" t="str">
        <f>IFERROR(GETPIVOTDATA("Low Temp",'TCD 18h-18h'!$A$3,"Date18",B34),"")</f>
        <v/>
      </c>
      <c r="D34" s="32" t="str">
        <f>IFERROR(GETPIVOTDATA("Max de Hi Temp",'TCD 6h-6h'!$A$3,"Date6",B34),"")</f>
        <v/>
      </c>
      <c r="E34" s="33" t="str">
        <f>IFERROR(GETPIVOTDATA("Moyenne de Temp Out",'TCD 0h-0h'!$A$3,"Date0",B34),"")</f>
        <v/>
      </c>
      <c r="F34" s="45" t="str">
        <f>IFERROR(GETPIVOTDATA("Somme de Rain",'TCD 6h-6h'!$A$3,"Date6",B34),"")</f>
        <v/>
      </c>
      <c r="G34" s="45" t="str">
        <f>IFERROR(INDEX('TCD 6h-6h'!$AG:$AG,MATCH($B34,'TCD 6h-6h'!$G:$G,0)),"")</f>
        <v/>
      </c>
      <c r="H34" s="44" t="str">
        <f>IFERROR(GETPIVOTDATA("Max de Rain Rate",'TCD 6h-6h'!$A$3,"Date6",B34),"")</f>
        <v/>
      </c>
      <c r="I34" s="56" t="str">
        <f>IFERROR(GETPIVOTDATA("Min de Bar  ",'TCD 0h-0h'!$A$3,"Date0",$B34),"")</f>
        <v/>
      </c>
      <c r="J34" s="56" t="str">
        <f>IFERROR(GETPIVOTDATA("Max de Bar  ",'TCD 0h-0h'!$A$3,"Date0",$B34),"")</f>
        <v/>
      </c>
      <c r="K34" s="55" t="str">
        <f>IFERROR(GETPIVOTDATA("Moyenne de Bar  ",'TCD 0h-0h'!$A$3,"Date0",$B34),"")</f>
        <v/>
      </c>
      <c r="L34" s="78" t="str">
        <f>IFERROR(GETPIVOTDATA("Moyenne de Wind Speed",'TCD 0h-0h'!$A$3,"Date0",$B34),"")</f>
        <v/>
      </c>
      <c r="M34" s="78" t="str">
        <f>IFERROR(GETPIVOTDATA("Max de Wind Speed",'TCD 0h-0h'!$A$3,"Date0",$B34),"")</f>
        <v/>
      </c>
      <c r="N34" s="77" t="str">
        <f>IFERROR(GETPIVOTDATA("Max de Hi Speed",'TCD 0h-0h'!$A$3,"Date0",$B34),"")</f>
        <v/>
      </c>
      <c r="O34" s="78" t="str">
        <f>IFERROR(INDEX('TCD vent'!$T:$T,MATCH($B34,'TCD vent'!$A:$A,0)),"")</f>
        <v/>
      </c>
    </row>
    <row r="35" spans="2:15" x14ac:dyDescent="0.35">
      <c r="B35" s="31">
        <f t="shared" si="0"/>
        <v>31</v>
      </c>
      <c r="C35" s="32" t="str">
        <f>IFERROR(GETPIVOTDATA("Low Temp",'TCD 18h-18h'!$A$3,"Date18",B35),"")</f>
        <v/>
      </c>
      <c r="D35" s="32" t="str">
        <f>IFERROR(GETPIVOTDATA("Max de Hi Temp",'TCD 6h-6h'!$A$3,"Date6",B35),"")</f>
        <v/>
      </c>
      <c r="E35" s="33" t="str">
        <f>IFERROR(GETPIVOTDATA("Moyenne de Temp Out",'TCD 0h-0h'!$A$3,"Date0",B35),"")</f>
        <v/>
      </c>
      <c r="F35" s="45" t="str">
        <f>IFERROR(GETPIVOTDATA("Somme de Rain",'TCD 6h-6h'!$A$3,"Date6",B35),"")</f>
        <v/>
      </c>
      <c r="G35" s="45" t="str">
        <f>IFERROR(INDEX('TCD 6h-6h'!$AG:$AG,MATCH($B35,'TCD 6h-6h'!$G:$G,0)),"")</f>
        <v/>
      </c>
      <c r="H35" s="44" t="str">
        <f>IFERROR(GETPIVOTDATA("Max de Rain Rate",'TCD 6h-6h'!$A$3,"Date6",B35),"")</f>
        <v/>
      </c>
      <c r="I35" s="56" t="str">
        <f>IFERROR(GETPIVOTDATA("Min de Bar  ",'TCD 0h-0h'!$A$3,"Date0",$B35),"")</f>
        <v/>
      </c>
      <c r="J35" s="56" t="str">
        <f>IFERROR(GETPIVOTDATA("Max de Bar  ",'TCD 0h-0h'!$A$3,"Date0",$B35),"")</f>
        <v/>
      </c>
      <c r="K35" s="55" t="str">
        <f>IFERROR(GETPIVOTDATA("Moyenne de Bar  ",'TCD 0h-0h'!$A$3,"Date0",$B35),"")</f>
        <v/>
      </c>
      <c r="L35" s="78" t="str">
        <f>IFERROR(GETPIVOTDATA("Moyenne de Wind Speed",'TCD 0h-0h'!$A$3,"Date0",$B35),"")</f>
        <v/>
      </c>
      <c r="M35" s="78" t="str">
        <f>IFERROR(GETPIVOTDATA("Max de Wind Speed",'TCD 0h-0h'!$A$3,"Date0",$B35),"")</f>
        <v/>
      </c>
      <c r="N35" s="77" t="str">
        <f>IFERROR(GETPIVOTDATA("Max de Hi Speed",'TCD 0h-0h'!$A$3,"Date0",$B35),"")</f>
        <v/>
      </c>
      <c r="O35" s="78" t="str">
        <f>IFERROR(INDEX('TCD vent'!$T:$T,MATCH($B35,'TCD vent'!$A:$A,0)),"")</f>
        <v/>
      </c>
    </row>
    <row r="36" spans="2:15" x14ac:dyDescent="0.35">
      <c r="B36" s="31">
        <f t="shared" si="0"/>
        <v>32</v>
      </c>
      <c r="C36" s="32" t="str">
        <f>IFERROR(GETPIVOTDATA("Low Temp",'TCD 18h-18h'!$A$3,"Date18",B36),"")</f>
        <v/>
      </c>
      <c r="D36" s="32" t="str">
        <f>IFERROR(GETPIVOTDATA("Max de Hi Temp",'TCD 6h-6h'!$A$3,"Date6",B36),"")</f>
        <v/>
      </c>
      <c r="E36" s="33" t="str">
        <f>IFERROR(GETPIVOTDATA("Moyenne de Temp Out",'TCD 0h-0h'!$A$3,"Date0",B36),"")</f>
        <v/>
      </c>
      <c r="F36" s="45" t="str">
        <f>IFERROR(GETPIVOTDATA("Somme de Rain",'TCD 6h-6h'!$A$3,"Date6",B36),"")</f>
        <v/>
      </c>
      <c r="G36" s="45" t="str">
        <f>IFERROR(INDEX('TCD 6h-6h'!$AG:$AG,MATCH($B36,'TCD 6h-6h'!$G:$G,0)),"")</f>
        <v/>
      </c>
      <c r="H36" s="44" t="str">
        <f>IFERROR(GETPIVOTDATA("Max de Rain Rate",'TCD 6h-6h'!$A$3,"Date6",B36),"")</f>
        <v/>
      </c>
      <c r="I36" s="56" t="str">
        <f>IFERROR(GETPIVOTDATA("Min de Bar  ",'TCD 0h-0h'!$A$3,"Date0",$B36),"")</f>
        <v/>
      </c>
      <c r="J36" s="56" t="str">
        <f>IFERROR(GETPIVOTDATA("Max de Bar  ",'TCD 0h-0h'!$A$3,"Date0",$B36),"")</f>
        <v/>
      </c>
      <c r="K36" s="55" t="str">
        <f>IFERROR(GETPIVOTDATA("Moyenne de Bar  ",'TCD 0h-0h'!$A$3,"Date0",$B36),"")</f>
        <v/>
      </c>
      <c r="L36" s="78" t="str">
        <f>IFERROR(GETPIVOTDATA("Moyenne de Wind Speed",'TCD 0h-0h'!$A$3,"Date0",$B36),"")</f>
        <v/>
      </c>
      <c r="M36" s="78" t="str">
        <f>IFERROR(GETPIVOTDATA("Max de Wind Speed",'TCD 0h-0h'!$A$3,"Date0",$B36),"")</f>
        <v/>
      </c>
      <c r="N36" s="77" t="str">
        <f>IFERROR(GETPIVOTDATA("Max de Hi Speed",'TCD 0h-0h'!$A$3,"Date0",$B36),"")</f>
        <v/>
      </c>
      <c r="O36" s="78" t="str">
        <f>IFERROR(INDEX('TCD vent'!$T:$T,MATCH($B36,'TCD vent'!$A:$A,0)),"")</f>
        <v/>
      </c>
    </row>
    <row r="37" spans="2:15" x14ac:dyDescent="0.35">
      <c r="B37" s="31">
        <f t="shared" si="0"/>
        <v>33</v>
      </c>
      <c r="C37" s="32" t="str">
        <f>IFERROR(GETPIVOTDATA("Low Temp",'TCD 18h-18h'!$A$3,"Date18",B37),"")</f>
        <v/>
      </c>
      <c r="D37" s="32" t="str">
        <f>IFERROR(GETPIVOTDATA("Max de Hi Temp",'TCD 6h-6h'!$A$3,"Date6",B37),"")</f>
        <v/>
      </c>
      <c r="E37" s="33" t="str">
        <f>IFERROR(GETPIVOTDATA("Moyenne de Temp Out",'TCD 0h-0h'!$A$3,"Date0",B37),"")</f>
        <v/>
      </c>
      <c r="F37" s="45" t="str">
        <f>IFERROR(GETPIVOTDATA("Somme de Rain",'TCD 6h-6h'!$A$3,"Date6",B37),"")</f>
        <v/>
      </c>
      <c r="G37" s="45" t="str">
        <f>IFERROR(INDEX('TCD 6h-6h'!$AG:$AG,MATCH($B37,'TCD 6h-6h'!$G:$G,0)),"")</f>
        <v/>
      </c>
      <c r="H37" s="44" t="str">
        <f>IFERROR(GETPIVOTDATA("Max de Rain Rate",'TCD 6h-6h'!$A$3,"Date6",B37),"")</f>
        <v/>
      </c>
      <c r="I37" s="56" t="str">
        <f>IFERROR(GETPIVOTDATA("Min de Bar  ",'TCD 0h-0h'!$A$3,"Date0",$B37),"")</f>
        <v/>
      </c>
      <c r="J37" s="56" t="str">
        <f>IFERROR(GETPIVOTDATA("Max de Bar  ",'TCD 0h-0h'!$A$3,"Date0",$B37),"")</f>
        <v/>
      </c>
      <c r="K37" s="55" t="str">
        <f>IFERROR(GETPIVOTDATA("Moyenne de Bar  ",'TCD 0h-0h'!$A$3,"Date0",$B37),"")</f>
        <v/>
      </c>
      <c r="L37" s="78" t="str">
        <f>IFERROR(GETPIVOTDATA("Moyenne de Wind Speed",'TCD 0h-0h'!$A$3,"Date0",$B37),"")</f>
        <v/>
      </c>
      <c r="M37" s="78" t="str">
        <f>IFERROR(GETPIVOTDATA("Max de Wind Speed",'TCD 0h-0h'!$A$3,"Date0",$B37),"")</f>
        <v/>
      </c>
      <c r="N37" s="77" t="str">
        <f>IFERROR(GETPIVOTDATA("Max de Hi Speed",'TCD 0h-0h'!$A$3,"Date0",$B37),"")</f>
        <v/>
      </c>
      <c r="O37" s="78" t="str">
        <f>IFERROR(INDEX('TCD vent'!$T:$T,MATCH($B37,'TCD vent'!$A:$A,0)),"")</f>
        <v/>
      </c>
    </row>
    <row r="38" spans="2:15" x14ac:dyDescent="0.35">
      <c r="B38" s="31">
        <f t="shared" si="0"/>
        <v>34</v>
      </c>
      <c r="C38" s="32" t="str">
        <f>IFERROR(GETPIVOTDATA("Low Temp",'TCD 18h-18h'!$A$3,"Date18",B38),"")</f>
        <v/>
      </c>
      <c r="D38" s="32" t="str">
        <f>IFERROR(GETPIVOTDATA("Max de Hi Temp",'TCD 6h-6h'!$A$3,"Date6",B38),"")</f>
        <v/>
      </c>
      <c r="E38" s="33" t="str">
        <f>IFERROR(GETPIVOTDATA("Moyenne de Temp Out",'TCD 0h-0h'!$A$3,"Date0",B38),"")</f>
        <v/>
      </c>
      <c r="F38" s="45" t="str">
        <f>IFERROR(GETPIVOTDATA("Somme de Rain",'TCD 6h-6h'!$A$3,"Date6",B38),"")</f>
        <v/>
      </c>
      <c r="G38" s="45" t="str">
        <f>IFERROR(INDEX('TCD 6h-6h'!$AG:$AG,MATCH($B38,'TCD 6h-6h'!$G:$G,0)),"")</f>
        <v/>
      </c>
      <c r="H38" s="44" t="str">
        <f>IFERROR(GETPIVOTDATA("Max de Rain Rate",'TCD 6h-6h'!$A$3,"Date6",B38),"")</f>
        <v/>
      </c>
      <c r="I38" s="56" t="str">
        <f>IFERROR(GETPIVOTDATA("Min de Bar  ",'TCD 0h-0h'!$A$3,"Date0",$B38),"")</f>
        <v/>
      </c>
      <c r="J38" s="56" t="str">
        <f>IFERROR(GETPIVOTDATA("Max de Bar  ",'TCD 0h-0h'!$A$3,"Date0",$B38),"")</f>
        <v/>
      </c>
      <c r="K38" s="55" t="str">
        <f>IFERROR(GETPIVOTDATA("Moyenne de Bar  ",'TCD 0h-0h'!$A$3,"Date0",$B38),"")</f>
        <v/>
      </c>
      <c r="L38" s="78" t="str">
        <f>IFERROR(GETPIVOTDATA("Moyenne de Wind Speed",'TCD 0h-0h'!$A$3,"Date0",$B38),"")</f>
        <v/>
      </c>
      <c r="M38" s="78" t="str">
        <f>IFERROR(GETPIVOTDATA("Max de Wind Speed",'TCD 0h-0h'!$A$3,"Date0",$B38),"")</f>
        <v/>
      </c>
      <c r="N38" s="77" t="str">
        <f>IFERROR(GETPIVOTDATA("Max de Hi Speed",'TCD 0h-0h'!$A$3,"Date0",$B38),"")</f>
        <v/>
      </c>
      <c r="O38" s="78" t="str">
        <f>IFERROR(INDEX('TCD vent'!$T:$T,MATCH($B38,'TCD vent'!$A:$A,0)),"")</f>
        <v/>
      </c>
    </row>
    <row r="39" spans="2:15" x14ac:dyDescent="0.35">
      <c r="B39" s="31">
        <f t="shared" si="0"/>
        <v>35</v>
      </c>
      <c r="C39" s="32" t="str">
        <f>IFERROR(GETPIVOTDATA("Low Temp",'TCD 18h-18h'!$A$3,"Date18",B39),"")</f>
        <v/>
      </c>
      <c r="D39" s="32" t="str">
        <f>IFERROR(GETPIVOTDATA("Max de Hi Temp",'TCD 6h-6h'!$A$3,"Date6",B39),"")</f>
        <v/>
      </c>
      <c r="E39" s="33" t="str">
        <f>IFERROR(GETPIVOTDATA("Moyenne de Temp Out",'TCD 0h-0h'!$A$3,"Date0",B39),"")</f>
        <v/>
      </c>
      <c r="F39" s="45" t="str">
        <f>IFERROR(GETPIVOTDATA("Somme de Rain",'TCD 6h-6h'!$A$3,"Date6",B39),"")</f>
        <v/>
      </c>
      <c r="G39" s="45" t="str">
        <f>IFERROR(INDEX('TCD 6h-6h'!$AG:$AG,MATCH($B39,'TCD 6h-6h'!$G:$G,0)),"")</f>
        <v/>
      </c>
      <c r="H39" s="44" t="str">
        <f>IFERROR(GETPIVOTDATA("Max de Rain Rate",'TCD 6h-6h'!$A$3,"Date6",B39),"")</f>
        <v/>
      </c>
      <c r="I39" s="56" t="str">
        <f>IFERROR(GETPIVOTDATA("Min de Bar  ",'TCD 0h-0h'!$A$3,"Date0",$B39),"")</f>
        <v/>
      </c>
      <c r="J39" s="56" t="str">
        <f>IFERROR(GETPIVOTDATA("Max de Bar  ",'TCD 0h-0h'!$A$3,"Date0",$B39),"")</f>
        <v/>
      </c>
      <c r="K39" s="55" t="str">
        <f>IFERROR(GETPIVOTDATA("Moyenne de Bar  ",'TCD 0h-0h'!$A$3,"Date0",$B39),"")</f>
        <v/>
      </c>
      <c r="L39" s="78" t="str">
        <f>IFERROR(GETPIVOTDATA("Moyenne de Wind Speed",'TCD 0h-0h'!$A$3,"Date0",$B39),"")</f>
        <v/>
      </c>
      <c r="M39" s="78" t="str">
        <f>IFERROR(GETPIVOTDATA("Max de Wind Speed",'TCD 0h-0h'!$A$3,"Date0",$B39),"")</f>
        <v/>
      </c>
      <c r="N39" s="77" t="str">
        <f>IFERROR(GETPIVOTDATA("Max de Hi Speed",'TCD 0h-0h'!$A$3,"Date0",$B39),"")</f>
        <v/>
      </c>
      <c r="O39" s="78" t="str">
        <f>IFERROR(INDEX('TCD vent'!$T:$T,MATCH($B39,'TCD vent'!$A:$A,0)),"")</f>
        <v/>
      </c>
    </row>
    <row r="40" spans="2:15" x14ac:dyDescent="0.35">
      <c r="B40" s="31">
        <f t="shared" si="0"/>
        <v>36</v>
      </c>
      <c r="C40" s="32" t="str">
        <f>IFERROR(GETPIVOTDATA("Low Temp",'TCD 18h-18h'!$A$3,"Date18",B40),"")</f>
        <v/>
      </c>
      <c r="D40" s="32" t="str">
        <f>IFERROR(GETPIVOTDATA("Max de Hi Temp",'TCD 6h-6h'!$A$3,"Date6",B40),"")</f>
        <v/>
      </c>
      <c r="E40" s="33" t="str">
        <f>IFERROR(GETPIVOTDATA("Moyenne de Temp Out",'TCD 0h-0h'!$A$3,"Date0",B40),"")</f>
        <v/>
      </c>
      <c r="F40" s="45" t="str">
        <f>IFERROR(GETPIVOTDATA("Somme de Rain",'TCD 6h-6h'!$A$3,"Date6",B40),"")</f>
        <v/>
      </c>
      <c r="G40" s="45" t="str">
        <f>IFERROR(INDEX('TCD 6h-6h'!$AG:$AG,MATCH($B40,'TCD 6h-6h'!$G:$G,0)),"")</f>
        <v/>
      </c>
      <c r="H40" s="44" t="str">
        <f>IFERROR(GETPIVOTDATA("Max de Rain Rate",'TCD 6h-6h'!$A$3,"Date6",B40),"")</f>
        <v/>
      </c>
      <c r="I40" s="56" t="str">
        <f>IFERROR(GETPIVOTDATA("Min de Bar  ",'TCD 0h-0h'!$A$3,"Date0",$B40),"")</f>
        <v/>
      </c>
      <c r="J40" s="56" t="str">
        <f>IFERROR(GETPIVOTDATA("Max de Bar  ",'TCD 0h-0h'!$A$3,"Date0",$B40),"")</f>
        <v/>
      </c>
      <c r="K40" s="55" t="str">
        <f>IFERROR(GETPIVOTDATA("Moyenne de Bar  ",'TCD 0h-0h'!$A$3,"Date0",$B40),"")</f>
        <v/>
      </c>
      <c r="L40" s="78" t="str">
        <f>IFERROR(GETPIVOTDATA("Moyenne de Wind Speed",'TCD 0h-0h'!$A$3,"Date0",$B40),"")</f>
        <v/>
      </c>
      <c r="M40" s="78" t="str">
        <f>IFERROR(GETPIVOTDATA("Max de Wind Speed",'TCD 0h-0h'!$A$3,"Date0",$B40),"")</f>
        <v/>
      </c>
      <c r="N40" s="77" t="str">
        <f>IFERROR(GETPIVOTDATA("Max de Hi Speed",'TCD 0h-0h'!$A$3,"Date0",$B40),"")</f>
        <v/>
      </c>
      <c r="O40" s="78" t="str">
        <f>IFERROR(INDEX('TCD vent'!$T:$T,MATCH($B40,'TCD vent'!$A:$A,0)),"")</f>
        <v/>
      </c>
    </row>
    <row r="41" spans="2:15" x14ac:dyDescent="0.35">
      <c r="B41" s="31">
        <f t="shared" si="0"/>
        <v>37</v>
      </c>
      <c r="C41" s="32" t="str">
        <f>IFERROR(GETPIVOTDATA("Low Temp",'TCD 18h-18h'!$A$3,"Date18",B41),"")</f>
        <v/>
      </c>
      <c r="D41" s="32" t="str">
        <f>IFERROR(GETPIVOTDATA("Max de Hi Temp",'TCD 6h-6h'!$A$3,"Date6",B41),"")</f>
        <v/>
      </c>
      <c r="E41" s="33" t="str">
        <f>IFERROR(GETPIVOTDATA("Moyenne de Temp Out",'TCD 0h-0h'!$A$3,"Date0",B41),"")</f>
        <v/>
      </c>
      <c r="F41" s="45" t="str">
        <f>IFERROR(GETPIVOTDATA("Somme de Rain",'TCD 6h-6h'!$A$3,"Date6",B41),"")</f>
        <v/>
      </c>
      <c r="G41" s="45" t="str">
        <f>IFERROR(INDEX('TCD 6h-6h'!$AG:$AG,MATCH($B41,'TCD 6h-6h'!$G:$G,0)),"")</f>
        <v/>
      </c>
      <c r="H41" s="44" t="str">
        <f>IFERROR(GETPIVOTDATA("Max de Rain Rate",'TCD 6h-6h'!$A$3,"Date6",B41),"")</f>
        <v/>
      </c>
      <c r="I41" s="56" t="str">
        <f>IFERROR(GETPIVOTDATA("Min de Bar  ",'TCD 0h-0h'!$A$3,"Date0",$B41),"")</f>
        <v/>
      </c>
      <c r="J41" s="56" t="str">
        <f>IFERROR(GETPIVOTDATA("Max de Bar  ",'TCD 0h-0h'!$A$3,"Date0",$B41),"")</f>
        <v/>
      </c>
      <c r="K41" s="55" t="str">
        <f>IFERROR(GETPIVOTDATA("Moyenne de Bar  ",'TCD 0h-0h'!$A$3,"Date0",$B41),"")</f>
        <v/>
      </c>
      <c r="L41" s="78" t="str">
        <f>IFERROR(GETPIVOTDATA("Moyenne de Wind Speed",'TCD 0h-0h'!$A$3,"Date0",$B41),"")</f>
        <v/>
      </c>
      <c r="M41" s="78" t="str">
        <f>IFERROR(GETPIVOTDATA("Max de Wind Speed",'TCD 0h-0h'!$A$3,"Date0",$B41),"")</f>
        <v/>
      </c>
      <c r="N41" s="77" t="str">
        <f>IFERROR(GETPIVOTDATA("Max de Hi Speed",'TCD 0h-0h'!$A$3,"Date0",$B41),"")</f>
        <v/>
      </c>
      <c r="O41" s="78" t="str">
        <f>IFERROR(INDEX('TCD vent'!$T:$T,MATCH($B41,'TCD vent'!$A:$A,0)),"")</f>
        <v/>
      </c>
    </row>
    <row r="42" spans="2:15" x14ac:dyDescent="0.35">
      <c r="B42" s="31">
        <f t="shared" si="0"/>
        <v>38</v>
      </c>
      <c r="C42" s="32" t="str">
        <f>IFERROR(GETPIVOTDATA("Low Temp",'TCD 18h-18h'!$A$3,"Date18",B42),"")</f>
        <v/>
      </c>
      <c r="D42" s="32" t="str">
        <f>IFERROR(GETPIVOTDATA("Max de Hi Temp",'TCD 6h-6h'!$A$3,"Date6",B42),"")</f>
        <v/>
      </c>
      <c r="E42" s="33" t="str">
        <f>IFERROR(GETPIVOTDATA("Moyenne de Temp Out",'TCD 0h-0h'!$A$3,"Date0",B42),"")</f>
        <v/>
      </c>
      <c r="F42" s="45" t="str">
        <f>IFERROR(GETPIVOTDATA("Somme de Rain",'TCD 6h-6h'!$A$3,"Date6",B42),"")</f>
        <v/>
      </c>
      <c r="G42" s="45" t="str">
        <f>IFERROR(INDEX('TCD 6h-6h'!$AG:$AG,MATCH($B42,'TCD 6h-6h'!$G:$G,0)),"")</f>
        <v/>
      </c>
      <c r="H42" s="44" t="str">
        <f>IFERROR(GETPIVOTDATA("Max de Rain Rate",'TCD 6h-6h'!$A$3,"Date6",B42),"")</f>
        <v/>
      </c>
      <c r="I42" s="56" t="str">
        <f>IFERROR(GETPIVOTDATA("Min de Bar  ",'TCD 0h-0h'!$A$3,"Date0",$B42),"")</f>
        <v/>
      </c>
      <c r="J42" s="56" t="str">
        <f>IFERROR(GETPIVOTDATA("Max de Bar  ",'TCD 0h-0h'!$A$3,"Date0",$B42),"")</f>
        <v/>
      </c>
      <c r="K42" s="55" t="str">
        <f>IFERROR(GETPIVOTDATA("Moyenne de Bar  ",'TCD 0h-0h'!$A$3,"Date0",$B42),"")</f>
        <v/>
      </c>
      <c r="L42" s="78" t="str">
        <f>IFERROR(GETPIVOTDATA("Moyenne de Wind Speed",'TCD 0h-0h'!$A$3,"Date0",$B42),"")</f>
        <v/>
      </c>
      <c r="M42" s="78" t="str">
        <f>IFERROR(GETPIVOTDATA("Max de Wind Speed",'TCD 0h-0h'!$A$3,"Date0",$B42),"")</f>
        <v/>
      </c>
      <c r="N42" s="77" t="str">
        <f>IFERROR(GETPIVOTDATA("Max de Hi Speed",'TCD 0h-0h'!$A$3,"Date0",$B42),"")</f>
        <v/>
      </c>
      <c r="O42" s="78" t="str">
        <f>IFERROR(INDEX('TCD vent'!$T:$T,MATCH($B42,'TCD vent'!$A:$A,0)),"")</f>
        <v/>
      </c>
    </row>
    <row r="43" spans="2:15" x14ac:dyDescent="0.35">
      <c r="B43" s="31">
        <f t="shared" si="0"/>
        <v>39</v>
      </c>
      <c r="C43" s="32" t="str">
        <f>IFERROR(GETPIVOTDATA("Low Temp",'TCD 18h-18h'!$A$3,"Date18",B43),"")</f>
        <v/>
      </c>
      <c r="D43" s="32" t="str">
        <f>IFERROR(GETPIVOTDATA("Max de Hi Temp",'TCD 6h-6h'!$A$3,"Date6",B43),"")</f>
        <v/>
      </c>
      <c r="E43" s="33" t="str">
        <f>IFERROR(GETPIVOTDATA("Moyenne de Temp Out",'TCD 0h-0h'!$A$3,"Date0",B43),"")</f>
        <v/>
      </c>
      <c r="F43" s="45" t="str">
        <f>IFERROR(GETPIVOTDATA("Somme de Rain",'TCD 6h-6h'!$A$3,"Date6",B43),"")</f>
        <v/>
      </c>
      <c r="G43" s="45" t="str">
        <f>IFERROR(INDEX('TCD 6h-6h'!$AG:$AG,MATCH($B43,'TCD 6h-6h'!$G:$G,0)),"")</f>
        <v/>
      </c>
      <c r="H43" s="44" t="str">
        <f>IFERROR(GETPIVOTDATA("Max de Rain Rate",'TCD 6h-6h'!$A$3,"Date6",B43),"")</f>
        <v/>
      </c>
      <c r="I43" s="56" t="str">
        <f>IFERROR(GETPIVOTDATA("Min de Bar  ",'TCD 0h-0h'!$A$3,"Date0",$B43),"")</f>
        <v/>
      </c>
      <c r="J43" s="56" t="str">
        <f>IFERROR(GETPIVOTDATA("Max de Bar  ",'TCD 0h-0h'!$A$3,"Date0",$B43),"")</f>
        <v/>
      </c>
      <c r="K43" s="55" t="str">
        <f>IFERROR(GETPIVOTDATA("Moyenne de Bar  ",'TCD 0h-0h'!$A$3,"Date0",$B43),"")</f>
        <v/>
      </c>
      <c r="L43" s="78" t="str">
        <f>IFERROR(GETPIVOTDATA("Moyenne de Wind Speed",'TCD 0h-0h'!$A$3,"Date0",$B43),"")</f>
        <v/>
      </c>
      <c r="M43" s="78" t="str">
        <f>IFERROR(GETPIVOTDATA("Max de Wind Speed",'TCD 0h-0h'!$A$3,"Date0",$B43),"")</f>
        <v/>
      </c>
      <c r="N43" s="77" t="str">
        <f>IFERROR(GETPIVOTDATA("Max de Hi Speed",'TCD 0h-0h'!$A$3,"Date0",$B43),"")</f>
        <v/>
      </c>
      <c r="O43" s="78" t="str">
        <f>IFERROR(INDEX('TCD vent'!$T:$T,MATCH($B43,'TCD vent'!$A:$A,0)),"")</f>
        <v/>
      </c>
    </row>
    <row r="44" spans="2:15" x14ac:dyDescent="0.35">
      <c r="B44" s="31">
        <f t="shared" si="0"/>
        <v>40</v>
      </c>
      <c r="C44" s="32" t="str">
        <f>IFERROR(GETPIVOTDATA("Low Temp",'TCD 18h-18h'!$A$3,"Date18",B44),"")</f>
        <v/>
      </c>
      <c r="D44" s="32" t="str">
        <f>IFERROR(GETPIVOTDATA("Max de Hi Temp",'TCD 6h-6h'!$A$3,"Date6",B44),"")</f>
        <v/>
      </c>
      <c r="E44" s="33" t="str">
        <f>IFERROR(GETPIVOTDATA("Moyenne de Temp Out",'TCD 0h-0h'!$A$3,"Date0",B44),"")</f>
        <v/>
      </c>
      <c r="F44" s="45" t="str">
        <f>IFERROR(GETPIVOTDATA("Somme de Rain",'TCD 6h-6h'!$A$3,"Date6",B44),"")</f>
        <v/>
      </c>
      <c r="G44" s="45" t="str">
        <f>IFERROR(INDEX('TCD 6h-6h'!$AG:$AG,MATCH($B44,'TCD 6h-6h'!$G:$G,0)),"")</f>
        <v/>
      </c>
      <c r="H44" s="44" t="str">
        <f>IFERROR(GETPIVOTDATA("Max de Rain Rate",'TCD 6h-6h'!$A$3,"Date6",B44),"")</f>
        <v/>
      </c>
      <c r="I44" s="56" t="str">
        <f>IFERROR(GETPIVOTDATA("Min de Bar  ",'TCD 0h-0h'!$A$3,"Date0",$B44),"")</f>
        <v/>
      </c>
      <c r="J44" s="56" t="str">
        <f>IFERROR(GETPIVOTDATA("Max de Bar  ",'TCD 0h-0h'!$A$3,"Date0",$B44),"")</f>
        <v/>
      </c>
      <c r="K44" s="55" t="str">
        <f>IFERROR(GETPIVOTDATA("Moyenne de Bar  ",'TCD 0h-0h'!$A$3,"Date0",$B44),"")</f>
        <v/>
      </c>
      <c r="L44" s="78" t="str">
        <f>IFERROR(GETPIVOTDATA("Moyenne de Wind Speed",'TCD 0h-0h'!$A$3,"Date0",$B44),"")</f>
        <v/>
      </c>
      <c r="M44" s="78" t="str">
        <f>IFERROR(GETPIVOTDATA("Max de Wind Speed",'TCD 0h-0h'!$A$3,"Date0",$B44),"")</f>
        <v/>
      </c>
      <c r="N44" s="77" t="str">
        <f>IFERROR(GETPIVOTDATA("Max de Hi Speed",'TCD 0h-0h'!$A$3,"Date0",$B44),"")</f>
        <v/>
      </c>
      <c r="O44" s="78" t="str">
        <f>IFERROR(INDEX('TCD vent'!$T:$T,MATCH($B44,'TCD vent'!$A:$A,0)),"")</f>
        <v/>
      </c>
    </row>
    <row r="45" spans="2:15" x14ac:dyDescent="0.35">
      <c r="B45" s="31">
        <f t="shared" si="0"/>
        <v>41</v>
      </c>
      <c r="C45" s="32" t="str">
        <f>IFERROR(GETPIVOTDATA("Low Temp",'TCD 18h-18h'!$A$3,"Date18",B45),"")</f>
        <v/>
      </c>
      <c r="D45" s="32" t="str">
        <f>IFERROR(GETPIVOTDATA("Max de Hi Temp",'TCD 6h-6h'!$A$3,"Date6",B45),"")</f>
        <v/>
      </c>
      <c r="E45" s="33" t="str">
        <f>IFERROR(GETPIVOTDATA("Moyenne de Temp Out",'TCD 0h-0h'!$A$3,"Date0",B45),"")</f>
        <v/>
      </c>
      <c r="F45" s="45" t="str">
        <f>IFERROR(GETPIVOTDATA("Somme de Rain",'TCD 6h-6h'!$A$3,"Date6",B45),"")</f>
        <v/>
      </c>
      <c r="G45" s="45" t="str">
        <f>IFERROR(INDEX('TCD 6h-6h'!$AG:$AG,MATCH($B45,'TCD 6h-6h'!$G:$G,0)),"")</f>
        <v/>
      </c>
      <c r="H45" s="44" t="str">
        <f>IFERROR(GETPIVOTDATA("Max de Rain Rate",'TCD 6h-6h'!$A$3,"Date6",B45),"")</f>
        <v/>
      </c>
      <c r="I45" s="56" t="str">
        <f>IFERROR(GETPIVOTDATA("Min de Bar  ",'TCD 0h-0h'!$A$3,"Date0",$B45),"")</f>
        <v/>
      </c>
      <c r="J45" s="56" t="str">
        <f>IFERROR(GETPIVOTDATA("Max de Bar  ",'TCD 0h-0h'!$A$3,"Date0",$B45),"")</f>
        <v/>
      </c>
      <c r="K45" s="55" t="str">
        <f>IFERROR(GETPIVOTDATA("Moyenne de Bar  ",'TCD 0h-0h'!$A$3,"Date0",$B45),"")</f>
        <v/>
      </c>
      <c r="L45" s="78" t="str">
        <f>IFERROR(GETPIVOTDATA("Moyenne de Wind Speed",'TCD 0h-0h'!$A$3,"Date0",$B45),"")</f>
        <v/>
      </c>
      <c r="M45" s="78" t="str">
        <f>IFERROR(GETPIVOTDATA("Max de Wind Speed",'TCD 0h-0h'!$A$3,"Date0",$B45),"")</f>
        <v/>
      </c>
      <c r="N45" s="77" t="str">
        <f>IFERROR(GETPIVOTDATA("Max de Hi Speed",'TCD 0h-0h'!$A$3,"Date0",$B45),"")</f>
        <v/>
      </c>
      <c r="O45" s="78" t="str">
        <f>IFERROR(INDEX('TCD vent'!$T:$T,MATCH($B45,'TCD vent'!$A:$A,0)),"")</f>
        <v/>
      </c>
    </row>
    <row r="46" spans="2:15" x14ac:dyDescent="0.35">
      <c r="B46" s="31">
        <f t="shared" si="0"/>
        <v>42</v>
      </c>
      <c r="C46" s="32" t="str">
        <f>IFERROR(GETPIVOTDATA("Low Temp",'TCD 18h-18h'!$A$3,"Date18",B46),"")</f>
        <v/>
      </c>
      <c r="D46" s="32" t="str">
        <f>IFERROR(GETPIVOTDATA("Max de Hi Temp",'TCD 6h-6h'!$A$3,"Date6",B46),"")</f>
        <v/>
      </c>
      <c r="E46" s="33" t="str">
        <f>IFERROR(GETPIVOTDATA("Moyenne de Temp Out",'TCD 0h-0h'!$A$3,"Date0",B46),"")</f>
        <v/>
      </c>
      <c r="F46" s="45" t="str">
        <f>IFERROR(GETPIVOTDATA("Somme de Rain",'TCD 6h-6h'!$A$3,"Date6",B46),"")</f>
        <v/>
      </c>
      <c r="G46" s="45" t="str">
        <f>IFERROR(INDEX('TCD 6h-6h'!$AG:$AG,MATCH($B46,'TCD 6h-6h'!$G:$G,0)),"")</f>
        <v/>
      </c>
      <c r="H46" s="44" t="str">
        <f>IFERROR(GETPIVOTDATA("Max de Rain Rate",'TCD 6h-6h'!$A$3,"Date6",B46),"")</f>
        <v/>
      </c>
      <c r="I46" s="56" t="str">
        <f>IFERROR(GETPIVOTDATA("Min de Bar  ",'TCD 0h-0h'!$A$3,"Date0",$B46),"")</f>
        <v/>
      </c>
      <c r="J46" s="56" t="str">
        <f>IFERROR(GETPIVOTDATA("Max de Bar  ",'TCD 0h-0h'!$A$3,"Date0",$B46),"")</f>
        <v/>
      </c>
      <c r="K46" s="55" t="str">
        <f>IFERROR(GETPIVOTDATA("Moyenne de Bar  ",'TCD 0h-0h'!$A$3,"Date0",$B46),"")</f>
        <v/>
      </c>
      <c r="L46" s="78" t="str">
        <f>IFERROR(GETPIVOTDATA("Moyenne de Wind Speed",'TCD 0h-0h'!$A$3,"Date0",$B46),"")</f>
        <v/>
      </c>
      <c r="M46" s="78" t="str">
        <f>IFERROR(GETPIVOTDATA("Max de Wind Speed",'TCD 0h-0h'!$A$3,"Date0",$B46),"")</f>
        <v/>
      </c>
      <c r="N46" s="77" t="str">
        <f>IFERROR(GETPIVOTDATA("Max de Hi Speed",'TCD 0h-0h'!$A$3,"Date0",$B46),"")</f>
        <v/>
      </c>
      <c r="O46" s="78" t="str">
        <f>IFERROR(INDEX('TCD vent'!$T:$T,MATCH($B46,'TCD vent'!$A:$A,0)),"")</f>
        <v/>
      </c>
    </row>
    <row r="47" spans="2:15" x14ac:dyDescent="0.35">
      <c r="B47" s="31">
        <f t="shared" si="0"/>
        <v>43</v>
      </c>
      <c r="C47" s="32" t="str">
        <f>IFERROR(GETPIVOTDATA("Low Temp",'TCD 18h-18h'!$A$3,"Date18",B47),"")</f>
        <v/>
      </c>
      <c r="D47" s="32" t="str">
        <f>IFERROR(GETPIVOTDATA("Max de Hi Temp",'TCD 6h-6h'!$A$3,"Date6",B47),"")</f>
        <v/>
      </c>
      <c r="E47" s="33" t="str">
        <f>IFERROR(GETPIVOTDATA("Moyenne de Temp Out",'TCD 0h-0h'!$A$3,"Date0",B47),"")</f>
        <v/>
      </c>
      <c r="F47" s="45" t="str">
        <f>IFERROR(GETPIVOTDATA("Somme de Rain",'TCD 6h-6h'!$A$3,"Date6",B47),"")</f>
        <v/>
      </c>
      <c r="G47" s="45" t="str">
        <f>IFERROR(INDEX('TCD 6h-6h'!$AG:$AG,MATCH($B47,'TCD 6h-6h'!$G:$G,0)),"")</f>
        <v/>
      </c>
      <c r="H47" s="44" t="str">
        <f>IFERROR(GETPIVOTDATA("Max de Rain Rate",'TCD 6h-6h'!$A$3,"Date6",B47),"")</f>
        <v/>
      </c>
      <c r="I47" s="56" t="str">
        <f>IFERROR(GETPIVOTDATA("Min de Bar  ",'TCD 0h-0h'!$A$3,"Date0",$B47),"")</f>
        <v/>
      </c>
      <c r="J47" s="56" t="str">
        <f>IFERROR(GETPIVOTDATA("Max de Bar  ",'TCD 0h-0h'!$A$3,"Date0",$B47),"")</f>
        <v/>
      </c>
      <c r="K47" s="55" t="str">
        <f>IFERROR(GETPIVOTDATA("Moyenne de Bar  ",'TCD 0h-0h'!$A$3,"Date0",$B47),"")</f>
        <v/>
      </c>
      <c r="L47" s="78" t="str">
        <f>IFERROR(GETPIVOTDATA("Moyenne de Wind Speed",'TCD 0h-0h'!$A$3,"Date0",$B47),"")</f>
        <v/>
      </c>
      <c r="M47" s="78" t="str">
        <f>IFERROR(GETPIVOTDATA("Max de Wind Speed",'TCD 0h-0h'!$A$3,"Date0",$B47),"")</f>
        <v/>
      </c>
      <c r="N47" s="77" t="str">
        <f>IFERROR(GETPIVOTDATA("Max de Hi Speed",'TCD 0h-0h'!$A$3,"Date0",$B47),"")</f>
        <v/>
      </c>
      <c r="O47" s="78" t="str">
        <f>IFERROR(INDEX('TCD vent'!$T:$T,MATCH($B47,'TCD vent'!$A:$A,0)),"")</f>
        <v/>
      </c>
    </row>
    <row r="48" spans="2:15" x14ac:dyDescent="0.35">
      <c r="B48" s="31">
        <f t="shared" si="0"/>
        <v>44</v>
      </c>
      <c r="C48" s="32" t="str">
        <f>IFERROR(GETPIVOTDATA("Low Temp",'TCD 18h-18h'!$A$3,"Date18",B48),"")</f>
        <v/>
      </c>
      <c r="D48" s="32" t="str">
        <f>IFERROR(GETPIVOTDATA("Max de Hi Temp",'TCD 6h-6h'!$A$3,"Date6",B48),"")</f>
        <v/>
      </c>
      <c r="E48" s="33" t="str">
        <f>IFERROR(GETPIVOTDATA("Moyenne de Temp Out",'TCD 0h-0h'!$A$3,"Date0",B48),"")</f>
        <v/>
      </c>
      <c r="F48" s="45" t="str">
        <f>IFERROR(GETPIVOTDATA("Somme de Rain",'TCD 6h-6h'!$A$3,"Date6",B48),"")</f>
        <v/>
      </c>
      <c r="G48" s="45" t="str">
        <f>IFERROR(INDEX('TCD 6h-6h'!$AG:$AG,MATCH($B48,'TCD 6h-6h'!$G:$G,0)),"")</f>
        <v/>
      </c>
      <c r="H48" s="44" t="str">
        <f>IFERROR(GETPIVOTDATA("Max de Rain Rate",'TCD 6h-6h'!$A$3,"Date6",B48),"")</f>
        <v/>
      </c>
      <c r="I48" s="56" t="str">
        <f>IFERROR(GETPIVOTDATA("Min de Bar  ",'TCD 0h-0h'!$A$3,"Date0",$B48),"")</f>
        <v/>
      </c>
      <c r="J48" s="56" t="str">
        <f>IFERROR(GETPIVOTDATA("Max de Bar  ",'TCD 0h-0h'!$A$3,"Date0",$B48),"")</f>
        <v/>
      </c>
      <c r="K48" s="55" t="str">
        <f>IFERROR(GETPIVOTDATA("Moyenne de Bar  ",'TCD 0h-0h'!$A$3,"Date0",$B48),"")</f>
        <v/>
      </c>
      <c r="L48" s="78" t="str">
        <f>IFERROR(GETPIVOTDATA("Moyenne de Wind Speed",'TCD 0h-0h'!$A$3,"Date0",$B48),"")</f>
        <v/>
      </c>
      <c r="M48" s="78" t="str">
        <f>IFERROR(GETPIVOTDATA("Max de Wind Speed",'TCD 0h-0h'!$A$3,"Date0",$B48),"")</f>
        <v/>
      </c>
      <c r="N48" s="77" t="str">
        <f>IFERROR(GETPIVOTDATA("Max de Hi Speed",'TCD 0h-0h'!$A$3,"Date0",$B48),"")</f>
        <v/>
      </c>
      <c r="O48" s="78" t="str">
        <f>IFERROR(INDEX('TCD vent'!$T:$T,MATCH($B48,'TCD vent'!$A:$A,0)),"")</f>
        <v/>
      </c>
    </row>
    <row r="49" spans="2:15" x14ac:dyDescent="0.35">
      <c r="B49" s="31">
        <f t="shared" si="0"/>
        <v>45</v>
      </c>
      <c r="C49" s="32" t="str">
        <f>IFERROR(GETPIVOTDATA("Low Temp",'TCD 18h-18h'!$A$3,"Date18",B49),"")</f>
        <v/>
      </c>
      <c r="D49" s="32" t="str">
        <f>IFERROR(GETPIVOTDATA("Max de Hi Temp",'TCD 6h-6h'!$A$3,"Date6",B49),"")</f>
        <v/>
      </c>
      <c r="E49" s="33" t="str">
        <f>IFERROR(GETPIVOTDATA("Moyenne de Temp Out",'TCD 0h-0h'!$A$3,"Date0",B49),"")</f>
        <v/>
      </c>
      <c r="F49" s="45" t="str">
        <f>IFERROR(GETPIVOTDATA("Somme de Rain",'TCD 6h-6h'!$A$3,"Date6",B49),"")</f>
        <v/>
      </c>
      <c r="G49" s="45" t="str">
        <f>IFERROR(INDEX('TCD 6h-6h'!$AG:$AG,MATCH($B49,'TCD 6h-6h'!$G:$G,0)),"")</f>
        <v/>
      </c>
      <c r="H49" s="44" t="str">
        <f>IFERROR(GETPIVOTDATA("Max de Rain Rate",'TCD 6h-6h'!$A$3,"Date6",B49),"")</f>
        <v/>
      </c>
      <c r="I49" s="56" t="str">
        <f>IFERROR(GETPIVOTDATA("Min de Bar  ",'TCD 0h-0h'!$A$3,"Date0",$B49),"")</f>
        <v/>
      </c>
      <c r="J49" s="56" t="str">
        <f>IFERROR(GETPIVOTDATA("Max de Bar  ",'TCD 0h-0h'!$A$3,"Date0",$B49),"")</f>
        <v/>
      </c>
      <c r="K49" s="55" t="str">
        <f>IFERROR(GETPIVOTDATA("Moyenne de Bar  ",'TCD 0h-0h'!$A$3,"Date0",$B49),"")</f>
        <v/>
      </c>
      <c r="L49" s="78" t="str">
        <f>IFERROR(GETPIVOTDATA("Moyenne de Wind Speed",'TCD 0h-0h'!$A$3,"Date0",$B49),"")</f>
        <v/>
      </c>
      <c r="M49" s="78" t="str">
        <f>IFERROR(GETPIVOTDATA("Max de Wind Speed",'TCD 0h-0h'!$A$3,"Date0",$B49),"")</f>
        <v/>
      </c>
      <c r="N49" s="77" t="str">
        <f>IFERROR(GETPIVOTDATA("Max de Hi Speed",'TCD 0h-0h'!$A$3,"Date0",$B49),"")</f>
        <v/>
      </c>
      <c r="O49" s="78" t="str">
        <f>IFERROR(INDEX('TCD vent'!$T:$T,MATCH($B49,'TCD vent'!$A:$A,0)),"")</f>
        <v/>
      </c>
    </row>
    <row r="50" spans="2:15" x14ac:dyDescent="0.35">
      <c r="B50" s="31">
        <f t="shared" si="0"/>
        <v>46</v>
      </c>
      <c r="C50" s="32" t="str">
        <f>IFERROR(GETPIVOTDATA("Low Temp",'TCD 18h-18h'!$A$3,"Date18",B50),"")</f>
        <v/>
      </c>
      <c r="D50" s="32" t="str">
        <f>IFERROR(GETPIVOTDATA("Max de Hi Temp",'TCD 6h-6h'!$A$3,"Date6",B50),"")</f>
        <v/>
      </c>
      <c r="E50" s="33" t="str">
        <f>IFERROR(GETPIVOTDATA("Moyenne de Temp Out",'TCD 0h-0h'!$A$3,"Date0",B50),"")</f>
        <v/>
      </c>
      <c r="F50" s="45" t="str">
        <f>IFERROR(GETPIVOTDATA("Somme de Rain",'TCD 6h-6h'!$A$3,"Date6",B50),"")</f>
        <v/>
      </c>
      <c r="G50" s="45" t="str">
        <f>IFERROR(INDEX('TCD 6h-6h'!$AG:$AG,MATCH($B50,'TCD 6h-6h'!$G:$G,0)),"")</f>
        <v/>
      </c>
      <c r="H50" s="44" t="str">
        <f>IFERROR(GETPIVOTDATA("Max de Rain Rate",'TCD 6h-6h'!$A$3,"Date6",B50),"")</f>
        <v/>
      </c>
      <c r="I50" s="56" t="str">
        <f>IFERROR(GETPIVOTDATA("Min de Bar  ",'TCD 0h-0h'!$A$3,"Date0",$B50),"")</f>
        <v/>
      </c>
      <c r="J50" s="56" t="str">
        <f>IFERROR(GETPIVOTDATA("Max de Bar  ",'TCD 0h-0h'!$A$3,"Date0",$B50),"")</f>
        <v/>
      </c>
      <c r="K50" s="55" t="str">
        <f>IFERROR(GETPIVOTDATA("Moyenne de Bar  ",'TCD 0h-0h'!$A$3,"Date0",$B50),"")</f>
        <v/>
      </c>
      <c r="L50" s="78" t="str">
        <f>IFERROR(GETPIVOTDATA("Moyenne de Wind Speed",'TCD 0h-0h'!$A$3,"Date0",$B50),"")</f>
        <v/>
      </c>
      <c r="M50" s="78" t="str">
        <f>IFERROR(GETPIVOTDATA("Max de Wind Speed",'TCD 0h-0h'!$A$3,"Date0",$B50),"")</f>
        <v/>
      </c>
      <c r="N50" s="77" t="str">
        <f>IFERROR(GETPIVOTDATA("Max de Hi Speed",'TCD 0h-0h'!$A$3,"Date0",$B50),"")</f>
        <v/>
      </c>
      <c r="O50" s="78" t="str">
        <f>IFERROR(INDEX('TCD vent'!$T:$T,MATCH($B50,'TCD vent'!$A:$A,0)),"")</f>
        <v/>
      </c>
    </row>
    <row r="51" spans="2:15" x14ac:dyDescent="0.35">
      <c r="B51" s="31">
        <f t="shared" si="0"/>
        <v>47</v>
      </c>
      <c r="C51" s="32" t="str">
        <f>IFERROR(GETPIVOTDATA("Low Temp",'TCD 18h-18h'!$A$3,"Date18",B51),"")</f>
        <v/>
      </c>
      <c r="D51" s="32" t="str">
        <f>IFERROR(GETPIVOTDATA("Max de Hi Temp",'TCD 6h-6h'!$A$3,"Date6",B51),"")</f>
        <v/>
      </c>
      <c r="E51" s="33" t="str">
        <f>IFERROR(GETPIVOTDATA("Moyenne de Temp Out",'TCD 0h-0h'!$A$3,"Date0",B51),"")</f>
        <v/>
      </c>
      <c r="F51" s="45" t="str">
        <f>IFERROR(GETPIVOTDATA("Somme de Rain",'TCD 6h-6h'!$A$3,"Date6",B51),"")</f>
        <v/>
      </c>
      <c r="G51" s="45" t="str">
        <f>IFERROR(INDEX('TCD 6h-6h'!$AG:$AG,MATCH($B51,'TCD 6h-6h'!$G:$G,0)),"")</f>
        <v/>
      </c>
      <c r="H51" s="44" t="str">
        <f>IFERROR(GETPIVOTDATA("Max de Rain Rate",'TCD 6h-6h'!$A$3,"Date6",B51),"")</f>
        <v/>
      </c>
      <c r="I51" s="56" t="str">
        <f>IFERROR(GETPIVOTDATA("Min de Bar  ",'TCD 0h-0h'!$A$3,"Date0",$B51),"")</f>
        <v/>
      </c>
      <c r="J51" s="56" t="str">
        <f>IFERROR(GETPIVOTDATA("Max de Bar  ",'TCD 0h-0h'!$A$3,"Date0",$B51),"")</f>
        <v/>
      </c>
      <c r="K51" s="55" t="str">
        <f>IFERROR(GETPIVOTDATA("Moyenne de Bar  ",'TCD 0h-0h'!$A$3,"Date0",$B51),"")</f>
        <v/>
      </c>
      <c r="L51" s="78" t="str">
        <f>IFERROR(GETPIVOTDATA("Moyenne de Wind Speed",'TCD 0h-0h'!$A$3,"Date0",$B51),"")</f>
        <v/>
      </c>
      <c r="M51" s="78" t="str">
        <f>IFERROR(GETPIVOTDATA("Max de Wind Speed",'TCD 0h-0h'!$A$3,"Date0",$B51),"")</f>
        <v/>
      </c>
      <c r="N51" s="77" t="str">
        <f>IFERROR(GETPIVOTDATA("Max de Hi Speed",'TCD 0h-0h'!$A$3,"Date0",$B51),"")</f>
        <v/>
      </c>
      <c r="O51" s="78" t="str">
        <f>IFERROR(INDEX('TCD vent'!$T:$T,MATCH($B51,'TCD vent'!$A:$A,0)),"")</f>
        <v/>
      </c>
    </row>
    <row r="52" spans="2:15" x14ac:dyDescent="0.35">
      <c r="B52" s="31">
        <f t="shared" si="0"/>
        <v>48</v>
      </c>
      <c r="C52" s="32" t="str">
        <f>IFERROR(GETPIVOTDATA("Low Temp",'TCD 18h-18h'!$A$3,"Date18",B52),"")</f>
        <v/>
      </c>
      <c r="D52" s="32" t="str">
        <f>IFERROR(GETPIVOTDATA("Max de Hi Temp",'TCD 6h-6h'!$A$3,"Date6",B52),"")</f>
        <v/>
      </c>
      <c r="E52" s="33" t="str">
        <f>IFERROR(GETPIVOTDATA("Moyenne de Temp Out",'TCD 0h-0h'!$A$3,"Date0",B52),"")</f>
        <v/>
      </c>
      <c r="F52" s="45" t="str">
        <f>IFERROR(GETPIVOTDATA("Somme de Rain",'TCD 6h-6h'!$A$3,"Date6",B52),"")</f>
        <v/>
      </c>
      <c r="G52" s="45" t="str">
        <f>IFERROR(INDEX('TCD 6h-6h'!$AG:$AG,MATCH($B52,'TCD 6h-6h'!$G:$G,0)),"")</f>
        <v/>
      </c>
      <c r="H52" s="44" t="str">
        <f>IFERROR(GETPIVOTDATA("Max de Rain Rate",'TCD 6h-6h'!$A$3,"Date6",B52),"")</f>
        <v/>
      </c>
      <c r="I52" s="56" t="str">
        <f>IFERROR(GETPIVOTDATA("Min de Bar  ",'TCD 0h-0h'!$A$3,"Date0",$B52),"")</f>
        <v/>
      </c>
      <c r="J52" s="56" t="str">
        <f>IFERROR(GETPIVOTDATA("Max de Bar  ",'TCD 0h-0h'!$A$3,"Date0",$B52),"")</f>
        <v/>
      </c>
      <c r="K52" s="55" t="str">
        <f>IFERROR(GETPIVOTDATA("Moyenne de Bar  ",'TCD 0h-0h'!$A$3,"Date0",$B52),"")</f>
        <v/>
      </c>
      <c r="L52" s="78" t="str">
        <f>IFERROR(GETPIVOTDATA("Moyenne de Wind Speed",'TCD 0h-0h'!$A$3,"Date0",$B52),"")</f>
        <v/>
      </c>
      <c r="M52" s="78" t="str">
        <f>IFERROR(GETPIVOTDATA("Max de Wind Speed",'TCD 0h-0h'!$A$3,"Date0",$B52),"")</f>
        <v/>
      </c>
      <c r="N52" s="77" t="str">
        <f>IFERROR(GETPIVOTDATA("Max de Hi Speed",'TCD 0h-0h'!$A$3,"Date0",$B52),"")</f>
        <v/>
      </c>
      <c r="O52" s="78" t="str">
        <f>IFERROR(INDEX('TCD vent'!$T:$T,MATCH($B52,'TCD vent'!$A:$A,0)),"")</f>
        <v/>
      </c>
    </row>
    <row r="53" spans="2:15" x14ac:dyDescent="0.35">
      <c r="B53" s="31">
        <f t="shared" si="0"/>
        <v>49</v>
      </c>
      <c r="C53" s="32" t="str">
        <f>IFERROR(GETPIVOTDATA("Low Temp",'TCD 18h-18h'!$A$3,"Date18",B53),"")</f>
        <v/>
      </c>
      <c r="D53" s="32" t="str">
        <f>IFERROR(GETPIVOTDATA("Max de Hi Temp",'TCD 6h-6h'!$A$3,"Date6",B53),"")</f>
        <v/>
      </c>
      <c r="E53" s="33" t="str">
        <f>IFERROR(GETPIVOTDATA("Moyenne de Temp Out",'TCD 0h-0h'!$A$3,"Date0",B53),"")</f>
        <v/>
      </c>
      <c r="F53" s="45" t="str">
        <f>IFERROR(GETPIVOTDATA("Somme de Rain",'TCD 6h-6h'!$A$3,"Date6",B53),"")</f>
        <v/>
      </c>
      <c r="G53" s="45" t="str">
        <f>IFERROR(INDEX('TCD 6h-6h'!$AG:$AG,MATCH($B53,'TCD 6h-6h'!$G:$G,0)),"")</f>
        <v/>
      </c>
      <c r="H53" s="44" t="str">
        <f>IFERROR(GETPIVOTDATA("Max de Rain Rate",'TCD 6h-6h'!$A$3,"Date6",B53),"")</f>
        <v/>
      </c>
      <c r="I53" s="56" t="str">
        <f>IFERROR(GETPIVOTDATA("Min de Bar  ",'TCD 0h-0h'!$A$3,"Date0",$B53),"")</f>
        <v/>
      </c>
      <c r="J53" s="56" t="str">
        <f>IFERROR(GETPIVOTDATA("Max de Bar  ",'TCD 0h-0h'!$A$3,"Date0",$B53),"")</f>
        <v/>
      </c>
      <c r="K53" s="55" t="str">
        <f>IFERROR(GETPIVOTDATA("Moyenne de Bar  ",'TCD 0h-0h'!$A$3,"Date0",$B53),"")</f>
        <v/>
      </c>
      <c r="L53" s="78" t="str">
        <f>IFERROR(GETPIVOTDATA("Moyenne de Wind Speed",'TCD 0h-0h'!$A$3,"Date0",$B53),"")</f>
        <v/>
      </c>
      <c r="M53" s="78" t="str">
        <f>IFERROR(GETPIVOTDATA("Max de Wind Speed",'TCD 0h-0h'!$A$3,"Date0",$B53),"")</f>
        <v/>
      </c>
      <c r="N53" s="77" t="str">
        <f>IFERROR(GETPIVOTDATA("Max de Hi Speed",'TCD 0h-0h'!$A$3,"Date0",$B53),"")</f>
        <v/>
      </c>
      <c r="O53" s="78" t="str">
        <f>IFERROR(INDEX('TCD vent'!$T:$T,MATCH($B53,'TCD vent'!$A:$A,0)),"")</f>
        <v/>
      </c>
    </row>
    <row r="54" spans="2:15" x14ac:dyDescent="0.35">
      <c r="B54" s="31">
        <f t="shared" si="0"/>
        <v>50</v>
      </c>
      <c r="C54" s="32" t="str">
        <f>IFERROR(GETPIVOTDATA("Low Temp",'TCD 18h-18h'!$A$3,"Date18",B54),"")</f>
        <v/>
      </c>
      <c r="D54" s="32" t="str">
        <f>IFERROR(GETPIVOTDATA("Max de Hi Temp",'TCD 6h-6h'!$A$3,"Date6",B54),"")</f>
        <v/>
      </c>
      <c r="E54" s="33" t="str">
        <f>IFERROR(GETPIVOTDATA("Moyenne de Temp Out",'TCD 0h-0h'!$A$3,"Date0",B54),"")</f>
        <v/>
      </c>
      <c r="F54" s="45" t="str">
        <f>IFERROR(GETPIVOTDATA("Somme de Rain",'TCD 6h-6h'!$A$3,"Date6",B54),"")</f>
        <v/>
      </c>
      <c r="G54" s="45" t="str">
        <f>IFERROR(INDEX('TCD 6h-6h'!$AG:$AG,MATCH($B54,'TCD 6h-6h'!$G:$G,0)),"")</f>
        <v/>
      </c>
      <c r="H54" s="44" t="str">
        <f>IFERROR(GETPIVOTDATA("Max de Rain Rate",'TCD 6h-6h'!$A$3,"Date6",B54),"")</f>
        <v/>
      </c>
      <c r="I54" s="56" t="str">
        <f>IFERROR(GETPIVOTDATA("Min de Bar  ",'TCD 0h-0h'!$A$3,"Date0",$B54),"")</f>
        <v/>
      </c>
      <c r="J54" s="56" t="str">
        <f>IFERROR(GETPIVOTDATA("Max de Bar  ",'TCD 0h-0h'!$A$3,"Date0",$B54),"")</f>
        <v/>
      </c>
      <c r="K54" s="55" t="str">
        <f>IFERROR(GETPIVOTDATA("Moyenne de Bar  ",'TCD 0h-0h'!$A$3,"Date0",$B54),"")</f>
        <v/>
      </c>
      <c r="L54" s="78" t="str">
        <f>IFERROR(GETPIVOTDATA("Moyenne de Wind Speed",'TCD 0h-0h'!$A$3,"Date0",$B54),"")</f>
        <v/>
      </c>
      <c r="M54" s="78" t="str">
        <f>IFERROR(GETPIVOTDATA("Max de Wind Speed",'TCD 0h-0h'!$A$3,"Date0",$B54),"")</f>
        <v/>
      </c>
      <c r="N54" s="77" t="str">
        <f>IFERROR(GETPIVOTDATA("Max de Hi Speed",'TCD 0h-0h'!$A$3,"Date0",$B54),"")</f>
        <v/>
      </c>
      <c r="O54" s="78" t="str">
        <f>IFERROR(INDEX('TCD vent'!$T:$T,MATCH($B54,'TCD vent'!$A:$A,0)),"")</f>
        <v/>
      </c>
    </row>
    <row r="55" spans="2:15" x14ac:dyDescent="0.35">
      <c r="B55" s="31">
        <f t="shared" si="0"/>
        <v>51</v>
      </c>
      <c r="C55" s="32" t="str">
        <f>IFERROR(GETPIVOTDATA("Low Temp",'TCD 18h-18h'!$A$3,"Date18",B55),"")</f>
        <v/>
      </c>
      <c r="D55" s="32" t="str">
        <f>IFERROR(GETPIVOTDATA("Max de Hi Temp",'TCD 6h-6h'!$A$3,"Date6",B55),"")</f>
        <v/>
      </c>
      <c r="E55" s="33" t="str">
        <f>IFERROR(GETPIVOTDATA("Moyenne de Temp Out",'TCD 0h-0h'!$A$3,"Date0",B55),"")</f>
        <v/>
      </c>
      <c r="F55" s="45" t="str">
        <f>IFERROR(GETPIVOTDATA("Somme de Rain",'TCD 6h-6h'!$A$3,"Date6",B55),"")</f>
        <v/>
      </c>
      <c r="G55" s="45" t="str">
        <f>IFERROR(INDEX('TCD 6h-6h'!$AG:$AG,MATCH($B55,'TCD 6h-6h'!$G:$G,0)),"")</f>
        <v/>
      </c>
      <c r="H55" s="44" t="str">
        <f>IFERROR(GETPIVOTDATA("Max de Rain Rate",'TCD 6h-6h'!$A$3,"Date6",B55),"")</f>
        <v/>
      </c>
      <c r="I55" s="56" t="str">
        <f>IFERROR(GETPIVOTDATA("Min de Bar  ",'TCD 0h-0h'!$A$3,"Date0",$B55),"")</f>
        <v/>
      </c>
      <c r="J55" s="56" t="str">
        <f>IFERROR(GETPIVOTDATA("Max de Bar  ",'TCD 0h-0h'!$A$3,"Date0",$B55),"")</f>
        <v/>
      </c>
      <c r="K55" s="55" t="str">
        <f>IFERROR(GETPIVOTDATA("Moyenne de Bar  ",'TCD 0h-0h'!$A$3,"Date0",$B55),"")</f>
        <v/>
      </c>
      <c r="L55" s="78" t="str">
        <f>IFERROR(GETPIVOTDATA("Moyenne de Wind Speed",'TCD 0h-0h'!$A$3,"Date0",$B55),"")</f>
        <v/>
      </c>
      <c r="M55" s="78" t="str">
        <f>IFERROR(GETPIVOTDATA("Max de Wind Speed",'TCD 0h-0h'!$A$3,"Date0",$B55),"")</f>
        <v/>
      </c>
      <c r="N55" s="77" t="str">
        <f>IFERROR(GETPIVOTDATA("Max de Hi Speed",'TCD 0h-0h'!$A$3,"Date0",$B55),"")</f>
        <v/>
      </c>
      <c r="O55" s="78" t="str">
        <f>IFERROR(INDEX('TCD vent'!$T:$T,MATCH($B55,'TCD vent'!$A:$A,0)),"")</f>
        <v/>
      </c>
    </row>
    <row r="56" spans="2:15" x14ac:dyDescent="0.35">
      <c r="B56" s="31">
        <f t="shared" si="0"/>
        <v>52</v>
      </c>
      <c r="C56" s="32" t="str">
        <f>IFERROR(GETPIVOTDATA("Low Temp",'TCD 18h-18h'!$A$3,"Date18",B56),"")</f>
        <v/>
      </c>
      <c r="D56" s="32" t="str">
        <f>IFERROR(GETPIVOTDATA("Max de Hi Temp",'TCD 6h-6h'!$A$3,"Date6",B56),"")</f>
        <v/>
      </c>
      <c r="E56" s="33" t="str">
        <f>IFERROR(GETPIVOTDATA("Moyenne de Temp Out",'TCD 0h-0h'!$A$3,"Date0",B56),"")</f>
        <v/>
      </c>
      <c r="F56" s="45" t="str">
        <f>IFERROR(GETPIVOTDATA("Somme de Rain",'TCD 6h-6h'!$A$3,"Date6",B56),"")</f>
        <v/>
      </c>
      <c r="G56" s="45" t="str">
        <f>IFERROR(INDEX('TCD 6h-6h'!$AG:$AG,MATCH($B56,'TCD 6h-6h'!$G:$G,0)),"")</f>
        <v/>
      </c>
      <c r="H56" s="44" t="str">
        <f>IFERROR(GETPIVOTDATA("Max de Rain Rate",'TCD 6h-6h'!$A$3,"Date6",B56),"")</f>
        <v/>
      </c>
      <c r="I56" s="56" t="str">
        <f>IFERROR(GETPIVOTDATA("Min de Bar  ",'TCD 0h-0h'!$A$3,"Date0",$B56),"")</f>
        <v/>
      </c>
      <c r="J56" s="56" t="str">
        <f>IFERROR(GETPIVOTDATA("Max de Bar  ",'TCD 0h-0h'!$A$3,"Date0",$B56),"")</f>
        <v/>
      </c>
      <c r="K56" s="55" t="str">
        <f>IFERROR(GETPIVOTDATA("Moyenne de Bar  ",'TCD 0h-0h'!$A$3,"Date0",$B56),"")</f>
        <v/>
      </c>
      <c r="L56" s="78" t="str">
        <f>IFERROR(GETPIVOTDATA("Moyenne de Wind Speed",'TCD 0h-0h'!$A$3,"Date0",$B56),"")</f>
        <v/>
      </c>
      <c r="M56" s="78" t="str">
        <f>IFERROR(GETPIVOTDATA("Max de Wind Speed",'TCD 0h-0h'!$A$3,"Date0",$B56),"")</f>
        <v/>
      </c>
      <c r="N56" s="77" t="str">
        <f>IFERROR(GETPIVOTDATA("Max de Hi Speed",'TCD 0h-0h'!$A$3,"Date0",$B56),"")</f>
        <v/>
      </c>
      <c r="O56" s="78" t="str">
        <f>IFERROR(INDEX('TCD vent'!$T:$T,MATCH($B56,'TCD vent'!$A:$A,0)),"")</f>
        <v/>
      </c>
    </row>
    <row r="57" spans="2:15" x14ac:dyDescent="0.35">
      <c r="B57" s="31">
        <f t="shared" si="0"/>
        <v>53</v>
      </c>
      <c r="C57" s="32" t="str">
        <f>IFERROR(GETPIVOTDATA("Low Temp",'TCD 18h-18h'!$A$3,"Date18",B57),"")</f>
        <v/>
      </c>
      <c r="D57" s="32" t="str">
        <f>IFERROR(GETPIVOTDATA("Max de Hi Temp",'TCD 6h-6h'!$A$3,"Date6",B57),"")</f>
        <v/>
      </c>
      <c r="E57" s="33" t="str">
        <f>IFERROR(GETPIVOTDATA("Moyenne de Temp Out",'TCD 0h-0h'!$A$3,"Date0",B57),"")</f>
        <v/>
      </c>
      <c r="F57" s="45" t="str">
        <f>IFERROR(GETPIVOTDATA("Somme de Rain",'TCD 6h-6h'!$A$3,"Date6",B57),"")</f>
        <v/>
      </c>
      <c r="G57" s="45" t="str">
        <f>IFERROR(INDEX('TCD 6h-6h'!$AG:$AG,MATCH($B57,'TCD 6h-6h'!$G:$G,0)),"")</f>
        <v/>
      </c>
      <c r="H57" s="44" t="str">
        <f>IFERROR(GETPIVOTDATA("Max de Rain Rate",'TCD 6h-6h'!$A$3,"Date6",B57),"")</f>
        <v/>
      </c>
      <c r="I57" s="56" t="str">
        <f>IFERROR(GETPIVOTDATA("Min de Bar  ",'TCD 0h-0h'!$A$3,"Date0",$B57),"")</f>
        <v/>
      </c>
      <c r="J57" s="56" t="str">
        <f>IFERROR(GETPIVOTDATA("Max de Bar  ",'TCD 0h-0h'!$A$3,"Date0",$B57),"")</f>
        <v/>
      </c>
      <c r="K57" s="55" t="str">
        <f>IFERROR(GETPIVOTDATA("Moyenne de Bar  ",'TCD 0h-0h'!$A$3,"Date0",$B57),"")</f>
        <v/>
      </c>
      <c r="L57" s="78" t="str">
        <f>IFERROR(GETPIVOTDATA("Moyenne de Wind Speed",'TCD 0h-0h'!$A$3,"Date0",$B57),"")</f>
        <v/>
      </c>
      <c r="M57" s="78" t="str">
        <f>IFERROR(GETPIVOTDATA("Max de Wind Speed",'TCD 0h-0h'!$A$3,"Date0",$B57),"")</f>
        <v/>
      </c>
      <c r="N57" s="77" t="str">
        <f>IFERROR(GETPIVOTDATA("Max de Hi Speed",'TCD 0h-0h'!$A$3,"Date0",$B57),"")</f>
        <v/>
      </c>
      <c r="O57" s="78" t="str">
        <f>IFERROR(INDEX('TCD vent'!$T:$T,MATCH($B57,'TCD vent'!$A:$A,0)),"")</f>
        <v/>
      </c>
    </row>
    <row r="58" spans="2:15" x14ac:dyDescent="0.35">
      <c r="B58" s="31">
        <f t="shared" si="0"/>
        <v>54</v>
      </c>
      <c r="C58" s="32" t="str">
        <f>IFERROR(GETPIVOTDATA("Low Temp",'TCD 18h-18h'!$A$3,"Date18",B58),"")</f>
        <v/>
      </c>
      <c r="D58" s="32" t="str">
        <f>IFERROR(GETPIVOTDATA("Max de Hi Temp",'TCD 6h-6h'!$A$3,"Date6",B58),"")</f>
        <v/>
      </c>
      <c r="E58" s="33" t="str">
        <f>IFERROR(GETPIVOTDATA("Moyenne de Temp Out",'TCD 0h-0h'!$A$3,"Date0",B58),"")</f>
        <v/>
      </c>
      <c r="F58" s="45" t="str">
        <f>IFERROR(GETPIVOTDATA("Somme de Rain",'TCD 6h-6h'!$A$3,"Date6",B58),"")</f>
        <v/>
      </c>
      <c r="G58" s="45" t="str">
        <f>IFERROR(INDEX('TCD 6h-6h'!$AG:$AG,MATCH($B58,'TCD 6h-6h'!$G:$G,0)),"")</f>
        <v/>
      </c>
      <c r="H58" s="44" t="str">
        <f>IFERROR(GETPIVOTDATA("Max de Rain Rate",'TCD 6h-6h'!$A$3,"Date6",B58),"")</f>
        <v/>
      </c>
      <c r="I58" s="56" t="str">
        <f>IFERROR(GETPIVOTDATA("Min de Bar  ",'TCD 0h-0h'!$A$3,"Date0",$B58),"")</f>
        <v/>
      </c>
      <c r="J58" s="56" t="str">
        <f>IFERROR(GETPIVOTDATA("Max de Bar  ",'TCD 0h-0h'!$A$3,"Date0",$B58),"")</f>
        <v/>
      </c>
      <c r="K58" s="55" t="str">
        <f>IFERROR(GETPIVOTDATA("Moyenne de Bar  ",'TCD 0h-0h'!$A$3,"Date0",$B58),"")</f>
        <v/>
      </c>
      <c r="L58" s="78" t="str">
        <f>IFERROR(GETPIVOTDATA("Moyenne de Wind Speed",'TCD 0h-0h'!$A$3,"Date0",$B58),"")</f>
        <v/>
      </c>
      <c r="M58" s="78" t="str">
        <f>IFERROR(GETPIVOTDATA("Max de Wind Speed",'TCD 0h-0h'!$A$3,"Date0",$B58),"")</f>
        <v/>
      </c>
      <c r="N58" s="77" t="str">
        <f>IFERROR(GETPIVOTDATA("Max de Hi Speed",'TCD 0h-0h'!$A$3,"Date0",$B58),"")</f>
        <v/>
      </c>
      <c r="O58" s="78" t="str">
        <f>IFERROR(INDEX('TCD vent'!$T:$T,MATCH($B58,'TCD vent'!$A:$A,0)),"")</f>
        <v/>
      </c>
    </row>
    <row r="59" spans="2:15" x14ac:dyDescent="0.35">
      <c r="B59" s="31">
        <f t="shared" si="0"/>
        <v>55</v>
      </c>
      <c r="C59" s="32" t="str">
        <f>IFERROR(GETPIVOTDATA("Low Temp",'TCD 18h-18h'!$A$3,"Date18",B59),"")</f>
        <v/>
      </c>
      <c r="D59" s="32" t="str">
        <f>IFERROR(GETPIVOTDATA("Max de Hi Temp",'TCD 6h-6h'!$A$3,"Date6",B59),"")</f>
        <v/>
      </c>
      <c r="E59" s="33" t="str">
        <f>IFERROR(GETPIVOTDATA("Moyenne de Temp Out",'TCD 0h-0h'!$A$3,"Date0",B59),"")</f>
        <v/>
      </c>
      <c r="F59" s="45" t="str">
        <f>IFERROR(GETPIVOTDATA("Somme de Rain",'TCD 6h-6h'!$A$3,"Date6",B59),"")</f>
        <v/>
      </c>
      <c r="G59" s="45" t="str">
        <f>IFERROR(INDEX('TCD 6h-6h'!$AG:$AG,MATCH($B59,'TCD 6h-6h'!$G:$G,0)),"")</f>
        <v/>
      </c>
      <c r="H59" s="44" t="str">
        <f>IFERROR(GETPIVOTDATA("Max de Rain Rate",'TCD 6h-6h'!$A$3,"Date6",B59),"")</f>
        <v/>
      </c>
      <c r="I59" s="56" t="str">
        <f>IFERROR(GETPIVOTDATA("Min de Bar  ",'TCD 0h-0h'!$A$3,"Date0",$B59),"")</f>
        <v/>
      </c>
      <c r="J59" s="56" t="str">
        <f>IFERROR(GETPIVOTDATA("Max de Bar  ",'TCD 0h-0h'!$A$3,"Date0",$B59),"")</f>
        <v/>
      </c>
      <c r="K59" s="55" t="str">
        <f>IFERROR(GETPIVOTDATA("Moyenne de Bar  ",'TCD 0h-0h'!$A$3,"Date0",$B59),"")</f>
        <v/>
      </c>
      <c r="L59" s="78" t="str">
        <f>IFERROR(GETPIVOTDATA("Moyenne de Wind Speed",'TCD 0h-0h'!$A$3,"Date0",$B59),"")</f>
        <v/>
      </c>
      <c r="M59" s="78" t="str">
        <f>IFERROR(GETPIVOTDATA("Max de Wind Speed",'TCD 0h-0h'!$A$3,"Date0",$B59),"")</f>
        <v/>
      </c>
      <c r="N59" s="77" t="str">
        <f>IFERROR(GETPIVOTDATA("Max de Hi Speed",'TCD 0h-0h'!$A$3,"Date0",$B59),"")</f>
        <v/>
      </c>
      <c r="O59" s="78" t="str">
        <f>IFERROR(INDEX('TCD vent'!$T:$T,MATCH($B59,'TCD vent'!$A:$A,0)),"")</f>
        <v/>
      </c>
    </row>
    <row r="60" spans="2:15" x14ac:dyDescent="0.35">
      <c r="B60" s="31">
        <f t="shared" si="0"/>
        <v>56</v>
      </c>
      <c r="C60" s="32" t="str">
        <f>IFERROR(GETPIVOTDATA("Low Temp",'TCD 18h-18h'!$A$3,"Date18",B60),"")</f>
        <v/>
      </c>
      <c r="D60" s="32" t="str">
        <f>IFERROR(GETPIVOTDATA("Max de Hi Temp",'TCD 6h-6h'!$A$3,"Date6",B60),"")</f>
        <v/>
      </c>
      <c r="E60" s="33" t="str">
        <f>IFERROR(GETPIVOTDATA("Moyenne de Temp Out",'TCD 0h-0h'!$A$3,"Date0",B60),"")</f>
        <v/>
      </c>
      <c r="F60" s="45" t="str">
        <f>IFERROR(GETPIVOTDATA("Somme de Rain",'TCD 6h-6h'!$A$3,"Date6",B60),"")</f>
        <v/>
      </c>
      <c r="G60" s="45" t="str">
        <f>IFERROR(INDEX('TCD 6h-6h'!$AG:$AG,MATCH($B60,'TCD 6h-6h'!$G:$G,0)),"")</f>
        <v/>
      </c>
      <c r="H60" s="44" t="str">
        <f>IFERROR(GETPIVOTDATA("Max de Rain Rate",'TCD 6h-6h'!$A$3,"Date6",B60),"")</f>
        <v/>
      </c>
      <c r="I60" s="56" t="str">
        <f>IFERROR(GETPIVOTDATA("Min de Bar  ",'TCD 0h-0h'!$A$3,"Date0",$B60),"")</f>
        <v/>
      </c>
      <c r="J60" s="56" t="str">
        <f>IFERROR(GETPIVOTDATA("Max de Bar  ",'TCD 0h-0h'!$A$3,"Date0",$B60),"")</f>
        <v/>
      </c>
      <c r="K60" s="55" t="str">
        <f>IFERROR(GETPIVOTDATA("Moyenne de Bar  ",'TCD 0h-0h'!$A$3,"Date0",$B60),"")</f>
        <v/>
      </c>
      <c r="L60" s="78" t="str">
        <f>IFERROR(GETPIVOTDATA("Moyenne de Wind Speed",'TCD 0h-0h'!$A$3,"Date0",$B60),"")</f>
        <v/>
      </c>
      <c r="M60" s="78" t="str">
        <f>IFERROR(GETPIVOTDATA("Max de Wind Speed",'TCD 0h-0h'!$A$3,"Date0",$B60),"")</f>
        <v/>
      </c>
      <c r="N60" s="77" t="str">
        <f>IFERROR(GETPIVOTDATA("Max de Hi Speed",'TCD 0h-0h'!$A$3,"Date0",$B60),"")</f>
        <v/>
      </c>
      <c r="O60" s="78" t="str">
        <f>IFERROR(INDEX('TCD vent'!$T:$T,MATCH($B60,'TCD vent'!$A:$A,0)),"")</f>
        <v/>
      </c>
    </row>
    <row r="61" spans="2:15" x14ac:dyDescent="0.35">
      <c r="B61" s="31">
        <f t="shared" si="0"/>
        <v>57</v>
      </c>
      <c r="C61" s="32" t="str">
        <f>IFERROR(GETPIVOTDATA("Low Temp",'TCD 18h-18h'!$A$3,"Date18",B61),"")</f>
        <v/>
      </c>
      <c r="D61" s="32" t="str">
        <f>IFERROR(GETPIVOTDATA("Max de Hi Temp",'TCD 6h-6h'!$A$3,"Date6",B61),"")</f>
        <v/>
      </c>
      <c r="E61" s="33" t="str">
        <f>IFERROR(GETPIVOTDATA("Moyenne de Temp Out",'TCD 0h-0h'!$A$3,"Date0",B61),"")</f>
        <v/>
      </c>
      <c r="F61" s="45" t="str">
        <f>IFERROR(GETPIVOTDATA("Somme de Rain",'TCD 6h-6h'!$A$3,"Date6",B61),"")</f>
        <v/>
      </c>
      <c r="G61" s="45" t="str">
        <f>IFERROR(INDEX('TCD 6h-6h'!$AG:$AG,MATCH($B61,'TCD 6h-6h'!$G:$G,0)),"")</f>
        <v/>
      </c>
      <c r="H61" s="44" t="str">
        <f>IFERROR(GETPIVOTDATA("Max de Rain Rate",'TCD 6h-6h'!$A$3,"Date6",B61),"")</f>
        <v/>
      </c>
      <c r="I61" s="56" t="str">
        <f>IFERROR(GETPIVOTDATA("Min de Bar  ",'TCD 0h-0h'!$A$3,"Date0",$B61),"")</f>
        <v/>
      </c>
      <c r="J61" s="56" t="str">
        <f>IFERROR(GETPIVOTDATA("Max de Bar  ",'TCD 0h-0h'!$A$3,"Date0",$B61),"")</f>
        <v/>
      </c>
      <c r="K61" s="55" t="str">
        <f>IFERROR(GETPIVOTDATA("Moyenne de Bar  ",'TCD 0h-0h'!$A$3,"Date0",$B61),"")</f>
        <v/>
      </c>
      <c r="L61" s="78" t="str">
        <f>IFERROR(GETPIVOTDATA("Moyenne de Wind Speed",'TCD 0h-0h'!$A$3,"Date0",$B61),"")</f>
        <v/>
      </c>
      <c r="M61" s="78" t="str">
        <f>IFERROR(GETPIVOTDATA("Max de Wind Speed",'TCD 0h-0h'!$A$3,"Date0",$B61),"")</f>
        <v/>
      </c>
      <c r="N61" s="77" t="str">
        <f>IFERROR(GETPIVOTDATA("Max de Hi Speed",'TCD 0h-0h'!$A$3,"Date0",$B61),"")</f>
        <v/>
      </c>
      <c r="O61" s="78" t="str">
        <f>IFERROR(INDEX('TCD vent'!$T:$T,MATCH($B61,'TCD vent'!$A:$A,0)),"")</f>
        <v/>
      </c>
    </row>
    <row r="62" spans="2:15" x14ac:dyDescent="0.35">
      <c r="B62" s="31">
        <f t="shared" si="0"/>
        <v>58</v>
      </c>
      <c r="C62" s="32" t="str">
        <f>IFERROR(GETPIVOTDATA("Low Temp",'TCD 18h-18h'!$A$3,"Date18",B62),"")</f>
        <v/>
      </c>
      <c r="D62" s="32" t="str">
        <f>IFERROR(GETPIVOTDATA("Max de Hi Temp",'TCD 6h-6h'!$A$3,"Date6",B62),"")</f>
        <v/>
      </c>
      <c r="E62" s="33" t="str">
        <f>IFERROR(GETPIVOTDATA("Moyenne de Temp Out",'TCD 0h-0h'!$A$3,"Date0",B62),"")</f>
        <v/>
      </c>
      <c r="F62" s="45" t="str">
        <f>IFERROR(GETPIVOTDATA("Somme de Rain",'TCD 6h-6h'!$A$3,"Date6",B62),"")</f>
        <v/>
      </c>
      <c r="G62" s="45" t="str">
        <f>IFERROR(INDEX('TCD 6h-6h'!$AG:$AG,MATCH($B62,'TCD 6h-6h'!$G:$G,0)),"")</f>
        <v/>
      </c>
      <c r="H62" s="44" t="str">
        <f>IFERROR(GETPIVOTDATA("Max de Rain Rate",'TCD 6h-6h'!$A$3,"Date6",B62),"")</f>
        <v/>
      </c>
      <c r="I62" s="56" t="str">
        <f>IFERROR(GETPIVOTDATA("Min de Bar  ",'TCD 0h-0h'!$A$3,"Date0",$B62),"")</f>
        <v/>
      </c>
      <c r="J62" s="56" t="str">
        <f>IFERROR(GETPIVOTDATA("Max de Bar  ",'TCD 0h-0h'!$A$3,"Date0",$B62),"")</f>
        <v/>
      </c>
      <c r="K62" s="55" t="str">
        <f>IFERROR(GETPIVOTDATA("Moyenne de Bar  ",'TCD 0h-0h'!$A$3,"Date0",$B62),"")</f>
        <v/>
      </c>
      <c r="L62" s="78" t="str">
        <f>IFERROR(GETPIVOTDATA("Moyenne de Wind Speed",'TCD 0h-0h'!$A$3,"Date0",$B62),"")</f>
        <v/>
      </c>
      <c r="M62" s="78" t="str">
        <f>IFERROR(GETPIVOTDATA("Max de Wind Speed",'TCD 0h-0h'!$A$3,"Date0",$B62),"")</f>
        <v/>
      </c>
      <c r="N62" s="77" t="str">
        <f>IFERROR(GETPIVOTDATA("Max de Hi Speed",'TCD 0h-0h'!$A$3,"Date0",$B62),"")</f>
        <v/>
      </c>
      <c r="O62" s="78" t="str">
        <f>IFERROR(INDEX('TCD vent'!$T:$T,MATCH($B62,'TCD vent'!$A:$A,0)),"")</f>
        <v/>
      </c>
    </row>
    <row r="63" spans="2:15" x14ac:dyDescent="0.35">
      <c r="B63" s="31">
        <f t="shared" si="0"/>
        <v>59</v>
      </c>
      <c r="C63" s="32" t="str">
        <f>IFERROR(GETPIVOTDATA("Low Temp",'TCD 18h-18h'!$A$3,"Date18",B63),"")</f>
        <v/>
      </c>
      <c r="D63" s="32" t="str">
        <f>IFERROR(GETPIVOTDATA("Max de Hi Temp",'TCD 6h-6h'!$A$3,"Date6",B63),"")</f>
        <v/>
      </c>
      <c r="E63" s="33" t="str">
        <f>IFERROR(GETPIVOTDATA("Moyenne de Temp Out",'TCD 0h-0h'!$A$3,"Date0",B63),"")</f>
        <v/>
      </c>
      <c r="F63" s="45" t="str">
        <f>IFERROR(GETPIVOTDATA("Somme de Rain",'TCD 6h-6h'!$A$3,"Date6",B63),"")</f>
        <v/>
      </c>
      <c r="G63" s="45" t="str">
        <f>IFERROR(INDEX('TCD 6h-6h'!$AG:$AG,MATCH($B63,'TCD 6h-6h'!$G:$G,0)),"")</f>
        <v/>
      </c>
      <c r="H63" s="44" t="str">
        <f>IFERROR(GETPIVOTDATA("Max de Rain Rate",'TCD 6h-6h'!$A$3,"Date6",B63),"")</f>
        <v/>
      </c>
      <c r="I63" s="56" t="str">
        <f>IFERROR(GETPIVOTDATA("Min de Bar  ",'TCD 0h-0h'!$A$3,"Date0",$B63),"")</f>
        <v/>
      </c>
      <c r="J63" s="56" t="str">
        <f>IFERROR(GETPIVOTDATA("Max de Bar  ",'TCD 0h-0h'!$A$3,"Date0",$B63),"")</f>
        <v/>
      </c>
      <c r="K63" s="55" t="str">
        <f>IFERROR(GETPIVOTDATA("Moyenne de Bar  ",'TCD 0h-0h'!$A$3,"Date0",$B63),"")</f>
        <v/>
      </c>
      <c r="L63" s="78" t="str">
        <f>IFERROR(GETPIVOTDATA("Moyenne de Wind Speed",'TCD 0h-0h'!$A$3,"Date0",$B63),"")</f>
        <v/>
      </c>
      <c r="M63" s="78" t="str">
        <f>IFERROR(GETPIVOTDATA("Max de Wind Speed",'TCD 0h-0h'!$A$3,"Date0",$B63),"")</f>
        <v/>
      </c>
      <c r="N63" s="77" t="str">
        <f>IFERROR(GETPIVOTDATA("Max de Hi Speed",'TCD 0h-0h'!$A$3,"Date0",$B63),"")</f>
        <v/>
      </c>
      <c r="O63" s="78" t="str">
        <f>IFERROR(INDEX('TCD vent'!$T:$T,MATCH($B63,'TCD vent'!$A:$A,0)),"")</f>
        <v/>
      </c>
    </row>
    <row r="64" spans="2:15" x14ac:dyDescent="0.35">
      <c r="B64" s="31">
        <f t="shared" si="0"/>
        <v>60</v>
      </c>
      <c r="C64" s="32" t="str">
        <f>IFERROR(GETPIVOTDATA("Low Temp",'TCD 18h-18h'!$A$3,"Date18",B64),"")</f>
        <v/>
      </c>
      <c r="D64" s="32" t="str">
        <f>IFERROR(GETPIVOTDATA("Max de Hi Temp",'TCD 6h-6h'!$A$3,"Date6",B64),"")</f>
        <v/>
      </c>
      <c r="E64" s="33" t="str">
        <f>IFERROR(GETPIVOTDATA("Moyenne de Temp Out",'TCD 0h-0h'!$A$3,"Date0",B64),"")</f>
        <v/>
      </c>
      <c r="F64" s="45" t="str">
        <f>IFERROR(GETPIVOTDATA("Somme de Rain",'TCD 6h-6h'!$A$3,"Date6",B64),"")</f>
        <v/>
      </c>
      <c r="G64" s="45" t="str">
        <f>IFERROR(INDEX('TCD 6h-6h'!$AG:$AG,MATCH($B64,'TCD 6h-6h'!$G:$G,0)),"")</f>
        <v/>
      </c>
      <c r="H64" s="44" t="str">
        <f>IFERROR(GETPIVOTDATA("Max de Rain Rate",'TCD 6h-6h'!$A$3,"Date6",B64),"")</f>
        <v/>
      </c>
      <c r="I64" s="56" t="str">
        <f>IFERROR(GETPIVOTDATA("Min de Bar  ",'TCD 0h-0h'!$A$3,"Date0",$B64),"")</f>
        <v/>
      </c>
      <c r="J64" s="56" t="str">
        <f>IFERROR(GETPIVOTDATA("Max de Bar  ",'TCD 0h-0h'!$A$3,"Date0",$B64),"")</f>
        <v/>
      </c>
      <c r="K64" s="55" t="str">
        <f>IFERROR(GETPIVOTDATA("Moyenne de Bar  ",'TCD 0h-0h'!$A$3,"Date0",$B64),"")</f>
        <v/>
      </c>
      <c r="L64" s="78" t="str">
        <f>IFERROR(GETPIVOTDATA("Moyenne de Wind Speed",'TCD 0h-0h'!$A$3,"Date0",$B64),"")</f>
        <v/>
      </c>
      <c r="M64" s="78" t="str">
        <f>IFERROR(GETPIVOTDATA("Max de Wind Speed",'TCD 0h-0h'!$A$3,"Date0",$B64),"")</f>
        <v/>
      </c>
      <c r="N64" s="77" t="str">
        <f>IFERROR(GETPIVOTDATA("Max de Hi Speed",'TCD 0h-0h'!$A$3,"Date0",$B64),"")</f>
        <v/>
      </c>
      <c r="O64" s="78" t="str">
        <f>IFERROR(INDEX('TCD vent'!$T:$T,MATCH($B64,'TCD vent'!$A:$A,0)),"")</f>
        <v/>
      </c>
    </row>
    <row r="65" spans="2:15" x14ac:dyDescent="0.35">
      <c r="B65" s="31">
        <f t="shared" si="0"/>
        <v>61</v>
      </c>
      <c r="C65" s="32" t="str">
        <f>IFERROR(GETPIVOTDATA("Low Temp",'TCD 18h-18h'!$A$3,"Date18",B65),"")</f>
        <v/>
      </c>
      <c r="D65" s="32" t="str">
        <f>IFERROR(GETPIVOTDATA("Max de Hi Temp",'TCD 6h-6h'!$A$3,"Date6",B65),"")</f>
        <v/>
      </c>
      <c r="E65" s="33" t="str">
        <f>IFERROR(GETPIVOTDATA("Moyenne de Temp Out",'TCD 0h-0h'!$A$3,"Date0",B65),"")</f>
        <v/>
      </c>
      <c r="F65" s="45" t="str">
        <f>IFERROR(GETPIVOTDATA("Somme de Rain",'TCD 6h-6h'!$A$3,"Date6",B65),"")</f>
        <v/>
      </c>
      <c r="G65" s="45" t="str">
        <f>IFERROR(INDEX('TCD 6h-6h'!$AG:$AG,MATCH($B65,'TCD 6h-6h'!$G:$G,0)),"")</f>
        <v/>
      </c>
      <c r="H65" s="44" t="str">
        <f>IFERROR(GETPIVOTDATA("Max de Rain Rate",'TCD 6h-6h'!$A$3,"Date6",B65),"")</f>
        <v/>
      </c>
      <c r="I65" s="56" t="str">
        <f>IFERROR(GETPIVOTDATA("Min de Bar  ",'TCD 0h-0h'!$A$3,"Date0",$B65),"")</f>
        <v/>
      </c>
      <c r="J65" s="56" t="str">
        <f>IFERROR(GETPIVOTDATA("Max de Bar  ",'TCD 0h-0h'!$A$3,"Date0",$B65),"")</f>
        <v/>
      </c>
      <c r="K65" s="55" t="str">
        <f>IFERROR(GETPIVOTDATA("Moyenne de Bar  ",'TCD 0h-0h'!$A$3,"Date0",$B65),"")</f>
        <v/>
      </c>
      <c r="L65" s="78" t="str">
        <f>IFERROR(GETPIVOTDATA("Moyenne de Wind Speed",'TCD 0h-0h'!$A$3,"Date0",$B65),"")</f>
        <v/>
      </c>
      <c r="M65" s="78" t="str">
        <f>IFERROR(GETPIVOTDATA("Max de Wind Speed",'TCD 0h-0h'!$A$3,"Date0",$B65),"")</f>
        <v/>
      </c>
      <c r="N65" s="77" t="str">
        <f>IFERROR(GETPIVOTDATA("Max de Hi Speed",'TCD 0h-0h'!$A$3,"Date0",$B65),"")</f>
        <v/>
      </c>
      <c r="O65" s="78" t="str">
        <f>IFERROR(INDEX('TCD vent'!$T:$T,MATCH($B65,'TCD vent'!$A:$A,0)),"")</f>
        <v/>
      </c>
    </row>
    <row r="66" spans="2:15" x14ac:dyDescent="0.35">
      <c r="B66" s="31">
        <f t="shared" si="0"/>
        <v>62</v>
      </c>
      <c r="C66" s="32" t="str">
        <f>IFERROR(GETPIVOTDATA("Low Temp",'TCD 18h-18h'!$A$3,"Date18",B66),"")</f>
        <v/>
      </c>
      <c r="D66" s="32" t="str">
        <f>IFERROR(GETPIVOTDATA("Max de Hi Temp",'TCD 6h-6h'!$A$3,"Date6",B66),"")</f>
        <v/>
      </c>
      <c r="E66" s="33" t="str">
        <f>IFERROR(GETPIVOTDATA("Moyenne de Temp Out",'TCD 0h-0h'!$A$3,"Date0",B66),"")</f>
        <v/>
      </c>
      <c r="F66" s="45" t="str">
        <f>IFERROR(GETPIVOTDATA("Somme de Rain",'TCD 6h-6h'!$A$3,"Date6",B66),"")</f>
        <v/>
      </c>
      <c r="G66" s="45" t="str">
        <f>IFERROR(INDEX('TCD 6h-6h'!$AG:$AG,MATCH($B66,'TCD 6h-6h'!$G:$G,0)),"")</f>
        <v/>
      </c>
      <c r="H66" s="44" t="str">
        <f>IFERROR(GETPIVOTDATA("Max de Rain Rate",'TCD 6h-6h'!$A$3,"Date6",B66),"")</f>
        <v/>
      </c>
      <c r="I66" s="56" t="str">
        <f>IFERROR(GETPIVOTDATA("Min de Bar  ",'TCD 0h-0h'!$A$3,"Date0",$B66),"")</f>
        <v/>
      </c>
      <c r="J66" s="56" t="str">
        <f>IFERROR(GETPIVOTDATA("Max de Bar  ",'TCD 0h-0h'!$A$3,"Date0",$B66),"")</f>
        <v/>
      </c>
      <c r="K66" s="55" t="str">
        <f>IFERROR(GETPIVOTDATA("Moyenne de Bar  ",'TCD 0h-0h'!$A$3,"Date0",$B66),"")</f>
        <v/>
      </c>
      <c r="L66" s="78" t="str">
        <f>IFERROR(GETPIVOTDATA("Moyenne de Wind Speed",'TCD 0h-0h'!$A$3,"Date0",$B66),"")</f>
        <v/>
      </c>
      <c r="M66" s="78" t="str">
        <f>IFERROR(GETPIVOTDATA("Max de Wind Speed",'TCD 0h-0h'!$A$3,"Date0",$B66),"")</f>
        <v/>
      </c>
      <c r="N66" s="77" t="str">
        <f>IFERROR(GETPIVOTDATA("Max de Hi Speed",'TCD 0h-0h'!$A$3,"Date0",$B66),"")</f>
        <v/>
      </c>
      <c r="O66" s="78" t="str">
        <f>IFERROR(INDEX('TCD vent'!$T:$T,MATCH($B66,'TCD vent'!$A:$A,0)),"")</f>
        <v/>
      </c>
    </row>
    <row r="67" spans="2:15" x14ac:dyDescent="0.35">
      <c r="B67" s="31">
        <f t="shared" si="0"/>
        <v>63</v>
      </c>
      <c r="C67" s="32" t="str">
        <f>IFERROR(GETPIVOTDATA("Low Temp",'TCD 18h-18h'!$A$3,"Date18",B67),"")</f>
        <v/>
      </c>
      <c r="D67" s="32" t="str">
        <f>IFERROR(GETPIVOTDATA("Max de Hi Temp",'TCD 6h-6h'!$A$3,"Date6",B67),"")</f>
        <v/>
      </c>
      <c r="E67" s="33" t="str">
        <f>IFERROR(GETPIVOTDATA("Moyenne de Temp Out",'TCD 0h-0h'!$A$3,"Date0",B67),"")</f>
        <v/>
      </c>
      <c r="F67" s="45" t="str">
        <f>IFERROR(GETPIVOTDATA("Somme de Rain",'TCD 6h-6h'!$A$3,"Date6",B67),"")</f>
        <v/>
      </c>
      <c r="G67" s="45" t="str">
        <f>IFERROR(INDEX('TCD 6h-6h'!$AG:$AG,MATCH($B67,'TCD 6h-6h'!$G:$G,0)),"")</f>
        <v/>
      </c>
      <c r="H67" s="44" t="str">
        <f>IFERROR(GETPIVOTDATA("Max de Rain Rate",'TCD 6h-6h'!$A$3,"Date6",B67),"")</f>
        <v/>
      </c>
      <c r="I67" s="56" t="str">
        <f>IFERROR(GETPIVOTDATA("Min de Bar  ",'TCD 0h-0h'!$A$3,"Date0",$B67),"")</f>
        <v/>
      </c>
      <c r="J67" s="56" t="str">
        <f>IFERROR(GETPIVOTDATA("Max de Bar  ",'TCD 0h-0h'!$A$3,"Date0",$B67),"")</f>
        <v/>
      </c>
      <c r="K67" s="55" t="str">
        <f>IFERROR(GETPIVOTDATA("Moyenne de Bar  ",'TCD 0h-0h'!$A$3,"Date0",$B67),"")</f>
        <v/>
      </c>
      <c r="L67" s="78" t="str">
        <f>IFERROR(GETPIVOTDATA("Moyenne de Wind Speed",'TCD 0h-0h'!$A$3,"Date0",$B67),"")</f>
        <v/>
      </c>
      <c r="M67" s="78" t="str">
        <f>IFERROR(GETPIVOTDATA("Max de Wind Speed",'TCD 0h-0h'!$A$3,"Date0",$B67),"")</f>
        <v/>
      </c>
      <c r="N67" s="77" t="str">
        <f>IFERROR(GETPIVOTDATA("Max de Hi Speed",'TCD 0h-0h'!$A$3,"Date0",$B67),"")</f>
        <v/>
      </c>
      <c r="O67" s="78" t="str">
        <f>IFERROR(INDEX('TCD vent'!$T:$T,MATCH($B67,'TCD vent'!$A:$A,0)),"")</f>
        <v/>
      </c>
    </row>
    <row r="68" spans="2:15" x14ac:dyDescent="0.35">
      <c r="B68" s="31">
        <f t="shared" si="0"/>
        <v>64</v>
      </c>
      <c r="C68" s="32" t="str">
        <f>IFERROR(GETPIVOTDATA("Low Temp",'TCD 18h-18h'!$A$3,"Date18",B68),"")</f>
        <v/>
      </c>
      <c r="D68" s="32" t="str">
        <f>IFERROR(GETPIVOTDATA("Max de Hi Temp",'TCD 6h-6h'!$A$3,"Date6",B68),"")</f>
        <v/>
      </c>
      <c r="E68" s="33" t="str">
        <f>IFERROR(GETPIVOTDATA("Moyenne de Temp Out",'TCD 0h-0h'!$A$3,"Date0",B68),"")</f>
        <v/>
      </c>
      <c r="F68" s="45" t="str">
        <f>IFERROR(GETPIVOTDATA("Somme de Rain",'TCD 6h-6h'!$A$3,"Date6",B68),"")</f>
        <v/>
      </c>
      <c r="G68" s="45" t="str">
        <f>IFERROR(INDEX('TCD 6h-6h'!$AG:$AG,MATCH($B68,'TCD 6h-6h'!$G:$G,0)),"")</f>
        <v/>
      </c>
      <c r="H68" s="44" t="str">
        <f>IFERROR(GETPIVOTDATA("Max de Rain Rate",'TCD 6h-6h'!$A$3,"Date6",B68),"")</f>
        <v/>
      </c>
      <c r="I68" s="56" t="str">
        <f>IFERROR(GETPIVOTDATA("Min de Bar  ",'TCD 0h-0h'!$A$3,"Date0",$B68),"")</f>
        <v/>
      </c>
      <c r="J68" s="56" t="str">
        <f>IFERROR(GETPIVOTDATA("Max de Bar  ",'TCD 0h-0h'!$A$3,"Date0",$B68),"")</f>
        <v/>
      </c>
      <c r="K68" s="55" t="str">
        <f>IFERROR(GETPIVOTDATA("Moyenne de Bar  ",'TCD 0h-0h'!$A$3,"Date0",$B68),"")</f>
        <v/>
      </c>
      <c r="L68" s="78" t="str">
        <f>IFERROR(GETPIVOTDATA("Moyenne de Wind Speed",'TCD 0h-0h'!$A$3,"Date0",$B68),"")</f>
        <v/>
      </c>
      <c r="M68" s="78" t="str">
        <f>IFERROR(GETPIVOTDATA("Max de Wind Speed",'TCD 0h-0h'!$A$3,"Date0",$B68),"")</f>
        <v/>
      </c>
      <c r="N68" s="77" t="str">
        <f>IFERROR(GETPIVOTDATA("Max de Hi Speed",'TCD 0h-0h'!$A$3,"Date0",$B68),"")</f>
        <v/>
      </c>
      <c r="O68" s="78" t="str">
        <f>IFERROR(INDEX('TCD vent'!$T:$T,MATCH($B68,'TCD vent'!$A:$A,0)),"")</f>
        <v/>
      </c>
    </row>
    <row r="69" spans="2:15" x14ac:dyDescent="0.35">
      <c r="B69" s="31">
        <f t="shared" si="0"/>
        <v>65</v>
      </c>
      <c r="C69" s="32" t="str">
        <f>IFERROR(GETPIVOTDATA("Low Temp",'TCD 18h-18h'!$A$3,"Date18",B69),"")</f>
        <v/>
      </c>
      <c r="D69" s="32" t="str">
        <f>IFERROR(GETPIVOTDATA("Max de Hi Temp",'TCD 6h-6h'!$A$3,"Date6",B69),"")</f>
        <v/>
      </c>
      <c r="E69" s="33" t="str">
        <f>IFERROR(GETPIVOTDATA("Moyenne de Temp Out",'TCD 0h-0h'!$A$3,"Date0",B69),"")</f>
        <v/>
      </c>
      <c r="F69" s="45" t="str">
        <f>IFERROR(GETPIVOTDATA("Somme de Rain",'TCD 6h-6h'!$A$3,"Date6",B69),"")</f>
        <v/>
      </c>
      <c r="G69" s="45" t="str">
        <f>IFERROR(INDEX('TCD 6h-6h'!$AG:$AG,MATCH($B69,'TCD 6h-6h'!$G:$G,0)),"")</f>
        <v/>
      </c>
      <c r="H69" s="44" t="str">
        <f>IFERROR(GETPIVOTDATA("Max de Rain Rate",'TCD 6h-6h'!$A$3,"Date6",B69),"")</f>
        <v/>
      </c>
      <c r="I69" s="56" t="str">
        <f>IFERROR(GETPIVOTDATA("Min de Bar  ",'TCD 0h-0h'!$A$3,"Date0",$B69),"")</f>
        <v/>
      </c>
      <c r="J69" s="56" t="str">
        <f>IFERROR(GETPIVOTDATA("Max de Bar  ",'TCD 0h-0h'!$A$3,"Date0",$B69),"")</f>
        <v/>
      </c>
      <c r="K69" s="55" t="str">
        <f>IFERROR(GETPIVOTDATA("Moyenne de Bar  ",'TCD 0h-0h'!$A$3,"Date0",$B69),"")</f>
        <v/>
      </c>
      <c r="L69" s="78" t="str">
        <f>IFERROR(GETPIVOTDATA("Moyenne de Wind Speed",'TCD 0h-0h'!$A$3,"Date0",$B69),"")</f>
        <v/>
      </c>
      <c r="M69" s="78" t="str">
        <f>IFERROR(GETPIVOTDATA("Max de Wind Speed",'TCD 0h-0h'!$A$3,"Date0",$B69),"")</f>
        <v/>
      </c>
      <c r="N69" s="77" t="str">
        <f>IFERROR(GETPIVOTDATA("Max de Hi Speed",'TCD 0h-0h'!$A$3,"Date0",$B69),"")</f>
        <v/>
      </c>
      <c r="O69" s="78" t="str">
        <f>IFERROR(INDEX('TCD vent'!$T:$T,MATCH($B69,'TCD vent'!$A:$A,0)),"")</f>
        <v/>
      </c>
    </row>
    <row r="70" spans="2:15" x14ac:dyDescent="0.35">
      <c r="B70" s="31">
        <f t="shared" ref="B70:B133" si="1">B69+1</f>
        <v>66</v>
      </c>
      <c r="C70" s="32" t="str">
        <f>IFERROR(GETPIVOTDATA("Low Temp",'TCD 18h-18h'!$A$3,"Date18",B70),"")</f>
        <v/>
      </c>
      <c r="D70" s="32" t="str">
        <f>IFERROR(GETPIVOTDATA("Max de Hi Temp",'TCD 6h-6h'!$A$3,"Date6",B70),"")</f>
        <v/>
      </c>
      <c r="E70" s="33" t="str">
        <f>IFERROR(GETPIVOTDATA("Moyenne de Temp Out",'TCD 0h-0h'!$A$3,"Date0",B70),"")</f>
        <v/>
      </c>
      <c r="F70" s="45" t="str">
        <f>IFERROR(GETPIVOTDATA("Somme de Rain",'TCD 6h-6h'!$A$3,"Date6",B70),"")</f>
        <v/>
      </c>
      <c r="G70" s="45" t="str">
        <f>IFERROR(INDEX('TCD 6h-6h'!$AG:$AG,MATCH($B70,'TCD 6h-6h'!$G:$G,0)),"")</f>
        <v/>
      </c>
      <c r="H70" s="44" t="str">
        <f>IFERROR(GETPIVOTDATA("Max de Rain Rate",'TCD 6h-6h'!$A$3,"Date6",B70),"")</f>
        <v/>
      </c>
      <c r="I70" s="56" t="str">
        <f>IFERROR(GETPIVOTDATA("Min de Bar  ",'TCD 0h-0h'!$A$3,"Date0",$B70),"")</f>
        <v/>
      </c>
      <c r="J70" s="56" t="str">
        <f>IFERROR(GETPIVOTDATA("Max de Bar  ",'TCD 0h-0h'!$A$3,"Date0",$B70),"")</f>
        <v/>
      </c>
      <c r="K70" s="55" t="str">
        <f>IFERROR(GETPIVOTDATA("Moyenne de Bar  ",'TCD 0h-0h'!$A$3,"Date0",$B70),"")</f>
        <v/>
      </c>
      <c r="L70" s="78" t="str">
        <f>IFERROR(GETPIVOTDATA("Moyenne de Wind Speed",'TCD 0h-0h'!$A$3,"Date0",$B70),"")</f>
        <v/>
      </c>
      <c r="M70" s="78" t="str">
        <f>IFERROR(GETPIVOTDATA("Max de Wind Speed",'TCD 0h-0h'!$A$3,"Date0",$B70),"")</f>
        <v/>
      </c>
      <c r="N70" s="77" t="str">
        <f>IFERROR(GETPIVOTDATA("Max de Hi Speed",'TCD 0h-0h'!$A$3,"Date0",$B70),"")</f>
        <v/>
      </c>
      <c r="O70" s="78" t="str">
        <f>IFERROR(INDEX('TCD vent'!$T:$T,MATCH($B70,'TCD vent'!$A:$A,0)),"")</f>
        <v/>
      </c>
    </row>
    <row r="71" spans="2:15" x14ac:dyDescent="0.35">
      <c r="B71" s="31">
        <f t="shared" si="1"/>
        <v>67</v>
      </c>
      <c r="C71" s="32" t="str">
        <f>IFERROR(GETPIVOTDATA("Low Temp",'TCD 18h-18h'!$A$3,"Date18",B71),"")</f>
        <v/>
      </c>
      <c r="D71" s="32" t="str">
        <f>IFERROR(GETPIVOTDATA("Max de Hi Temp",'TCD 6h-6h'!$A$3,"Date6",B71),"")</f>
        <v/>
      </c>
      <c r="E71" s="33" t="str">
        <f>IFERROR(GETPIVOTDATA("Moyenne de Temp Out",'TCD 0h-0h'!$A$3,"Date0",B71),"")</f>
        <v/>
      </c>
      <c r="F71" s="45" t="str">
        <f>IFERROR(GETPIVOTDATA("Somme de Rain",'TCD 6h-6h'!$A$3,"Date6",B71),"")</f>
        <v/>
      </c>
      <c r="G71" s="45" t="str">
        <f>IFERROR(INDEX('TCD 6h-6h'!$AG:$AG,MATCH($B71,'TCD 6h-6h'!$G:$G,0)),"")</f>
        <v/>
      </c>
      <c r="H71" s="44" t="str">
        <f>IFERROR(GETPIVOTDATA("Max de Rain Rate",'TCD 6h-6h'!$A$3,"Date6",B71),"")</f>
        <v/>
      </c>
      <c r="I71" s="56" t="str">
        <f>IFERROR(GETPIVOTDATA("Min de Bar  ",'TCD 0h-0h'!$A$3,"Date0",$B71),"")</f>
        <v/>
      </c>
      <c r="J71" s="56" t="str">
        <f>IFERROR(GETPIVOTDATA("Max de Bar  ",'TCD 0h-0h'!$A$3,"Date0",$B71),"")</f>
        <v/>
      </c>
      <c r="K71" s="55" t="str">
        <f>IFERROR(GETPIVOTDATA("Moyenne de Bar  ",'TCD 0h-0h'!$A$3,"Date0",$B71),"")</f>
        <v/>
      </c>
      <c r="L71" s="78" t="str">
        <f>IFERROR(GETPIVOTDATA("Moyenne de Wind Speed",'TCD 0h-0h'!$A$3,"Date0",$B71),"")</f>
        <v/>
      </c>
      <c r="M71" s="78" t="str">
        <f>IFERROR(GETPIVOTDATA("Max de Wind Speed",'TCD 0h-0h'!$A$3,"Date0",$B71),"")</f>
        <v/>
      </c>
      <c r="N71" s="77" t="str">
        <f>IFERROR(GETPIVOTDATA("Max de Hi Speed",'TCD 0h-0h'!$A$3,"Date0",$B71),"")</f>
        <v/>
      </c>
      <c r="O71" s="78" t="str">
        <f>IFERROR(INDEX('TCD vent'!$T:$T,MATCH($B71,'TCD vent'!$A:$A,0)),"")</f>
        <v/>
      </c>
    </row>
    <row r="72" spans="2:15" x14ac:dyDescent="0.35">
      <c r="B72" s="31">
        <f t="shared" si="1"/>
        <v>68</v>
      </c>
      <c r="C72" s="32" t="str">
        <f>IFERROR(GETPIVOTDATA("Low Temp",'TCD 18h-18h'!$A$3,"Date18",B72),"")</f>
        <v/>
      </c>
      <c r="D72" s="32" t="str">
        <f>IFERROR(GETPIVOTDATA("Max de Hi Temp",'TCD 6h-6h'!$A$3,"Date6",B72),"")</f>
        <v/>
      </c>
      <c r="E72" s="33" t="str">
        <f>IFERROR(GETPIVOTDATA("Moyenne de Temp Out",'TCD 0h-0h'!$A$3,"Date0",B72),"")</f>
        <v/>
      </c>
      <c r="F72" s="45" t="str">
        <f>IFERROR(GETPIVOTDATA("Somme de Rain",'TCD 6h-6h'!$A$3,"Date6",B72),"")</f>
        <v/>
      </c>
      <c r="G72" s="45" t="str">
        <f>IFERROR(INDEX('TCD 6h-6h'!$AG:$AG,MATCH($B72,'TCD 6h-6h'!$G:$G,0)),"")</f>
        <v/>
      </c>
      <c r="H72" s="44" t="str">
        <f>IFERROR(GETPIVOTDATA("Max de Rain Rate",'TCD 6h-6h'!$A$3,"Date6",B72),"")</f>
        <v/>
      </c>
      <c r="I72" s="56" t="str">
        <f>IFERROR(GETPIVOTDATA("Min de Bar  ",'TCD 0h-0h'!$A$3,"Date0",$B72),"")</f>
        <v/>
      </c>
      <c r="J72" s="56" t="str">
        <f>IFERROR(GETPIVOTDATA("Max de Bar  ",'TCD 0h-0h'!$A$3,"Date0",$B72),"")</f>
        <v/>
      </c>
      <c r="K72" s="55" t="str">
        <f>IFERROR(GETPIVOTDATA("Moyenne de Bar  ",'TCD 0h-0h'!$A$3,"Date0",$B72),"")</f>
        <v/>
      </c>
      <c r="L72" s="78" t="str">
        <f>IFERROR(GETPIVOTDATA("Moyenne de Wind Speed",'TCD 0h-0h'!$A$3,"Date0",$B72),"")</f>
        <v/>
      </c>
      <c r="M72" s="78" t="str">
        <f>IFERROR(GETPIVOTDATA("Max de Wind Speed",'TCD 0h-0h'!$A$3,"Date0",$B72),"")</f>
        <v/>
      </c>
      <c r="N72" s="77" t="str">
        <f>IFERROR(GETPIVOTDATA("Max de Hi Speed",'TCD 0h-0h'!$A$3,"Date0",$B72),"")</f>
        <v/>
      </c>
      <c r="O72" s="78" t="str">
        <f>IFERROR(INDEX('TCD vent'!$T:$T,MATCH($B72,'TCD vent'!$A:$A,0)),"")</f>
        <v/>
      </c>
    </row>
    <row r="73" spans="2:15" x14ac:dyDescent="0.35">
      <c r="B73" s="31">
        <f t="shared" si="1"/>
        <v>69</v>
      </c>
      <c r="C73" s="32" t="str">
        <f>IFERROR(GETPIVOTDATA("Low Temp",'TCD 18h-18h'!$A$3,"Date18",B73),"")</f>
        <v/>
      </c>
      <c r="D73" s="32" t="str">
        <f>IFERROR(GETPIVOTDATA("Max de Hi Temp",'TCD 6h-6h'!$A$3,"Date6",B73),"")</f>
        <v/>
      </c>
      <c r="E73" s="33" t="str">
        <f>IFERROR(GETPIVOTDATA("Moyenne de Temp Out",'TCD 0h-0h'!$A$3,"Date0",B73),"")</f>
        <v/>
      </c>
      <c r="F73" s="45" t="str">
        <f>IFERROR(GETPIVOTDATA("Somme de Rain",'TCD 6h-6h'!$A$3,"Date6",B73),"")</f>
        <v/>
      </c>
      <c r="G73" s="45" t="str">
        <f>IFERROR(INDEX('TCD 6h-6h'!$AG:$AG,MATCH($B73,'TCD 6h-6h'!$G:$G,0)),"")</f>
        <v/>
      </c>
      <c r="H73" s="44" t="str">
        <f>IFERROR(GETPIVOTDATA("Max de Rain Rate",'TCD 6h-6h'!$A$3,"Date6",B73),"")</f>
        <v/>
      </c>
      <c r="I73" s="56" t="str">
        <f>IFERROR(GETPIVOTDATA("Min de Bar  ",'TCD 0h-0h'!$A$3,"Date0",$B73),"")</f>
        <v/>
      </c>
      <c r="J73" s="56" t="str">
        <f>IFERROR(GETPIVOTDATA("Max de Bar  ",'TCD 0h-0h'!$A$3,"Date0",$B73),"")</f>
        <v/>
      </c>
      <c r="K73" s="55" t="str">
        <f>IFERROR(GETPIVOTDATA("Moyenne de Bar  ",'TCD 0h-0h'!$A$3,"Date0",$B73),"")</f>
        <v/>
      </c>
      <c r="L73" s="78" t="str">
        <f>IFERROR(GETPIVOTDATA("Moyenne de Wind Speed",'TCD 0h-0h'!$A$3,"Date0",$B73),"")</f>
        <v/>
      </c>
      <c r="M73" s="78" t="str">
        <f>IFERROR(GETPIVOTDATA("Max de Wind Speed",'TCD 0h-0h'!$A$3,"Date0",$B73),"")</f>
        <v/>
      </c>
      <c r="N73" s="77" t="str">
        <f>IFERROR(GETPIVOTDATA("Max de Hi Speed",'TCD 0h-0h'!$A$3,"Date0",$B73),"")</f>
        <v/>
      </c>
      <c r="O73" s="78" t="str">
        <f>IFERROR(INDEX('TCD vent'!$T:$T,MATCH($B73,'TCD vent'!$A:$A,0)),"")</f>
        <v/>
      </c>
    </row>
    <row r="74" spans="2:15" x14ac:dyDescent="0.35">
      <c r="B74" s="31">
        <f t="shared" si="1"/>
        <v>70</v>
      </c>
      <c r="C74" s="32" t="str">
        <f>IFERROR(GETPIVOTDATA("Low Temp",'TCD 18h-18h'!$A$3,"Date18",B74),"")</f>
        <v/>
      </c>
      <c r="D74" s="32" t="str">
        <f>IFERROR(GETPIVOTDATA("Max de Hi Temp",'TCD 6h-6h'!$A$3,"Date6",B74),"")</f>
        <v/>
      </c>
      <c r="E74" s="33" t="str">
        <f>IFERROR(GETPIVOTDATA("Moyenne de Temp Out",'TCD 0h-0h'!$A$3,"Date0",B74),"")</f>
        <v/>
      </c>
      <c r="F74" s="45" t="str">
        <f>IFERROR(GETPIVOTDATA("Somme de Rain",'TCD 6h-6h'!$A$3,"Date6",B74),"")</f>
        <v/>
      </c>
      <c r="G74" s="45" t="str">
        <f>IFERROR(INDEX('TCD 6h-6h'!$AG:$AG,MATCH($B74,'TCD 6h-6h'!$G:$G,0)),"")</f>
        <v/>
      </c>
      <c r="H74" s="44" t="str">
        <f>IFERROR(GETPIVOTDATA("Max de Rain Rate",'TCD 6h-6h'!$A$3,"Date6",B74),"")</f>
        <v/>
      </c>
      <c r="I74" s="56" t="str">
        <f>IFERROR(GETPIVOTDATA("Min de Bar  ",'TCD 0h-0h'!$A$3,"Date0",$B74),"")</f>
        <v/>
      </c>
      <c r="J74" s="56" t="str">
        <f>IFERROR(GETPIVOTDATA("Max de Bar  ",'TCD 0h-0h'!$A$3,"Date0",$B74),"")</f>
        <v/>
      </c>
      <c r="K74" s="55" t="str">
        <f>IFERROR(GETPIVOTDATA("Moyenne de Bar  ",'TCD 0h-0h'!$A$3,"Date0",$B74),"")</f>
        <v/>
      </c>
      <c r="L74" s="78" t="str">
        <f>IFERROR(GETPIVOTDATA("Moyenne de Wind Speed",'TCD 0h-0h'!$A$3,"Date0",$B74),"")</f>
        <v/>
      </c>
      <c r="M74" s="78" t="str">
        <f>IFERROR(GETPIVOTDATA("Max de Wind Speed",'TCD 0h-0h'!$A$3,"Date0",$B74),"")</f>
        <v/>
      </c>
      <c r="N74" s="77" t="str">
        <f>IFERROR(GETPIVOTDATA("Max de Hi Speed",'TCD 0h-0h'!$A$3,"Date0",$B74),"")</f>
        <v/>
      </c>
      <c r="O74" s="78" t="str">
        <f>IFERROR(INDEX('TCD vent'!$T:$T,MATCH($B74,'TCD vent'!$A:$A,0)),"")</f>
        <v/>
      </c>
    </row>
    <row r="75" spans="2:15" x14ac:dyDescent="0.35">
      <c r="B75" s="31">
        <f t="shared" si="1"/>
        <v>71</v>
      </c>
      <c r="C75" s="32" t="str">
        <f>IFERROR(GETPIVOTDATA("Low Temp",'TCD 18h-18h'!$A$3,"Date18",B75),"")</f>
        <v/>
      </c>
      <c r="D75" s="32" t="str">
        <f>IFERROR(GETPIVOTDATA("Max de Hi Temp",'TCD 6h-6h'!$A$3,"Date6",B75),"")</f>
        <v/>
      </c>
      <c r="E75" s="33" t="str">
        <f>IFERROR(GETPIVOTDATA("Moyenne de Temp Out",'TCD 0h-0h'!$A$3,"Date0",B75),"")</f>
        <v/>
      </c>
      <c r="F75" s="45" t="str">
        <f>IFERROR(GETPIVOTDATA("Somme de Rain",'TCD 6h-6h'!$A$3,"Date6",B75),"")</f>
        <v/>
      </c>
      <c r="G75" s="45" t="str">
        <f>IFERROR(INDEX('TCD 6h-6h'!$AG:$AG,MATCH($B75,'TCD 6h-6h'!$G:$G,0)),"")</f>
        <v/>
      </c>
      <c r="H75" s="44" t="str">
        <f>IFERROR(GETPIVOTDATA("Max de Rain Rate",'TCD 6h-6h'!$A$3,"Date6",B75),"")</f>
        <v/>
      </c>
      <c r="I75" s="56" t="str">
        <f>IFERROR(GETPIVOTDATA("Min de Bar  ",'TCD 0h-0h'!$A$3,"Date0",$B75),"")</f>
        <v/>
      </c>
      <c r="J75" s="56" t="str">
        <f>IFERROR(GETPIVOTDATA("Max de Bar  ",'TCD 0h-0h'!$A$3,"Date0",$B75),"")</f>
        <v/>
      </c>
      <c r="K75" s="55" t="str">
        <f>IFERROR(GETPIVOTDATA("Moyenne de Bar  ",'TCD 0h-0h'!$A$3,"Date0",$B75),"")</f>
        <v/>
      </c>
      <c r="L75" s="78" t="str">
        <f>IFERROR(GETPIVOTDATA("Moyenne de Wind Speed",'TCD 0h-0h'!$A$3,"Date0",$B75),"")</f>
        <v/>
      </c>
      <c r="M75" s="78" t="str">
        <f>IFERROR(GETPIVOTDATA("Max de Wind Speed",'TCD 0h-0h'!$A$3,"Date0",$B75),"")</f>
        <v/>
      </c>
      <c r="N75" s="77" t="str">
        <f>IFERROR(GETPIVOTDATA("Max de Hi Speed",'TCD 0h-0h'!$A$3,"Date0",$B75),"")</f>
        <v/>
      </c>
      <c r="O75" s="78" t="str">
        <f>IFERROR(INDEX('TCD vent'!$T:$T,MATCH($B75,'TCD vent'!$A:$A,0)),"")</f>
        <v/>
      </c>
    </row>
    <row r="76" spans="2:15" x14ac:dyDescent="0.35">
      <c r="B76" s="31">
        <f t="shared" si="1"/>
        <v>72</v>
      </c>
      <c r="C76" s="32" t="str">
        <f>IFERROR(GETPIVOTDATA("Low Temp",'TCD 18h-18h'!$A$3,"Date18",B76),"")</f>
        <v/>
      </c>
      <c r="D76" s="32" t="str">
        <f>IFERROR(GETPIVOTDATA("Max de Hi Temp",'TCD 6h-6h'!$A$3,"Date6",B76),"")</f>
        <v/>
      </c>
      <c r="E76" s="33" t="str">
        <f>IFERROR(GETPIVOTDATA("Moyenne de Temp Out",'TCD 0h-0h'!$A$3,"Date0",B76),"")</f>
        <v/>
      </c>
      <c r="F76" s="45" t="str">
        <f>IFERROR(GETPIVOTDATA("Somme de Rain",'TCD 6h-6h'!$A$3,"Date6",B76),"")</f>
        <v/>
      </c>
      <c r="G76" s="45" t="str">
        <f>IFERROR(INDEX('TCD 6h-6h'!$AG:$AG,MATCH($B76,'TCD 6h-6h'!$G:$G,0)),"")</f>
        <v/>
      </c>
      <c r="H76" s="44" t="str">
        <f>IFERROR(GETPIVOTDATA("Max de Rain Rate",'TCD 6h-6h'!$A$3,"Date6",B76),"")</f>
        <v/>
      </c>
      <c r="I76" s="56" t="str">
        <f>IFERROR(GETPIVOTDATA("Min de Bar  ",'TCD 0h-0h'!$A$3,"Date0",$B76),"")</f>
        <v/>
      </c>
      <c r="J76" s="56" t="str">
        <f>IFERROR(GETPIVOTDATA("Max de Bar  ",'TCD 0h-0h'!$A$3,"Date0",$B76),"")</f>
        <v/>
      </c>
      <c r="K76" s="55" t="str">
        <f>IFERROR(GETPIVOTDATA("Moyenne de Bar  ",'TCD 0h-0h'!$A$3,"Date0",$B76),"")</f>
        <v/>
      </c>
      <c r="L76" s="78" t="str">
        <f>IFERROR(GETPIVOTDATA("Moyenne de Wind Speed",'TCD 0h-0h'!$A$3,"Date0",$B76),"")</f>
        <v/>
      </c>
      <c r="M76" s="78" t="str">
        <f>IFERROR(GETPIVOTDATA("Max de Wind Speed",'TCD 0h-0h'!$A$3,"Date0",$B76),"")</f>
        <v/>
      </c>
      <c r="N76" s="77" t="str">
        <f>IFERROR(GETPIVOTDATA("Max de Hi Speed",'TCD 0h-0h'!$A$3,"Date0",$B76),"")</f>
        <v/>
      </c>
      <c r="O76" s="78" t="str">
        <f>IFERROR(INDEX('TCD vent'!$T:$T,MATCH($B76,'TCD vent'!$A:$A,0)),"")</f>
        <v/>
      </c>
    </row>
    <row r="77" spans="2:15" x14ac:dyDescent="0.35">
      <c r="B77" s="31">
        <f t="shared" si="1"/>
        <v>73</v>
      </c>
      <c r="C77" s="32" t="str">
        <f>IFERROR(GETPIVOTDATA("Low Temp",'TCD 18h-18h'!$A$3,"Date18",B77),"")</f>
        <v/>
      </c>
      <c r="D77" s="32" t="str">
        <f>IFERROR(GETPIVOTDATA("Max de Hi Temp",'TCD 6h-6h'!$A$3,"Date6",B77),"")</f>
        <v/>
      </c>
      <c r="E77" s="33" t="str">
        <f>IFERROR(GETPIVOTDATA("Moyenne de Temp Out",'TCD 0h-0h'!$A$3,"Date0",B77),"")</f>
        <v/>
      </c>
      <c r="F77" s="45" t="str">
        <f>IFERROR(GETPIVOTDATA("Somme de Rain",'TCD 6h-6h'!$A$3,"Date6",B77),"")</f>
        <v/>
      </c>
      <c r="G77" s="45" t="str">
        <f>IFERROR(INDEX('TCD 6h-6h'!$AG:$AG,MATCH($B77,'TCD 6h-6h'!$G:$G,0)),"")</f>
        <v/>
      </c>
      <c r="H77" s="44" t="str">
        <f>IFERROR(GETPIVOTDATA("Max de Rain Rate",'TCD 6h-6h'!$A$3,"Date6",B77),"")</f>
        <v/>
      </c>
      <c r="I77" s="56" t="str">
        <f>IFERROR(GETPIVOTDATA("Min de Bar  ",'TCD 0h-0h'!$A$3,"Date0",$B77),"")</f>
        <v/>
      </c>
      <c r="J77" s="56" t="str">
        <f>IFERROR(GETPIVOTDATA("Max de Bar  ",'TCD 0h-0h'!$A$3,"Date0",$B77),"")</f>
        <v/>
      </c>
      <c r="K77" s="55" t="str">
        <f>IFERROR(GETPIVOTDATA("Moyenne de Bar  ",'TCD 0h-0h'!$A$3,"Date0",$B77),"")</f>
        <v/>
      </c>
      <c r="L77" s="78" t="str">
        <f>IFERROR(GETPIVOTDATA("Moyenne de Wind Speed",'TCD 0h-0h'!$A$3,"Date0",$B77),"")</f>
        <v/>
      </c>
      <c r="M77" s="78" t="str">
        <f>IFERROR(GETPIVOTDATA("Max de Wind Speed",'TCD 0h-0h'!$A$3,"Date0",$B77),"")</f>
        <v/>
      </c>
      <c r="N77" s="77" t="str">
        <f>IFERROR(GETPIVOTDATA("Max de Hi Speed",'TCD 0h-0h'!$A$3,"Date0",$B77),"")</f>
        <v/>
      </c>
      <c r="O77" s="78" t="str">
        <f>IFERROR(INDEX('TCD vent'!$T:$T,MATCH($B77,'TCD vent'!$A:$A,0)),"")</f>
        <v/>
      </c>
    </row>
    <row r="78" spans="2:15" x14ac:dyDescent="0.35">
      <c r="B78" s="31">
        <f t="shared" si="1"/>
        <v>74</v>
      </c>
      <c r="C78" s="32" t="str">
        <f>IFERROR(GETPIVOTDATA("Low Temp",'TCD 18h-18h'!$A$3,"Date18",B78),"")</f>
        <v/>
      </c>
      <c r="D78" s="32" t="str">
        <f>IFERROR(GETPIVOTDATA("Max de Hi Temp",'TCD 6h-6h'!$A$3,"Date6",B78),"")</f>
        <v/>
      </c>
      <c r="E78" s="33" t="str">
        <f>IFERROR(GETPIVOTDATA("Moyenne de Temp Out",'TCD 0h-0h'!$A$3,"Date0",B78),"")</f>
        <v/>
      </c>
      <c r="F78" s="45" t="str">
        <f>IFERROR(GETPIVOTDATA("Somme de Rain",'TCD 6h-6h'!$A$3,"Date6",B78),"")</f>
        <v/>
      </c>
      <c r="G78" s="45" t="str">
        <f>IFERROR(INDEX('TCD 6h-6h'!$AG:$AG,MATCH($B78,'TCD 6h-6h'!$G:$G,0)),"")</f>
        <v/>
      </c>
      <c r="H78" s="44" t="str">
        <f>IFERROR(GETPIVOTDATA("Max de Rain Rate",'TCD 6h-6h'!$A$3,"Date6",B78),"")</f>
        <v/>
      </c>
      <c r="I78" s="56" t="str">
        <f>IFERROR(GETPIVOTDATA("Min de Bar  ",'TCD 0h-0h'!$A$3,"Date0",$B78),"")</f>
        <v/>
      </c>
      <c r="J78" s="56" t="str">
        <f>IFERROR(GETPIVOTDATA("Max de Bar  ",'TCD 0h-0h'!$A$3,"Date0",$B78),"")</f>
        <v/>
      </c>
      <c r="K78" s="55" t="str">
        <f>IFERROR(GETPIVOTDATA("Moyenne de Bar  ",'TCD 0h-0h'!$A$3,"Date0",$B78),"")</f>
        <v/>
      </c>
      <c r="L78" s="78" t="str">
        <f>IFERROR(GETPIVOTDATA("Moyenne de Wind Speed",'TCD 0h-0h'!$A$3,"Date0",$B78),"")</f>
        <v/>
      </c>
      <c r="M78" s="78" t="str">
        <f>IFERROR(GETPIVOTDATA("Max de Wind Speed",'TCD 0h-0h'!$A$3,"Date0",$B78),"")</f>
        <v/>
      </c>
      <c r="N78" s="77" t="str">
        <f>IFERROR(GETPIVOTDATA("Max de Hi Speed",'TCD 0h-0h'!$A$3,"Date0",$B78),"")</f>
        <v/>
      </c>
      <c r="O78" s="78" t="str">
        <f>IFERROR(INDEX('TCD vent'!$T:$T,MATCH($B78,'TCD vent'!$A:$A,0)),"")</f>
        <v/>
      </c>
    </row>
    <row r="79" spans="2:15" x14ac:dyDescent="0.35">
      <c r="B79" s="31">
        <f t="shared" si="1"/>
        <v>75</v>
      </c>
      <c r="C79" s="32" t="str">
        <f>IFERROR(GETPIVOTDATA("Low Temp",'TCD 18h-18h'!$A$3,"Date18",B79),"")</f>
        <v/>
      </c>
      <c r="D79" s="32" t="str">
        <f>IFERROR(GETPIVOTDATA("Max de Hi Temp",'TCD 6h-6h'!$A$3,"Date6",B79),"")</f>
        <v/>
      </c>
      <c r="E79" s="33" t="str">
        <f>IFERROR(GETPIVOTDATA("Moyenne de Temp Out",'TCD 0h-0h'!$A$3,"Date0",B79),"")</f>
        <v/>
      </c>
      <c r="F79" s="45" t="str">
        <f>IFERROR(GETPIVOTDATA("Somme de Rain",'TCD 6h-6h'!$A$3,"Date6",B79),"")</f>
        <v/>
      </c>
      <c r="G79" s="45" t="str">
        <f>IFERROR(INDEX('TCD 6h-6h'!$AG:$AG,MATCH($B79,'TCD 6h-6h'!$G:$G,0)),"")</f>
        <v/>
      </c>
      <c r="H79" s="44" t="str">
        <f>IFERROR(GETPIVOTDATA("Max de Rain Rate",'TCD 6h-6h'!$A$3,"Date6",B79),"")</f>
        <v/>
      </c>
      <c r="I79" s="56" t="str">
        <f>IFERROR(GETPIVOTDATA("Min de Bar  ",'TCD 0h-0h'!$A$3,"Date0",$B79),"")</f>
        <v/>
      </c>
      <c r="J79" s="56" t="str">
        <f>IFERROR(GETPIVOTDATA("Max de Bar  ",'TCD 0h-0h'!$A$3,"Date0",$B79),"")</f>
        <v/>
      </c>
      <c r="K79" s="55" t="str">
        <f>IFERROR(GETPIVOTDATA("Moyenne de Bar  ",'TCD 0h-0h'!$A$3,"Date0",$B79),"")</f>
        <v/>
      </c>
      <c r="L79" s="78" t="str">
        <f>IFERROR(GETPIVOTDATA("Moyenne de Wind Speed",'TCD 0h-0h'!$A$3,"Date0",$B79),"")</f>
        <v/>
      </c>
      <c r="M79" s="78" t="str">
        <f>IFERROR(GETPIVOTDATA("Max de Wind Speed",'TCD 0h-0h'!$A$3,"Date0",$B79),"")</f>
        <v/>
      </c>
      <c r="N79" s="77" t="str">
        <f>IFERROR(GETPIVOTDATA("Max de Hi Speed",'TCD 0h-0h'!$A$3,"Date0",$B79),"")</f>
        <v/>
      </c>
      <c r="O79" s="78" t="str">
        <f>IFERROR(INDEX('TCD vent'!$T:$T,MATCH($B79,'TCD vent'!$A:$A,0)),"")</f>
        <v/>
      </c>
    </row>
    <row r="80" spans="2:15" x14ac:dyDescent="0.35">
      <c r="B80" s="31">
        <f t="shared" si="1"/>
        <v>76</v>
      </c>
      <c r="C80" s="32" t="str">
        <f>IFERROR(GETPIVOTDATA("Low Temp",'TCD 18h-18h'!$A$3,"Date18",B80),"")</f>
        <v/>
      </c>
      <c r="D80" s="32" t="str">
        <f>IFERROR(GETPIVOTDATA("Max de Hi Temp",'TCD 6h-6h'!$A$3,"Date6",B80),"")</f>
        <v/>
      </c>
      <c r="E80" s="33" t="str">
        <f>IFERROR(GETPIVOTDATA("Moyenne de Temp Out",'TCD 0h-0h'!$A$3,"Date0",B80),"")</f>
        <v/>
      </c>
      <c r="F80" s="45" t="str">
        <f>IFERROR(GETPIVOTDATA("Somme de Rain",'TCD 6h-6h'!$A$3,"Date6",B80),"")</f>
        <v/>
      </c>
      <c r="G80" s="45" t="str">
        <f>IFERROR(INDEX('TCD 6h-6h'!$AG:$AG,MATCH($B80,'TCD 6h-6h'!$G:$G,0)),"")</f>
        <v/>
      </c>
      <c r="H80" s="44" t="str">
        <f>IFERROR(GETPIVOTDATA("Max de Rain Rate",'TCD 6h-6h'!$A$3,"Date6",B80),"")</f>
        <v/>
      </c>
      <c r="I80" s="56" t="str">
        <f>IFERROR(GETPIVOTDATA("Min de Bar  ",'TCD 0h-0h'!$A$3,"Date0",$B80),"")</f>
        <v/>
      </c>
      <c r="J80" s="56" t="str">
        <f>IFERROR(GETPIVOTDATA("Max de Bar  ",'TCD 0h-0h'!$A$3,"Date0",$B80),"")</f>
        <v/>
      </c>
      <c r="K80" s="55" t="str">
        <f>IFERROR(GETPIVOTDATA("Moyenne de Bar  ",'TCD 0h-0h'!$A$3,"Date0",$B80),"")</f>
        <v/>
      </c>
      <c r="L80" s="78" t="str">
        <f>IFERROR(GETPIVOTDATA("Moyenne de Wind Speed",'TCD 0h-0h'!$A$3,"Date0",$B80),"")</f>
        <v/>
      </c>
      <c r="M80" s="78" t="str">
        <f>IFERROR(GETPIVOTDATA("Max de Wind Speed",'TCD 0h-0h'!$A$3,"Date0",$B80),"")</f>
        <v/>
      </c>
      <c r="N80" s="77" t="str">
        <f>IFERROR(GETPIVOTDATA("Max de Hi Speed",'TCD 0h-0h'!$A$3,"Date0",$B80),"")</f>
        <v/>
      </c>
      <c r="O80" s="78" t="str">
        <f>IFERROR(INDEX('TCD vent'!$T:$T,MATCH($B80,'TCD vent'!$A:$A,0)),"")</f>
        <v/>
      </c>
    </row>
    <row r="81" spans="2:15" x14ac:dyDescent="0.35">
      <c r="B81" s="31">
        <f t="shared" si="1"/>
        <v>77</v>
      </c>
      <c r="C81" s="32" t="str">
        <f>IFERROR(GETPIVOTDATA("Low Temp",'TCD 18h-18h'!$A$3,"Date18",B81),"")</f>
        <v/>
      </c>
      <c r="D81" s="32" t="str">
        <f>IFERROR(GETPIVOTDATA("Max de Hi Temp",'TCD 6h-6h'!$A$3,"Date6",B81),"")</f>
        <v/>
      </c>
      <c r="E81" s="33" t="str">
        <f>IFERROR(GETPIVOTDATA("Moyenne de Temp Out",'TCD 0h-0h'!$A$3,"Date0",B81),"")</f>
        <v/>
      </c>
      <c r="F81" s="45" t="str">
        <f>IFERROR(GETPIVOTDATA("Somme de Rain",'TCD 6h-6h'!$A$3,"Date6",B81),"")</f>
        <v/>
      </c>
      <c r="G81" s="45" t="str">
        <f>IFERROR(INDEX('TCD 6h-6h'!$AG:$AG,MATCH($B81,'TCD 6h-6h'!$G:$G,0)),"")</f>
        <v/>
      </c>
      <c r="H81" s="44" t="str">
        <f>IFERROR(GETPIVOTDATA("Max de Rain Rate",'TCD 6h-6h'!$A$3,"Date6",B81),"")</f>
        <v/>
      </c>
      <c r="I81" s="56" t="str">
        <f>IFERROR(GETPIVOTDATA("Min de Bar  ",'TCD 0h-0h'!$A$3,"Date0",$B81),"")</f>
        <v/>
      </c>
      <c r="J81" s="56" t="str">
        <f>IFERROR(GETPIVOTDATA("Max de Bar  ",'TCD 0h-0h'!$A$3,"Date0",$B81),"")</f>
        <v/>
      </c>
      <c r="K81" s="55" t="str">
        <f>IFERROR(GETPIVOTDATA("Moyenne de Bar  ",'TCD 0h-0h'!$A$3,"Date0",$B81),"")</f>
        <v/>
      </c>
      <c r="L81" s="78" t="str">
        <f>IFERROR(GETPIVOTDATA("Moyenne de Wind Speed",'TCD 0h-0h'!$A$3,"Date0",$B81),"")</f>
        <v/>
      </c>
      <c r="M81" s="78" t="str">
        <f>IFERROR(GETPIVOTDATA("Max de Wind Speed",'TCD 0h-0h'!$A$3,"Date0",$B81),"")</f>
        <v/>
      </c>
      <c r="N81" s="77" t="str">
        <f>IFERROR(GETPIVOTDATA("Max de Hi Speed",'TCD 0h-0h'!$A$3,"Date0",$B81),"")</f>
        <v/>
      </c>
      <c r="O81" s="78" t="str">
        <f>IFERROR(INDEX('TCD vent'!$T:$T,MATCH($B81,'TCD vent'!$A:$A,0)),"")</f>
        <v/>
      </c>
    </row>
    <row r="82" spans="2:15" x14ac:dyDescent="0.35">
      <c r="B82" s="31">
        <f t="shared" si="1"/>
        <v>78</v>
      </c>
      <c r="C82" s="32" t="str">
        <f>IFERROR(GETPIVOTDATA("Low Temp",'TCD 18h-18h'!$A$3,"Date18",B82),"")</f>
        <v/>
      </c>
      <c r="D82" s="32" t="str">
        <f>IFERROR(GETPIVOTDATA("Max de Hi Temp",'TCD 6h-6h'!$A$3,"Date6",B82),"")</f>
        <v/>
      </c>
      <c r="E82" s="33" t="str">
        <f>IFERROR(GETPIVOTDATA("Moyenne de Temp Out",'TCD 0h-0h'!$A$3,"Date0",B82),"")</f>
        <v/>
      </c>
      <c r="F82" s="45" t="str">
        <f>IFERROR(GETPIVOTDATA("Somme de Rain",'TCD 6h-6h'!$A$3,"Date6",B82),"")</f>
        <v/>
      </c>
      <c r="G82" s="45" t="str">
        <f>IFERROR(INDEX('TCD 6h-6h'!$AG:$AG,MATCH($B82,'TCD 6h-6h'!$G:$G,0)),"")</f>
        <v/>
      </c>
      <c r="H82" s="44" t="str">
        <f>IFERROR(GETPIVOTDATA("Max de Rain Rate",'TCD 6h-6h'!$A$3,"Date6",B82),"")</f>
        <v/>
      </c>
      <c r="I82" s="56" t="str">
        <f>IFERROR(GETPIVOTDATA("Min de Bar  ",'TCD 0h-0h'!$A$3,"Date0",$B82),"")</f>
        <v/>
      </c>
      <c r="J82" s="56" t="str">
        <f>IFERROR(GETPIVOTDATA("Max de Bar  ",'TCD 0h-0h'!$A$3,"Date0",$B82),"")</f>
        <v/>
      </c>
      <c r="K82" s="55" t="str">
        <f>IFERROR(GETPIVOTDATA("Moyenne de Bar  ",'TCD 0h-0h'!$A$3,"Date0",$B82),"")</f>
        <v/>
      </c>
      <c r="L82" s="78" t="str">
        <f>IFERROR(GETPIVOTDATA("Moyenne de Wind Speed",'TCD 0h-0h'!$A$3,"Date0",$B82),"")</f>
        <v/>
      </c>
      <c r="M82" s="78" t="str">
        <f>IFERROR(GETPIVOTDATA("Max de Wind Speed",'TCD 0h-0h'!$A$3,"Date0",$B82),"")</f>
        <v/>
      </c>
      <c r="N82" s="77" t="str">
        <f>IFERROR(GETPIVOTDATA("Max de Hi Speed",'TCD 0h-0h'!$A$3,"Date0",$B82),"")</f>
        <v/>
      </c>
      <c r="O82" s="78" t="str">
        <f>IFERROR(INDEX('TCD vent'!$T:$T,MATCH($B82,'TCD vent'!$A:$A,0)),"")</f>
        <v/>
      </c>
    </row>
    <row r="83" spans="2:15" x14ac:dyDescent="0.35">
      <c r="B83" s="31">
        <f t="shared" si="1"/>
        <v>79</v>
      </c>
      <c r="C83" s="32" t="str">
        <f>IFERROR(GETPIVOTDATA("Low Temp",'TCD 18h-18h'!$A$3,"Date18",B83),"")</f>
        <v/>
      </c>
      <c r="D83" s="32" t="str">
        <f>IFERROR(GETPIVOTDATA("Max de Hi Temp",'TCD 6h-6h'!$A$3,"Date6",B83),"")</f>
        <v/>
      </c>
      <c r="E83" s="33" t="str">
        <f>IFERROR(GETPIVOTDATA("Moyenne de Temp Out",'TCD 0h-0h'!$A$3,"Date0",B83),"")</f>
        <v/>
      </c>
      <c r="F83" s="45" t="str">
        <f>IFERROR(GETPIVOTDATA("Somme de Rain",'TCD 6h-6h'!$A$3,"Date6",B83),"")</f>
        <v/>
      </c>
      <c r="G83" s="45" t="str">
        <f>IFERROR(INDEX('TCD 6h-6h'!$AG:$AG,MATCH($B83,'TCD 6h-6h'!$G:$G,0)),"")</f>
        <v/>
      </c>
      <c r="H83" s="44" t="str">
        <f>IFERROR(GETPIVOTDATA("Max de Rain Rate",'TCD 6h-6h'!$A$3,"Date6",B83),"")</f>
        <v/>
      </c>
      <c r="I83" s="56" t="str">
        <f>IFERROR(GETPIVOTDATA("Min de Bar  ",'TCD 0h-0h'!$A$3,"Date0",$B83),"")</f>
        <v/>
      </c>
      <c r="J83" s="56" t="str">
        <f>IFERROR(GETPIVOTDATA("Max de Bar  ",'TCD 0h-0h'!$A$3,"Date0",$B83),"")</f>
        <v/>
      </c>
      <c r="K83" s="55" t="str">
        <f>IFERROR(GETPIVOTDATA("Moyenne de Bar  ",'TCD 0h-0h'!$A$3,"Date0",$B83),"")</f>
        <v/>
      </c>
      <c r="L83" s="78" t="str">
        <f>IFERROR(GETPIVOTDATA("Moyenne de Wind Speed",'TCD 0h-0h'!$A$3,"Date0",$B83),"")</f>
        <v/>
      </c>
      <c r="M83" s="78" t="str">
        <f>IFERROR(GETPIVOTDATA("Max de Wind Speed",'TCD 0h-0h'!$A$3,"Date0",$B83),"")</f>
        <v/>
      </c>
      <c r="N83" s="77" t="str">
        <f>IFERROR(GETPIVOTDATA("Max de Hi Speed",'TCD 0h-0h'!$A$3,"Date0",$B83),"")</f>
        <v/>
      </c>
      <c r="O83" s="78" t="str">
        <f>IFERROR(INDEX('TCD vent'!$T:$T,MATCH($B83,'TCD vent'!$A:$A,0)),"")</f>
        <v/>
      </c>
    </row>
    <row r="84" spans="2:15" x14ac:dyDescent="0.35">
      <c r="B84" s="31">
        <f t="shared" si="1"/>
        <v>80</v>
      </c>
      <c r="C84" s="32" t="str">
        <f>IFERROR(GETPIVOTDATA("Low Temp",'TCD 18h-18h'!$A$3,"Date18",B84),"")</f>
        <v/>
      </c>
      <c r="D84" s="32" t="str">
        <f>IFERROR(GETPIVOTDATA("Max de Hi Temp",'TCD 6h-6h'!$A$3,"Date6",B84),"")</f>
        <v/>
      </c>
      <c r="E84" s="33" t="str">
        <f>IFERROR(GETPIVOTDATA("Moyenne de Temp Out",'TCD 0h-0h'!$A$3,"Date0",B84),"")</f>
        <v/>
      </c>
      <c r="F84" s="45" t="str">
        <f>IFERROR(GETPIVOTDATA("Somme de Rain",'TCD 6h-6h'!$A$3,"Date6",B84),"")</f>
        <v/>
      </c>
      <c r="G84" s="45" t="str">
        <f>IFERROR(INDEX('TCD 6h-6h'!$AG:$AG,MATCH($B84,'TCD 6h-6h'!$G:$G,0)),"")</f>
        <v/>
      </c>
      <c r="H84" s="44" t="str">
        <f>IFERROR(GETPIVOTDATA("Max de Rain Rate",'TCD 6h-6h'!$A$3,"Date6",B84),"")</f>
        <v/>
      </c>
      <c r="I84" s="56" t="str">
        <f>IFERROR(GETPIVOTDATA("Min de Bar  ",'TCD 0h-0h'!$A$3,"Date0",$B84),"")</f>
        <v/>
      </c>
      <c r="J84" s="56" t="str">
        <f>IFERROR(GETPIVOTDATA("Max de Bar  ",'TCD 0h-0h'!$A$3,"Date0",$B84),"")</f>
        <v/>
      </c>
      <c r="K84" s="55" t="str">
        <f>IFERROR(GETPIVOTDATA("Moyenne de Bar  ",'TCD 0h-0h'!$A$3,"Date0",$B84),"")</f>
        <v/>
      </c>
      <c r="L84" s="78" t="str">
        <f>IFERROR(GETPIVOTDATA("Moyenne de Wind Speed",'TCD 0h-0h'!$A$3,"Date0",$B84),"")</f>
        <v/>
      </c>
      <c r="M84" s="78" t="str">
        <f>IFERROR(GETPIVOTDATA("Max de Wind Speed",'TCD 0h-0h'!$A$3,"Date0",$B84),"")</f>
        <v/>
      </c>
      <c r="N84" s="77" t="str">
        <f>IFERROR(GETPIVOTDATA("Max de Hi Speed",'TCD 0h-0h'!$A$3,"Date0",$B84),"")</f>
        <v/>
      </c>
      <c r="O84" s="78" t="str">
        <f>IFERROR(INDEX('TCD vent'!$T:$T,MATCH($B84,'TCD vent'!$A:$A,0)),"")</f>
        <v/>
      </c>
    </row>
    <row r="85" spans="2:15" x14ac:dyDescent="0.35">
      <c r="B85" s="31">
        <f t="shared" si="1"/>
        <v>81</v>
      </c>
      <c r="C85" s="32" t="str">
        <f>IFERROR(GETPIVOTDATA("Low Temp",'TCD 18h-18h'!$A$3,"Date18",B85),"")</f>
        <v/>
      </c>
      <c r="D85" s="32" t="str">
        <f>IFERROR(GETPIVOTDATA("Max de Hi Temp",'TCD 6h-6h'!$A$3,"Date6",B85),"")</f>
        <v/>
      </c>
      <c r="E85" s="33" t="str">
        <f>IFERROR(GETPIVOTDATA("Moyenne de Temp Out",'TCD 0h-0h'!$A$3,"Date0",B85),"")</f>
        <v/>
      </c>
      <c r="F85" s="45" t="str">
        <f>IFERROR(GETPIVOTDATA("Somme de Rain",'TCD 6h-6h'!$A$3,"Date6",B85),"")</f>
        <v/>
      </c>
      <c r="G85" s="45" t="str">
        <f>IFERROR(INDEX('TCD 6h-6h'!$AG:$AG,MATCH($B85,'TCD 6h-6h'!$G:$G,0)),"")</f>
        <v/>
      </c>
      <c r="H85" s="44" t="str">
        <f>IFERROR(GETPIVOTDATA("Max de Rain Rate",'TCD 6h-6h'!$A$3,"Date6",B85),"")</f>
        <v/>
      </c>
      <c r="I85" s="56" t="str">
        <f>IFERROR(GETPIVOTDATA("Min de Bar  ",'TCD 0h-0h'!$A$3,"Date0",$B85),"")</f>
        <v/>
      </c>
      <c r="J85" s="56" t="str">
        <f>IFERROR(GETPIVOTDATA("Max de Bar  ",'TCD 0h-0h'!$A$3,"Date0",$B85),"")</f>
        <v/>
      </c>
      <c r="K85" s="55" t="str">
        <f>IFERROR(GETPIVOTDATA("Moyenne de Bar  ",'TCD 0h-0h'!$A$3,"Date0",$B85),"")</f>
        <v/>
      </c>
      <c r="L85" s="78" t="str">
        <f>IFERROR(GETPIVOTDATA("Moyenne de Wind Speed",'TCD 0h-0h'!$A$3,"Date0",$B85),"")</f>
        <v/>
      </c>
      <c r="M85" s="78" t="str">
        <f>IFERROR(GETPIVOTDATA("Max de Wind Speed",'TCD 0h-0h'!$A$3,"Date0",$B85),"")</f>
        <v/>
      </c>
      <c r="N85" s="77" t="str">
        <f>IFERROR(GETPIVOTDATA("Max de Hi Speed",'TCD 0h-0h'!$A$3,"Date0",$B85),"")</f>
        <v/>
      </c>
      <c r="O85" s="78" t="str">
        <f>IFERROR(INDEX('TCD vent'!$T:$T,MATCH($B85,'TCD vent'!$A:$A,0)),"")</f>
        <v/>
      </c>
    </row>
    <row r="86" spans="2:15" x14ac:dyDescent="0.35">
      <c r="B86" s="31">
        <f t="shared" si="1"/>
        <v>82</v>
      </c>
      <c r="C86" s="32" t="str">
        <f>IFERROR(GETPIVOTDATA("Low Temp",'TCD 18h-18h'!$A$3,"Date18",B86),"")</f>
        <v/>
      </c>
      <c r="D86" s="32" t="str">
        <f>IFERROR(GETPIVOTDATA("Max de Hi Temp",'TCD 6h-6h'!$A$3,"Date6",B86),"")</f>
        <v/>
      </c>
      <c r="E86" s="33" t="str">
        <f>IFERROR(GETPIVOTDATA("Moyenne de Temp Out",'TCD 0h-0h'!$A$3,"Date0",B86),"")</f>
        <v/>
      </c>
      <c r="F86" s="45" t="str">
        <f>IFERROR(GETPIVOTDATA("Somme de Rain",'TCD 6h-6h'!$A$3,"Date6",B86),"")</f>
        <v/>
      </c>
      <c r="G86" s="45" t="str">
        <f>IFERROR(INDEX('TCD 6h-6h'!$AG:$AG,MATCH($B86,'TCD 6h-6h'!$G:$G,0)),"")</f>
        <v/>
      </c>
      <c r="H86" s="44" t="str">
        <f>IFERROR(GETPIVOTDATA("Max de Rain Rate",'TCD 6h-6h'!$A$3,"Date6",B86),"")</f>
        <v/>
      </c>
      <c r="I86" s="56" t="str">
        <f>IFERROR(GETPIVOTDATA("Min de Bar  ",'TCD 0h-0h'!$A$3,"Date0",$B86),"")</f>
        <v/>
      </c>
      <c r="J86" s="56" t="str">
        <f>IFERROR(GETPIVOTDATA("Max de Bar  ",'TCD 0h-0h'!$A$3,"Date0",$B86),"")</f>
        <v/>
      </c>
      <c r="K86" s="55" t="str">
        <f>IFERROR(GETPIVOTDATA("Moyenne de Bar  ",'TCD 0h-0h'!$A$3,"Date0",$B86),"")</f>
        <v/>
      </c>
      <c r="L86" s="78" t="str">
        <f>IFERROR(GETPIVOTDATA("Moyenne de Wind Speed",'TCD 0h-0h'!$A$3,"Date0",$B86),"")</f>
        <v/>
      </c>
      <c r="M86" s="78" t="str">
        <f>IFERROR(GETPIVOTDATA("Max de Wind Speed",'TCD 0h-0h'!$A$3,"Date0",$B86),"")</f>
        <v/>
      </c>
      <c r="N86" s="77" t="str">
        <f>IFERROR(GETPIVOTDATA("Max de Hi Speed",'TCD 0h-0h'!$A$3,"Date0",$B86),"")</f>
        <v/>
      </c>
      <c r="O86" s="78" t="str">
        <f>IFERROR(INDEX('TCD vent'!$T:$T,MATCH($B86,'TCD vent'!$A:$A,0)),"")</f>
        <v/>
      </c>
    </row>
    <row r="87" spans="2:15" x14ac:dyDescent="0.35">
      <c r="B87" s="31">
        <f t="shared" si="1"/>
        <v>83</v>
      </c>
      <c r="C87" s="32" t="str">
        <f>IFERROR(GETPIVOTDATA("Low Temp",'TCD 18h-18h'!$A$3,"Date18",B87),"")</f>
        <v/>
      </c>
      <c r="D87" s="32" t="str">
        <f>IFERROR(GETPIVOTDATA("Max de Hi Temp",'TCD 6h-6h'!$A$3,"Date6",B87),"")</f>
        <v/>
      </c>
      <c r="E87" s="33" t="str">
        <f>IFERROR(GETPIVOTDATA("Moyenne de Temp Out",'TCD 0h-0h'!$A$3,"Date0",B87),"")</f>
        <v/>
      </c>
      <c r="F87" s="45" t="str">
        <f>IFERROR(GETPIVOTDATA("Somme de Rain",'TCD 6h-6h'!$A$3,"Date6",B87),"")</f>
        <v/>
      </c>
      <c r="G87" s="45" t="str">
        <f>IFERROR(INDEX('TCD 6h-6h'!$AG:$AG,MATCH($B87,'TCD 6h-6h'!$G:$G,0)),"")</f>
        <v/>
      </c>
      <c r="H87" s="44" t="str">
        <f>IFERROR(GETPIVOTDATA("Max de Rain Rate",'TCD 6h-6h'!$A$3,"Date6",B87),"")</f>
        <v/>
      </c>
      <c r="I87" s="56" t="str">
        <f>IFERROR(GETPIVOTDATA("Min de Bar  ",'TCD 0h-0h'!$A$3,"Date0",$B87),"")</f>
        <v/>
      </c>
      <c r="J87" s="56" t="str">
        <f>IFERROR(GETPIVOTDATA("Max de Bar  ",'TCD 0h-0h'!$A$3,"Date0",$B87),"")</f>
        <v/>
      </c>
      <c r="K87" s="55" t="str">
        <f>IFERROR(GETPIVOTDATA("Moyenne de Bar  ",'TCD 0h-0h'!$A$3,"Date0",$B87),"")</f>
        <v/>
      </c>
      <c r="L87" s="78" t="str">
        <f>IFERROR(GETPIVOTDATA("Moyenne de Wind Speed",'TCD 0h-0h'!$A$3,"Date0",$B87),"")</f>
        <v/>
      </c>
      <c r="M87" s="78" t="str">
        <f>IFERROR(GETPIVOTDATA("Max de Wind Speed",'TCD 0h-0h'!$A$3,"Date0",$B87),"")</f>
        <v/>
      </c>
      <c r="N87" s="77" t="str">
        <f>IFERROR(GETPIVOTDATA("Max de Hi Speed",'TCD 0h-0h'!$A$3,"Date0",$B87),"")</f>
        <v/>
      </c>
      <c r="O87" s="78" t="str">
        <f>IFERROR(INDEX('TCD vent'!$T:$T,MATCH($B87,'TCD vent'!$A:$A,0)),"")</f>
        <v/>
      </c>
    </row>
    <row r="88" spans="2:15" x14ac:dyDescent="0.35">
      <c r="B88" s="31">
        <f t="shared" si="1"/>
        <v>84</v>
      </c>
      <c r="C88" s="32" t="str">
        <f>IFERROR(GETPIVOTDATA("Low Temp",'TCD 18h-18h'!$A$3,"Date18",B88),"")</f>
        <v/>
      </c>
      <c r="D88" s="32" t="str">
        <f>IFERROR(GETPIVOTDATA("Max de Hi Temp",'TCD 6h-6h'!$A$3,"Date6",B88),"")</f>
        <v/>
      </c>
      <c r="E88" s="33" t="str">
        <f>IFERROR(GETPIVOTDATA("Moyenne de Temp Out",'TCD 0h-0h'!$A$3,"Date0",B88),"")</f>
        <v/>
      </c>
      <c r="F88" s="45" t="str">
        <f>IFERROR(GETPIVOTDATA("Somme de Rain",'TCD 6h-6h'!$A$3,"Date6",B88),"")</f>
        <v/>
      </c>
      <c r="G88" s="45" t="str">
        <f>IFERROR(INDEX('TCD 6h-6h'!$AG:$AG,MATCH($B88,'TCD 6h-6h'!$G:$G,0)),"")</f>
        <v/>
      </c>
      <c r="H88" s="44" t="str">
        <f>IFERROR(GETPIVOTDATA("Max de Rain Rate",'TCD 6h-6h'!$A$3,"Date6",B88),"")</f>
        <v/>
      </c>
      <c r="I88" s="56" t="str">
        <f>IFERROR(GETPIVOTDATA("Min de Bar  ",'TCD 0h-0h'!$A$3,"Date0",$B88),"")</f>
        <v/>
      </c>
      <c r="J88" s="56" t="str">
        <f>IFERROR(GETPIVOTDATA("Max de Bar  ",'TCD 0h-0h'!$A$3,"Date0",$B88),"")</f>
        <v/>
      </c>
      <c r="K88" s="55" t="str">
        <f>IFERROR(GETPIVOTDATA("Moyenne de Bar  ",'TCD 0h-0h'!$A$3,"Date0",$B88),"")</f>
        <v/>
      </c>
      <c r="L88" s="78" t="str">
        <f>IFERROR(GETPIVOTDATA("Moyenne de Wind Speed",'TCD 0h-0h'!$A$3,"Date0",$B88),"")</f>
        <v/>
      </c>
      <c r="M88" s="78" t="str">
        <f>IFERROR(GETPIVOTDATA("Max de Wind Speed",'TCD 0h-0h'!$A$3,"Date0",$B88),"")</f>
        <v/>
      </c>
      <c r="N88" s="77" t="str">
        <f>IFERROR(GETPIVOTDATA("Max de Hi Speed",'TCD 0h-0h'!$A$3,"Date0",$B88),"")</f>
        <v/>
      </c>
      <c r="O88" s="78" t="str">
        <f>IFERROR(INDEX('TCD vent'!$T:$T,MATCH($B88,'TCD vent'!$A:$A,0)),"")</f>
        <v/>
      </c>
    </row>
    <row r="89" spans="2:15" x14ac:dyDescent="0.35">
      <c r="B89" s="31">
        <f t="shared" si="1"/>
        <v>85</v>
      </c>
      <c r="C89" s="32" t="str">
        <f>IFERROR(GETPIVOTDATA("Low Temp",'TCD 18h-18h'!$A$3,"Date18",B89),"")</f>
        <v/>
      </c>
      <c r="D89" s="32" t="str">
        <f>IFERROR(GETPIVOTDATA("Max de Hi Temp",'TCD 6h-6h'!$A$3,"Date6",B89),"")</f>
        <v/>
      </c>
      <c r="E89" s="33" t="str">
        <f>IFERROR(GETPIVOTDATA("Moyenne de Temp Out",'TCD 0h-0h'!$A$3,"Date0",B89),"")</f>
        <v/>
      </c>
      <c r="F89" s="45" t="str">
        <f>IFERROR(GETPIVOTDATA("Somme de Rain",'TCD 6h-6h'!$A$3,"Date6",B89),"")</f>
        <v/>
      </c>
      <c r="G89" s="45" t="str">
        <f>IFERROR(INDEX('TCD 6h-6h'!$AG:$AG,MATCH($B89,'TCD 6h-6h'!$G:$G,0)),"")</f>
        <v/>
      </c>
      <c r="H89" s="44" t="str">
        <f>IFERROR(GETPIVOTDATA("Max de Rain Rate",'TCD 6h-6h'!$A$3,"Date6",B89),"")</f>
        <v/>
      </c>
      <c r="I89" s="56" t="str">
        <f>IFERROR(GETPIVOTDATA("Min de Bar  ",'TCD 0h-0h'!$A$3,"Date0",$B89),"")</f>
        <v/>
      </c>
      <c r="J89" s="56" t="str">
        <f>IFERROR(GETPIVOTDATA("Max de Bar  ",'TCD 0h-0h'!$A$3,"Date0",$B89),"")</f>
        <v/>
      </c>
      <c r="K89" s="55" t="str">
        <f>IFERROR(GETPIVOTDATA("Moyenne de Bar  ",'TCD 0h-0h'!$A$3,"Date0",$B89),"")</f>
        <v/>
      </c>
      <c r="L89" s="78" t="str">
        <f>IFERROR(GETPIVOTDATA("Moyenne de Wind Speed",'TCD 0h-0h'!$A$3,"Date0",$B89),"")</f>
        <v/>
      </c>
      <c r="M89" s="78" t="str">
        <f>IFERROR(GETPIVOTDATA("Max de Wind Speed",'TCD 0h-0h'!$A$3,"Date0",$B89),"")</f>
        <v/>
      </c>
      <c r="N89" s="77" t="str">
        <f>IFERROR(GETPIVOTDATA("Max de Hi Speed",'TCD 0h-0h'!$A$3,"Date0",$B89),"")</f>
        <v/>
      </c>
      <c r="O89" s="78" t="str">
        <f>IFERROR(INDEX('TCD vent'!$T:$T,MATCH($B89,'TCD vent'!$A:$A,0)),"")</f>
        <v/>
      </c>
    </row>
    <row r="90" spans="2:15" x14ac:dyDescent="0.35">
      <c r="B90" s="31">
        <f t="shared" si="1"/>
        <v>86</v>
      </c>
      <c r="C90" s="32" t="str">
        <f>IFERROR(GETPIVOTDATA("Low Temp",'TCD 18h-18h'!$A$3,"Date18",B90),"")</f>
        <v/>
      </c>
      <c r="D90" s="32" t="str">
        <f>IFERROR(GETPIVOTDATA("Max de Hi Temp",'TCD 6h-6h'!$A$3,"Date6",B90),"")</f>
        <v/>
      </c>
      <c r="E90" s="33" t="str">
        <f>IFERROR(GETPIVOTDATA("Moyenne de Temp Out",'TCD 0h-0h'!$A$3,"Date0",B90),"")</f>
        <v/>
      </c>
      <c r="F90" s="45" t="str">
        <f>IFERROR(GETPIVOTDATA("Somme de Rain",'TCD 6h-6h'!$A$3,"Date6",B90),"")</f>
        <v/>
      </c>
      <c r="G90" s="45" t="str">
        <f>IFERROR(INDEX('TCD 6h-6h'!$AG:$AG,MATCH($B90,'TCD 6h-6h'!$G:$G,0)),"")</f>
        <v/>
      </c>
      <c r="H90" s="44" t="str">
        <f>IFERROR(GETPIVOTDATA("Max de Rain Rate",'TCD 6h-6h'!$A$3,"Date6",B90),"")</f>
        <v/>
      </c>
      <c r="I90" s="56" t="str">
        <f>IFERROR(GETPIVOTDATA("Min de Bar  ",'TCD 0h-0h'!$A$3,"Date0",$B90),"")</f>
        <v/>
      </c>
      <c r="J90" s="56" t="str">
        <f>IFERROR(GETPIVOTDATA("Max de Bar  ",'TCD 0h-0h'!$A$3,"Date0",$B90),"")</f>
        <v/>
      </c>
      <c r="K90" s="55" t="str">
        <f>IFERROR(GETPIVOTDATA("Moyenne de Bar  ",'TCD 0h-0h'!$A$3,"Date0",$B90),"")</f>
        <v/>
      </c>
      <c r="L90" s="78" t="str">
        <f>IFERROR(GETPIVOTDATA("Moyenne de Wind Speed",'TCD 0h-0h'!$A$3,"Date0",$B90),"")</f>
        <v/>
      </c>
      <c r="M90" s="78" t="str">
        <f>IFERROR(GETPIVOTDATA("Max de Wind Speed",'TCD 0h-0h'!$A$3,"Date0",$B90),"")</f>
        <v/>
      </c>
      <c r="N90" s="77" t="str">
        <f>IFERROR(GETPIVOTDATA("Max de Hi Speed",'TCD 0h-0h'!$A$3,"Date0",$B90),"")</f>
        <v/>
      </c>
      <c r="O90" s="78" t="str">
        <f>IFERROR(INDEX('TCD vent'!$T:$T,MATCH($B90,'TCD vent'!$A:$A,0)),"")</f>
        <v/>
      </c>
    </row>
    <row r="91" spans="2:15" x14ac:dyDescent="0.35">
      <c r="B91" s="31">
        <f t="shared" si="1"/>
        <v>87</v>
      </c>
      <c r="C91" s="32" t="str">
        <f>IFERROR(GETPIVOTDATA("Low Temp",'TCD 18h-18h'!$A$3,"Date18",B91),"")</f>
        <v/>
      </c>
      <c r="D91" s="32" t="str">
        <f>IFERROR(GETPIVOTDATA("Max de Hi Temp",'TCD 6h-6h'!$A$3,"Date6",B91),"")</f>
        <v/>
      </c>
      <c r="E91" s="33" t="str">
        <f>IFERROR(GETPIVOTDATA("Moyenne de Temp Out",'TCD 0h-0h'!$A$3,"Date0",B91),"")</f>
        <v/>
      </c>
      <c r="F91" s="45" t="str">
        <f>IFERROR(GETPIVOTDATA("Somme de Rain",'TCD 6h-6h'!$A$3,"Date6",B91),"")</f>
        <v/>
      </c>
      <c r="G91" s="45" t="str">
        <f>IFERROR(INDEX('TCD 6h-6h'!$AG:$AG,MATCH($B91,'TCD 6h-6h'!$G:$G,0)),"")</f>
        <v/>
      </c>
      <c r="H91" s="44" t="str">
        <f>IFERROR(GETPIVOTDATA("Max de Rain Rate",'TCD 6h-6h'!$A$3,"Date6",B91),"")</f>
        <v/>
      </c>
      <c r="I91" s="56" t="str">
        <f>IFERROR(GETPIVOTDATA("Min de Bar  ",'TCD 0h-0h'!$A$3,"Date0",$B91),"")</f>
        <v/>
      </c>
      <c r="J91" s="56" t="str">
        <f>IFERROR(GETPIVOTDATA("Max de Bar  ",'TCD 0h-0h'!$A$3,"Date0",$B91),"")</f>
        <v/>
      </c>
      <c r="K91" s="55" t="str">
        <f>IFERROR(GETPIVOTDATA("Moyenne de Bar  ",'TCD 0h-0h'!$A$3,"Date0",$B91),"")</f>
        <v/>
      </c>
      <c r="L91" s="78" t="str">
        <f>IFERROR(GETPIVOTDATA("Moyenne de Wind Speed",'TCD 0h-0h'!$A$3,"Date0",$B91),"")</f>
        <v/>
      </c>
      <c r="M91" s="78" t="str">
        <f>IFERROR(GETPIVOTDATA("Max de Wind Speed",'TCD 0h-0h'!$A$3,"Date0",$B91),"")</f>
        <v/>
      </c>
      <c r="N91" s="77" t="str">
        <f>IFERROR(GETPIVOTDATA("Max de Hi Speed",'TCD 0h-0h'!$A$3,"Date0",$B91),"")</f>
        <v/>
      </c>
      <c r="O91" s="78" t="str">
        <f>IFERROR(INDEX('TCD vent'!$T:$T,MATCH($B91,'TCD vent'!$A:$A,0)),"")</f>
        <v/>
      </c>
    </row>
    <row r="92" spans="2:15" x14ac:dyDescent="0.35">
      <c r="B92" s="31">
        <f t="shared" si="1"/>
        <v>88</v>
      </c>
      <c r="C92" s="32" t="str">
        <f>IFERROR(GETPIVOTDATA("Low Temp",'TCD 18h-18h'!$A$3,"Date18",B92),"")</f>
        <v/>
      </c>
      <c r="D92" s="32" t="str">
        <f>IFERROR(GETPIVOTDATA("Max de Hi Temp",'TCD 6h-6h'!$A$3,"Date6",B92),"")</f>
        <v/>
      </c>
      <c r="E92" s="33" t="str">
        <f>IFERROR(GETPIVOTDATA("Moyenne de Temp Out",'TCD 0h-0h'!$A$3,"Date0",B92),"")</f>
        <v/>
      </c>
      <c r="F92" s="45" t="str">
        <f>IFERROR(GETPIVOTDATA("Somme de Rain",'TCD 6h-6h'!$A$3,"Date6",B92),"")</f>
        <v/>
      </c>
      <c r="G92" s="45" t="str">
        <f>IFERROR(INDEX('TCD 6h-6h'!$AG:$AG,MATCH($B92,'TCD 6h-6h'!$G:$G,0)),"")</f>
        <v/>
      </c>
      <c r="H92" s="44" t="str">
        <f>IFERROR(GETPIVOTDATA("Max de Rain Rate",'TCD 6h-6h'!$A$3,"Date6",B92),"")</f>
        <v/>
      </c>
      <c r="I92" s="56" t="str">
        <f>IFERROR(GETPIVOTDATA("Min de Bar  ",'TCD 0h-0h'!$A$3,"Date0",$B92),"")</f>
        <v/>
      </c>
      <c r="J92" s="56" t="str">
        <f>IFERROR(GETPIVOTDATA("Max de Bar  ",'TCD 0h-0h'!$A$3,"Date0",$B92),"")</f>
        <v/>
      </c>
      <c r="K92" s="55" t="str">
        <f>IFERROR(GETPIVOTDATA("Moyenne de Bar  ",'TCD 0h-0h'!$A$3,"Date0",$B92),"")</f>
        <v/>
      </c>
      <c r="L92" s="78" t="str">
        <f>IFERROR(GETPIVOTDATA("Moyenne de Wind Speed",'TCD 0h-0h'!$A$3,"Date0",$B92),"")</f>
        <v/>
      </c>
      <c r="M92" s="78" t="str">
        <f>IFERROR(GETPIVOTDATA("Max de Wind Speed",'TCD 0h-0h'!$A$3,"Date0",$B92),"")</f>
        <v/>
      </c>
      <c r="N92" s="77" t="str">
        <f>IFERROR(GETPIVOTDATA("Max de Hi Speed",'TCD 0h-0h'!$A$3,"Date0",$B92),"")</f>
        <v/>
      </c>
      <c r="O92" s="78" t="str">
        <f>IFERROR(INDEX('TCD vent'!$T:$T,MATCH($B92,'TCD vent'!$A:$A,0)),"")</f>
        <v/>
      </c>
    </row>
    <row r="93" spans="2:15" x14ac:dyDescent="0.35">
      <c r="B93" s="31">
        <f t="shared" si="1"/>
        <v>89</v>
      </c>
      <c r="C93" s="32" t="str">
        <f>IFERROR(GETPIVOTDATA("Low Temp",'TCD 18h-18h'!$A$3,"Date18",B93),"")</f>
        <v/>
      </c>
      <c r="D93" s="32" t="str">
        <f>IFERROR(GETPIVOTDATA("Max de Hi Temp",'TCD 6h-6h'!$A$3,"Date6",B93),"")</f>
        <v/>
      </c>
      <c r="E93" s="33" t="str">
        <f>IFERROR(GETPIVOTDATA("Moyenne de Temp Out",'TCD 0h-0h'!$A$3,"Date0",B93),"")</f>
        <v/>
      </c>
      <c r="F93" s="45" t="str">
        <f>IFERROR(GETPIVOTDATA("Somme de Rain",'TCD 6h-6h'!$A$3,"Date6",B93),"")</f>
        <v/>
      </c>
      <c r="G93" s="45" t="str">
        <f>IFERROR(INDEX('TCD 6h-6h'!$AG:$AG,MATCH($B93,'TCD 6h-6h'!$G:$G,0)),"")</f>
        <v/>
      </c>
      <c r="H93" s="44" t="str">
        <f>IFERROR(GETPIVOTDATA("Max de Rain Rate",'TCD 6h-6h'!$A$3,"Date6",B93),"")</f>
        <v/>
      </c>
      <c r="I93" s="56" t="str">
        <f>IFERROR(GETPIVOTDATA("Min de Bar  ",'TCD 0h-0h'!$A$3,"Date0",$B93),"")</f>
        <v/>
      </c>
      <c r="J93" s="56" t="str">
        <f>IFERROR(GETPIVOTDATA("Max de Bar  ",'TCD 0h-0h'!$A$3,"Date0",$B93),"")</f>
        <v/>
      </c>
      <c r="K93" s="55" t="str">
        <f>IFERROR(GETPIVOTDATA("Moyenne de Bar  ",'TCD 0h-0h'!$A$3,"Date0",$B93),"")</f>
        <v/>
      </c>
      <c r="L93" s="78" t="str">
        <f>IFERROR(GETPIVOTDATA("Moyenne de Wind Speed",'TCD 0h-0h'!$A$3,"Date0",$B93),"")</f>
        <v/>
      </c>
      <c r="M93" s="78" t="str">
        <f>IFERROR(GETPIVOTDATA("Max de Wind Speed",'TCD 0h-0h'!$A$3,"Date0",$B93),"")</f>
        <v/>
      </c>
      <c r="N93" s="77" t="str">
        <f>IFERROR(GETPIVOTDATA("Max de Hi Speed",'TCD 0h-0h'!$A$3,"Date0",$B93),"")</f>
        <v/>
      </c>
      <c r="O93" s="78" t="str">
        <f>IFERROR(INDEX('TCD vent'!$T:$T,MATCH($B93,'TCD vent'!$A:$A,0)),"")</f>
        <v/>
      </c>
    </row>
    <row r="94" spans="2:15" x14ac:dyDescent="0.35">
      <c r="B94" s="31">
        <f t="shared" si="1"/>
        <v>90</v>
      </c>
      <c r="C94" s="32" t="str">
        <f>IFERROR(GETPIVOTDATA("Low Temp",'TCD 18h-18h'!$A$3,"Date18",B94),"")</f>
        <v/>
      </c>
      <c r="D94" s="32" t="str">
        <f>IFERROR(GETPIVOTDATA("Max de Hi Temp",'TCD 6h-6h'!$A$3,"Date6",B94),"")</f>
        <v/>
      </c>
      <c r="E94" s="33" t="str">
        <f>IFERROR(GETPIVOTDATA("Moyenne de Temp Out",'TCD 0h-0h'!$A$3,"Date0",B94),"")</f>
        <v/>
      </c>
      <c r="F94" s="45" t="str">
        <f>IFERROR(GETPIVOTDATA("Somme de Rain",'TCD 6h-6h'!$A$3,"Date6",B94),"")</f>
        <v/>
      </c>
      <c r="G94" s="45" t="str">
        <f>IFERROR(INDEX('TCD 6h-6h'!$AG:$AG,MATCH($B94,'TCD 6h-6h'!$G:$G,0)),"")</f>
        <v/>
      </c>
      <c r="H94" s="44" t="str">
        <f>IFERROR(GETPIVOTDATA("Max de Rain Rate",'TCD 6h-6h'!$A$3,"Date6",B94),"")</f>
        <v/>
      </c>
      <c r="I94" s="56" t="str">
        <f>IFERROR(GETPIVOTDATA("Min de Bar  ",'TCD 0h-0h'!$A$3,"Date0",$B94),"")</f>
        <v/>
      </c>
      <c r="J94" s="56" t="str">
        <f>IFERROR(GETPIVOTDATA("Max de Bar  ",'TCD 0h-0h'!$A$3,"Date0",$B94),"")</f>
        <v/>
      </c>
      <c r="K94" s="55" t="str">
        <f>IFERROR(GETPIVOTDATA("Moyenne de Bar  ",'TCD 0h-0h'!$A$3,"Date0",$B94),"")</f>
        <v/>
      </c>
      <c r="L94" s="78" t="str">
        <f>IFERROR(GETPIVOTDATA("Moyenne de Wind Speed",'TCD 0h-0h'!$A$3,"Date0",$B94),"")</f>
        <v/>
      </c>
      <c r="M94" s="78" t="str">
        <f>IFERROR(GETPIVOTDATA("Max de Wind Speed",'TCD 0h-0h'!$A$3,"Date0",$B94),"")</f>
        <v/>
      </c>
      <c r="N94" s="77" t="str">
        <f>IFERROR(GETPIVOTDATA("Max de Hi Speed",'TCD 0h-0h'!$A$3,"Date0",$B94),"")</f>
        <v/>
      </c>
      <c r="O94" s="78" t="str">
        <f>IFERROR(INDEX('TCD vent'!$T:$T,MATCH($B94,'TCD vent'!$A:$A,0)),"")</f>
        <v/>
      </c>
    </row>
    <row r="95" spans="2:15" x14ac:dyDescent="0.35">
      <c r="B95" s="31">
        <f t="shared" si="1"/>
        <v>91</v>
      </c>
      <c r="C95" s="32" t="str">
        <f>IFERROR(GETPIVOTDATA("Low Temp",'TCD 18h-18h'!$A$3,"Date18",B95),"")</f>
        <v/>
      </c>
      <c r="D95" s="32" t="str">
        <f>IFERROR(GETPIVOTDATA("Max de Hi Temp",'TCD 6h-6h'!$A$3,"Date6",B95),"")</f>
        <v/>
      </c>
      <c r="E95" s="33" t="str">
        <f>IFERROR(GETPIVOTDATA("Moyenne de Temp Out",'TCD 0h-0h'!$A$3,"Date0",B95),"")</f>
        <v/>
      </c>
      <c r="F95" s="45" t="str">
        <f>IFERROR(GETPIVOTDATA("Somme de Rain",'TCD 6h-6h'!$A$3,"Date6",B95),"")</f>
        <v/>
      </c>
      <c r="G95" s="45" t="str">
        <f>IFERROR(INDEX('TCD 6h-6h'!$AG:$AG,MATCH($B95,'TCD 6h-6h'!$G:$G,0)),"")</f>
        <v/>
      </c>
      <c r="H95" s="44" t="str">
        <f>IFERROR(GETPIVOTDATA("Max de Rain Rate",'TCD 6h-6h'!$A$3,"Date6",B95),"")</f>
        <v/>
      </c>
      <c r="I95" s="56" t="str">
        <f>IFERROR(GETPIVOTDATA("Min de Bar  ",'TCD 0h-0h'!$A$3,"Date0",$B95),"")</f>
        <v/>
      </c>
      <c r="J95" s="56" t="str">
        <f>IFERROR(GETPIVOTDATA("Max de Bar  ",'TCD 0h-0h'!$A$3,"Date0",$B95),"")</f>
        <v/>
      </c>
      <c r="K95" s="55" t="str">
        <f>IFERROR(GETPIVOTDATA("Moyenne de Bar  ",'TCD 0h-0h'!$A$3,"Date0",$B95),"")</f>
        <v/>
      </c>
      <c r="L95" s="78" t="str">
        <f>IFERROR(GETPIVOTDATA("Moyenne de Wind Speed",'TCD 0h-0h'!$A$3,"Date0",$B95),"")</f>
        <v/>
      </c>
      <c r="M95" s="78" t="str">
        <f>IFERROR(GETPIVOTDATA("Max de Wind Speed",'TCD 0h-0h'!$A$3,"Date0",$B95),"")</f>
        <v/>
      </c>
      <c r="N95" s="77" t="str">
        <f>IFERROR(GETPIVOTDATA("Max de Hi Speed",'TCD 0h-0h'!$A$3,"Date0",$B95),"")</f>
        <v/>
      </c>
      <c r="O95" s="78" t="str">
        <f>IFERROR(INDEX('TCD vent'!$T:$T,MATCH($B95,'TCD vent'!$A:$A,0)),"")</f>
        <v/>
      </c>
    </row>
    <row r="96" spans="2:15" x14ac:dyDescent="0.35">
      <c r="B96" s="31">
        <f t="shared" si="1"/>
        <v>92</v>
      </c>
      <c r="C96" s="32" t="str">
        <f>IFERROR(GETPIVOTDATA("Low Temp",'TCD 18h-18h'!$A$3,"Date18",B96),"")</f>
        <v/>
      </c>
      <c r="D96" s="32" t="str">
        <f>IFERROR(GETPIVOTDATA("Max de Hi Temp",'TCD 6h-6h'!$A$3,"Date6",B96),"")</f>
        <v/>
      </c>
      <c r="E96" s="33" t="str">
        <f>IFERROR(GETPIVOTDATA("Moyenne de Temp Out",'TCD 0h-0h'!$A$3,"Date0",B96),"")</f>
        <v/>
      </c>
      <c r="F96" s="45" t="str">
        <f>IFERROR(GETPIVOTDATA("Somme de Rain",'TCD 6h-6h'!$A$3,"Date6",B96),"")</f>
        <v/>
      </c>
      <c r="G96" s="45" t="str">
        <f>IFERROR(INDEX('TCD 6h-6h'!$AG:$AG,MATCH($B96,'TCD 6h-6h'!$G:$G,0)),"")</f>
        <v/>
      </c>
      <c r="H96" s="44" t="str">
        <f>IFERROR(GETPIVOTDATA("Max de Rain Rate",'TCD 6h-6h'!$A$3,"Date6",B96),"")</f>
        <v/>
      </c>
      <c r="I96" s="56" t="str">
        <f>IFERROR(GETPIVOTDATA("Min de Bar  ",'TCD 0h-0h'!$A$3,"Date0",$B96),"")</f>
        <v/>
      </c>
      <c r="J96" s="56" t="str">
        <f>IFERROR(GETPIVOTDATA("Max de Bar  ",'TCD 0h-0h'!$A$3,"Date0",$B96),"")</f>
        <v/>
      </c>
      <c r="K96" s="55" t="str">
        <f>IFERROR(GETPIVOTDATA("Moyenne de Bar  ",'TCD 0h-0h'!$A$3,"Date0",$B96),"")</f>
        <v/>
      </c>
      <c r="L96" s="78" t="str">
        <f>IFERROR(GETPIVOTDATA("Moyenne de Wind Speed",'TCD 0h-0h'!$A$3,"Date0",$B96),"")</f>
        <v/>
      </c>
      <c r="M96" s="78" t="str">
        <f>IFERROR(GETPIVOTDATA("Max de Wind Speed",'TCD 0h-0h'!$A$3,"Date0",$B96),"")</f>
        <v/>
      </c>
      <c r="N96" s="77" t="str">
        <f>IFERROR(GETPIVOTDATA("Max de Hi Speed",'TCD 0h-0h'!$A$3,"Date0",$B96),"")</f>
        <v/>
      </c>
      <c r="O96" s="78" t="str">
        <f>IFERROR(INDEX('TCD vent'!$T:$T,MATCH($B96,'TCD vent'!$A:$A,0)),"")</f>
        <v/>
      </c>
    </row>
    <row r="97" spans="2:15" x14ac:dyDescent="0.35">
      <c r="B97" s="31">
        <f t="shared" si="1"/>
        <v>93</v>
      </c>
      <c r="C97" s="32" t="str">
        <f>IFERROR(GETPIVOTDATA("Low Temp",'TCD 18h-18h'!$A$3,"Date18",B97),"")</f>
        <v/>
      </c>
      <c r="D97" s="32" t="str">
        <f>IFERROR(GETPIVOTDATA("Max de Hi Temp",'TCD 6h-6h'!$A$3,"Date6",B97),"")</f>
        <v/>
      </c>
      <c r="E97" s="33" t="str">
        <f>IFERROR(GETPIVOTDATA("Moyenne de Temp Out",'TCD 0h-0h'!$A$3,"Date0",B97),"")</f>
        <v/>
      </c>
      <c r="F97" s="45" t="str">
        <f>IFERROR(GETPIVOTDATA("Somme de Rain",'TCD 6h-6h'!$A$3,"Date6",B97),"")</f>
        <v/>
      </c>
      <c r="G97" s="45" t="str">
        <f>IFERROR(INDEX('TCD 6h-6h'!$AG:$AG,MATCH($B97,'TCD 6h-6h'!$G:$G,0)),"")</f>
        <v/>
      </c>
      <c r="H97" s="44" t="str">
        <f>IFERROR(GETPIVOTDATA("Max de Rain Rate",'TCD 6h-6h'!$A$3,"Date6",B97),"")</f>
        <v/>
      </c>
      <c r="I97" s="56" t="str">
        <f>IFERROR(GETPIVOTDATA("Min de Bar  ",'TCD 0h-0h'!$A$3,"Date0",$B97),"")</f>
        <v/>
      </c>
      <c r="J97" s="56" t="str">
        <f>IFERROR(GETPIVOTDATA("Max de Bar  ",'TCD 0h-0h'!$A$3,"Date0",$B97),"")</f>
        <v/>
      </c>
      <c r="K97" s="55" t="str">
        <f>IFERROR(GETPIVOTDATA("Moyenne de Bar  ",'TCD 0h-0h'!$A$3,"Date0",$B97),"")</f>
        <v/>
      </c>
      <c r="L97" s="78" t="str">
        <f>IFERROR(GETPIVOTDATA("Moyenne de Wind Speed",'TCD 0h-0h'!$A$3,"Date0",$B97),"")</f>
        <v/>
      </c>
      <c r="M97" s="78" t="str">
        <f>IFERROR(GETPIVOTDATA("Max de Wind Speed",'TCD 0h-0h'!$A$3,"Date0",$B97),"")</f>
        <v/>
      </c>
      <c r="N97" s="77" t="str">
        <f>IFERROR(GETPIVOTDATA("Max de Hi Speed",'TCD 0h-0h'!$A$3,"Date0",$B97),"")</f>
        <v/>
      </c>
      <c r="O97" s="78" t="str">
        <f>IFERROR(INDEX('TCD vent'!$T:$T,MATCH($B97,'TCD vent'!$A:$A,0)),"")</f>
        <v/>
      </c>
    </row>
    <row r="98" spans="2:15" x14ac:dyDescent="0.35">
      <c r="B98" s="31">
        <f t="shared" si="1"/>
        <v>94</v>
      </c>
      <c r="C98" s="32" t="str">
        <f>IFERROR(GETPIVOTDATA("Low Temp",'TCD 18h-18h'!$A$3,"Date18",B98),"")</f>
        <v/>
      </c>
      <c r="D98" s="32" t="str">
        <f>IFERROR(GETPIVOTDATA("Max de Hi Temp",'TCD 6h-6h'!$A$3,"Date6",B98),"")</f>
        <v/>
      </c>
      <c r="E98" s="33" t="str">
        <f>IFERROR(GETPIVOTDATA("Moyenne de Temp Out",'TCD 0h-0h'!$A$3,"Date0",B98),"")</f>
        <v/>
      </c>
      <c r="F98" s="45" t="str">
        <f>IFERROR(GETPIVOTDATA("Somme de Rain",'TCD 6h-6h'!$A$3,"Date6",B98),"")</f>
        <v/>
      </c>
      <c r="G98" s="45" t="str">
        <f>IFERROR(INDEX('TCD 6h-6h'!$AG:$AG,MATCH($B98,'TCD 6h-6h'!$G:$G,0)),"")</f>
        <v/>
      </c>
      <c r="H98" s="44" t="str">
        <f>IFERROR(GETPIVOTDATA("Max de Rain Rate",'TCD 6h-6h'!$A$3,"Date6",B98),"")</f>
        <v/>
      </c>
      <c r="I98" s="56" t="str">
        <f>IFERROR(GETPIVOTDATA("Min de Bar  ",'TCD 0h-0h'!$A$3,"Date0",$B98),"")</f>
        <v/>
      </c>
      <c r="J98" s="56" t="str">
        <f>IFERROR(GETPIVOTDATA("Max de Bar  ",'TCD 0h-0h'!$A$3,"Date0",$B98),"")</f>
        <v/>
      </c>
      <c r="K98" s="55" t="str">
        <f>IFERROR(GETPIVOTDATA("Moyenne de Bar  ",'TCD 0h-0h'!$A$3,"Date0",$B98),"")</f>
        <v/>
      </c>
      <c r="L98" s="78" t="str">
        <f>IFERROR(GETPIVOTDATA("Moyenne de Wind Speed",'TCD 0h-0h'!$A$3,"Date0",$B98),"")</f>
        <v/>
      </c>
      <c r="M98" s="78" t="str">
        <f>IFERROR(GETPIVOTDATA("Max de Wind Speed",'TCD 0h-0h'!$A$3,"Date0",$B98),"")</f>
        <v/>
      </c>
      <c r="N98" s="77" t="str">
        <f>IFERROR(GETPIVOTDATA("Max de Hi Speed",'TCD 0h-0h'!$A$3,"Date0",$B98),"")</f>
        <v/>
      </c>
      <c r="O98" s="78" t="str">
        <f>IFERROR(INDEX('TCD vent'!$T:$T,MATCH($B98,'TCD vent'!$A:$A,0)),"")</f>
        <v/>
      </c>
    </row>
    <row r="99" spans="2:15" x14ac:dyDescent="0.35">
      <c r="B99" s="31">
        <f t="shared" si="1"/>
        <v>95</v>
      </c>
      <c r="C99" s="32" t="str">
        <f>IFERROR(GETPIVOTDATA("Low Temp",'TCD 18h-18h'!$A$3,"Date18",B99),"")</f>
        <v/>
      </c>
      <c r="D99" s="32" t="str">
        <f>IFERROR(GETPIVOTDATA("Max de Hi Temp",'TCD 6h-6h'!$A$3,"Date6",B99),"")</f>
        <v/>
      </c>
      <c r="E99" s="33" t="str">
        <f>IFERROR(GETPIVOTDATA("Moyenne de Temp Out",'TCD 0h-0h'!$A$3,"Date0",B99),"")</f>
        <v/>
      </c>
      <c r="F99" s="45" t="str">
        <f>IFERROR(GETPIVOTDATA("Somme de Rain",'TCD 6h-6h'!$A$3,"Date6",B99),"")</f>
        <v/>
      </c>
      <c r="G99" s="45" t="str">
        <f>IFERROR(INDEX('TCD 6h-6h'!$AG:$AG,MATCH($B99,'TCD 6h-6h'!$G:$G,0)),"")</f>
        <v/>
      </c>
      <c r="H99" s="44" t="str">
        <f>IFERROR(GETPIVOTDATA("Max de Rain Rate",'TCD 6h-6h'!$A$3,"Date6",B99),"")</f>
        <v/>
      </c>
      <c r="I99" s="56" t="str">
        <f>IFERROR(GETPIVOTDATA("Min de Bar  ",'TCD 0h-0h'!$A$3,"Date0",$B99),"")</f>
        <v/>
      </c>
      <c r="J99" s="56" t="str">
        <f>IFERROR(GETPIVOTDATA("Max de Bar  ",'TCD 0h-0h'!$A$3,"Date0",$B99),"")</f>
        <v/>
      </c>
      <c r="K99" s="55" t="str">
        <f>IFERROR(GETPIVOTDATA("Moyenne de Bar  ",'TCD 0h-0h'!$A$3,"Date0",$B99),"")</f>
        <v/>
      </c>
      <c r="L99" s="78" t="str">
        <f>IFERROR(GETPIVOTDATA("Moyenne de Wind Speed",'TCD 0h-0h'!$A$3,"Date0",$B99),"")</f>
        <v/>
      </c>
      <c r="M99" s="78" t="str">
        <f>IFERROR(GETPIVOTDATA("Max de Wind Speed",'TCD 0h-0h'!$A$3,"Date0",$B99),"")</f>
        <v/>
      </c>
      <c r="N99" s="77" t="str">
        <f>IFERROR(GETPIVOTDATA("Max de Hi Speed",'TCD 0h-0h'!$A$3,"Date0",$B99),"")</f>
        <v/>
      </c>
      <c r="O99" s="78" t="str">
        <f>IFERROR(INDEX('TCD vent'!$T:$T,MATCH($B99,'TCD vent'!$A:$A,0)),"")</f>
        <v/>
      </c>
    </row>
    <row r="100" spans="2:15" x14ac:dyDescent="0.35">
      <c r="B100" s="31">
        <f t="shared" si="1"/>
        <v>96</v>
      </c>
      <c r="C100" s="32" t="str">
        <f>IFERROR(GETPIVOTDATA("Low Temp",'TCD 18h-18h'!$A$3,"Date18",B100),"")</f>
        <v/>
      </c>
      <c r="D100" s="32" t="str">
        <f>IFERROR(GETPIVOTDATA("Max de Hi Temp",'TCD 6h-6h'!$A$3,"Date6",B100),"")</f>
        <v/>
      </c>
      <c r="E100" s="33" t="str">
        <f>IFERROR(GETPIVOTDATA("Moyenne de Temp Out",'TCD 0h-0h'!$A$3,"Date0",B100),"")</f>
        <v/>
      </c>
      <c r="F100" s="45" t="str">
        <f>IFERROR(GETPIVOTDATA("Somme de Rain",'TCD 6h-6h'!$A$3,"Date6",B100),"")</f>
        <v/>
      </c>
      <c r="G100" s="45" t="str">
        <f>IFERROR(INDEX('TCD 6h-6h'!$AG:$AG,MATCH($B100,'TCD 6h-6h'!$G:$G,0)),"")</f>
        <v/>
      </c>
      <c r="H100" s="44" t="str">
        <f>IFERROR(GETPIVOTDATA("Max de Rain Rate",'TCD 6h-6h'!$A$3,"Date6",B100),"")</f>
        <v/>
      </c>
      <c r="I100" s="56" t="str">
        <f>IFERROR(GETPIVOTDATA("Min de Bar  ",'TCD 0h-0h'!$A$3,"Date0",$B100),"")</f>
        <v/>
      </c>
      <c r="J100" s="56" t="str">
        <f>IFERROR(GETPIVOTDATA("Max de Bar  ",'TCD 0h-0h'!$A$3,"Date0",$B100),"")</f>
        <v/>
      </c>
      <c r="K100" s="55" t="str">
        <f>IFERROR(GETPIVOTDATA("Moyenne de Bar  ",'TCD 0h-0h'!$A$3,"Date0",$B100),"")</f>
        <v/>
      </c>
      <c r="L100" s="78" t="str">
        <f>IFERROR(GETPIVOTDATA("Moyenne de Wind Speed",'TCD 0h-0h'!$A$3,"Date0",$B100),"")</f>
        <v/>
      </c>
      <c r="M100" s="78" t="str">
        <f>IFERROR(GETPIVOTDATA("Max de Wind Speed",'TCD 0h-0h'!$A$3,"Date0",$B100),"")</f>
        <v/>
      </c>
      <c r="N100" s="77" t="str">
        <f>IFERROR(GETPIVOTDATA("Max de Hi Speed",'TCD 0h-0h'!$A$3,"Date0",$B100),"")</f>
        <v/>
      </c>
      <c r="O100" s="78" t="str">
        <f>IFERROR(INDEX('TCD vent'!$T:$T,MATCH($B100,'TCD vent'!$A:$A,0)),"")</f>
        <v/>
      </c>
    </row>
    <row r="101" spans="2:15" x14ac:dyDescent="0.35">
      <c r="B101" s="31">
        <f t="shared" si="1"/>
        <v>97</v>
      </c>
      <c r="C101" s="32" t="str">
        <f>IFERROR(GETPIVOTDATA("Low Temp",'TCD 18h-18h'!$A$3,"Date18",B101),"")</f>
        <v/>
      </c>
      <c r="D101" s="32" t="str">
        <f>IFERROR(GETPIVOTDATA("Max de Hi Temp",'TCD 6h-6h'!$A$3,"Date6",B101),"")</f>
        <v/>
      </c>
      <c r="E101" s="33" t="str">
        <f>IFERROR(GETPIVOTDATA("Moyenne de Temp Out",'TCD 0h-0h'!$A$3,"Date0",B101),"")</f>
        <v/>
      </c>
      <c r="F101" s="45" t="str">
        <f>IFERROR(GETPIVOTDATA("Somme de Rain",'TCD 6h-6h'!$A$3,"Date6",B101),"")</f>
        <v/>
      </c>
      <c r="G101" s="45" t="str">
        <f>IFERROR(INDEX('TCD 6h-6h'!$AG:$AG,MATCH($B101,'TCD 6h-6h'!$G:$G,0)),"")</f>
        <v/>
      </c>
      <c r="H101" s="44" t="str">
        <f>IFERROR(GETPIVOTDATA("Max de Rain Rate",'TCD 6h-6h'!$A$3,"Date6",B101),"")</f>
        <v/>
      </c>
      <c r="I101" s="56" t="str">
        <f>IFERROR(GETPIVOTDATA("Min de Bar  ",'TCD 0h-0h'!$A$3,"Date0",$B101),"")</f>
        <v/>
      </c>
      <c r="J101" s="56" t="str">
        <f>IFERROR(GETPIVOTDATA("Max de Bar  ",'TCD 0h-0h'!$A$3,"Date0",$B101),"")</f>
        <v/>
      </c>
      <c r="K101" s="55" t="str">
        <f>IFERROR(GETPIVOTDATA("Moyenne de Bar  ",'TCD 0h-0h'!$A$3,"Date0",$B101),"")</f>
        <v/>
      </c>
      <c r="L101" s="78" t="str">
        <f>IFERROR(GETPIVOTDATA("Moyenne de Wind Speed",'TCD 0h-0h'!$A$3,"Date0",$B101),"")</f>
        <v/>
      </c>
      <c r="M101" s="78" t="str">
        <f>IFERROR(GETPIVOTDATA("Max de Wind Speed",'TCD 0h-0h'!$A$3,"Date0",$B101),"")</f>
        <v/>
      </c>
      <c r="N101" s="77" t="str">
        <f>IFERROR(GETPIVOTDATA("Max de Hi Speed",'TCD 0h-0h'!$A$3,"Date0",$B101),"")</f>
        <v/>
      </c>
      <c r="O101" s="78" t="str">
        <f>IFERROR(INDEX('TCD vent'!$T:$T,MATCH($B101,'TCD vent'!$A:$A,0)),"")</f>
        <v/>
      </c>
    </row>
    <row r="102" spans="2:15" x14ac:dyDescent="0.35">
      <c r="B102" s="31">
        <f t="shared" si="1"/>
        <v>98</v>
      </c>
      <c r="C102" s="32" t="str">
        <f>IFERROR(GETPIVOTDATA("Low Temp",'TCD 18h-18h'!$A$3,"Date18",B102),"")</f>
        <v/>
      </c>
      <c r="D102" s="32" t="str">
        <f>IFERROR(GETPIVOTDATA("Max de Hi Temp",'TCD 6h-6h'!$A$3,"Date6",B102),"")</f>
        <v/>
      </c>
      <c r="E102" s="33" t="str">
        <f>IFERROR(GETPIVOTDATA("Moyenne de Temp Out",'TCD 0h-0h'!$A$3,"Date0",B102),"")</f>
        <v/>
      </c>
      <c r="F102" s="45" t="str">
        <f>IFERROR(GETPIVOTDATA("Somme de Rain",'TCD 6h-6h'!$A$3,"Date6",B102),"")</f>
        <v/>
      </c>
      <c r="G102" s="45" t="str">
        <f>IFERROR(INDEX('TCD 6h-6h'!$AG:$AG,MATCH($B102,'TCD 6h-6h'!$G:$G,0)),"")</f>
        <v/>
      </c>
      <c r="H102" s="44" t="str">
        <f>IFERROR(GETPIVOTDATA("Max de Rain Rate",'TCD 6h-6h'!$A$3,"Date6",B102),"")</f>
        <v/>
      </c>
      <c r="I102" s="56" t="str">
        <f>IFERROR(GETPIVOTDATA("Min de Bar  ",'TCD 0h-0h'!$A$3,"Date0",$B102),"")</f>
        <v/>
      </c>
      <c r="J102" s="56" t="str">
        <f>IFERROR(GETPIVOTDATA("Max de Bar  ",'TCD 0h-0h'!$A$3,"Date0",$B102),"")</f>
        <v/>
      </c>
      <c r="K102" s="55" t="str">
        <f>IFERROR(GETPIVOTDATA("Moyenne de Bar  ",'TCD 0h-0h'!$A$3,"Date0",$B102),"")</f>
        <v/>
      </c>
      <c r="L102" s="78" t="str">
        <f>IFERROR(GETPIVOTDATA("Moyenne de Wind Speed",'TCD 0h-0h'!$A$3,"Date0",$B102),"")</f>
        <v/>
      </c>
      <c r="M102" s="78" t="str">
        <f>IFERROR(GETPIVOTDATA("Max de Wind Speed",'TCD 0h-0h'!$A$3,"Date0",$B102),"")</f>
        <v/>
      </c>
      <c r="N102" s="77" t="str">
        <f>IFERROR(GETPIVOTDATA("Max de Hi Speed",'TCD 0h-0h'!$A$3,"Date0",$B102),"")</f>
        <v/>
      </c>
      <c r="O102" s="78" t="str">
        <f>IFERROR(INDEX('TCD vent'!$T:$T,MATCH($B102,'TCD vent'!$A:$A,0)),"")</f>
        <v/>
      </c>
    </row>
    <row r="103" spans="2:15" x14ac:dyDescent="0.35">
      <c r="B103" s="31">
        <f t="shared" si="1"/>
        <v>99</v>
      </c>
      <c r="C103" s="32" t="str">
        <f>IFERROR(GETPIVOTDATA("Low Temp",'TCD 18h-18h'!$A$3,"Date18",B103),"")</f>
        <v/>
      </c>
      <c r="D103" s="32" t="str">
        <f>IFERROR(GETPIVOTDATA("Max de Hi Temp",'TCD 6h-6h'!$A$3,"Date6",B103),"")</f>
        <v/>
      </c>
      <c r="E103" s="33" t="str">
        <f>IFERROR(GETPIVOTDATA("Moyenne de Temp Out",'TCD 0h-0h'!$A$3,"Date0",B103),"")</f>
        <v/>
      </c>
      <c r="F103" s="45" t="str">
        <f>IFERROR(GETPIVOTDATA("Somme de Rain",'TCD 6h-6h'!$A$3,"Date6",B103),"")</f>
        <v/>
      </c>
      <c r="G103" s="45" t="str">
        <f>IFERROR(INDEX('TCD 6h-6h'!$AG:$AG,MATCH($B103,'TCD 6h-6h'!$G:$G,0)),"")</f>
        <v/>
      </c>
      <c r="H103" s="44" t="str">
        <f>IFERROR(GETPIVOTDATA("Max de Rain Rate",'TCD 6h-6h'!$A$3,"Date6",B103),"")</f>
        <v/>
      </c>
      <c r="I103" s="56" t="str">
        <f>IFERROR(GETPIVOTDATA("Min de Bar  ",'TCD 0h-0h'!$A$3,"Date0",$B103),"")</f>
        <v/>
      </c>
      <c r="J103" s="56" t="str">
        <f>IFERROR(GETPIVOTDATA("Max de Bar  ",'TCD 0h-0h'!$A$3,"Date0",$B103),"")</f>
        <v/>
      </c>
      <c r="K103" s="55" t="str">
        <f>IFERROR(GETPIVOTDATA("Moyenne de Bar  ",'TCD 0h-0h'!$A$3,"Date0",$B103),"")</f>
        <v/>
      </c>
      <c r="L103" s="78" t="str">
        <f>IFERROR(GETPIVOTDATA("Moyenne de Wind Speed",'TCD 0h-0h'!$A$3,"Date0",$B103),"")</f>
        <v/>
      </c>
      <c r="M103" s="78" t="str">
        <f>IFERROR(GETPIVOTDATA("Max de Wind Speed",'TCD 0h-0h'!$A$3,"Date0",$B103),"")</f>
        <v/>
      </c>
      <c r="N103" s="77" t="str">
        <f>IFERROR(GETPIVOTDATA("Max de Hi Speed",'TCD 0h-0h'!$A$3,"Date0",$B103),"")</f>
        <v/>
      </c>
      <c r="O103" s="78" t="str">
        <f>IFERROR(INDEX('TCD vent'!$T:$T,MATCH($B103,'TCD vent'!$A:$A,0)),"")</f>
        <v/>
      </c>
    </row>
    <row r="104" spans="2:15" x14ac:dyDescent="0.35">
      <c r="B104" s="31">
        <f t="shared" si="1"/>
        <v>100</v>
      </c>
      <c r="C104" s="32" t="str">
        <f>IFERROR(GETPIVOTDATA("Low Temp",'TCD 18h-18h'!$A$3,"Date18",B104),"")</f>
        <v/>
      </c>
      <c r="D104" s="32" t="str">
        <f>IFERROR(GETPIVOTDATA("Max de Hi Temp",'TCD 6h-6h'!$A$3,"Date6",B104),"")</f>
        <v/>
      </c>
      <c r="E104" s="33" t="str">
        <f>IFERROR(GETPIVOTDATA("Moyenne de Temp Out",'TCD 0h-0h'!$A$3,"Date0",B104),"")</f>
        <v/>
      </c>
      <c r="F104" s="45" t="str">
        <f>IFERROR(GETPIVOTDATA("Somme de Rain",'TCD 6h-6h'!$A$3,"Date6",B104),"")</f>
        <v/>
      </c>
      <c r="G104" s="45" t="str">
        <f>IFERROR(INDEX('TCD 6h-6h'!$AG:$AG,MATCH($B104,'TCD 6h-6h'!$G:$G,0)),"")</f>
        <v/>
      </c>
      <c r="H104" s="44" t="str">
        <f>IFERROR(GETPIVOTDATA("Max de Rain Rate",'TCD 6h-6h'!$A$3,"Date6",B104),"")</f>
        <v/>
      </c>
      <c r="I104" s="56" t="str">
        <f>IFERROR(GETPIVOTDATA("Min de Bar  ",'TCD 0h-0h'!$A$3,"Date0",$B104),"")</f>
        <v/>
      </c>
      <c r="J104" s="56" t="str">
        <f>IFERROR(GETPIVOTDATA("Max de Bar  ",'TCD 0h-0h'!$A$3,"Date0",$B104),"")</f>
        <v/>
      </c>
      <c r="K104" s="55" t="str">
        <f>IFERROR(GETPIVOTDATA("Moyenne de Bar  ",'TCD 0h-0h'!$A$3,"Date0",$B104),"")</f>
        <v/>
      </c>
      <c r="L104" s="78" t="str">
        <f>IFERROR(GETPIVOTDATA("Moyenne de Wind Speed",'TCD 0h-0h'!$A$3,"Date0",$B104),"")</f>
        <v/>
      </c>
      <c r="M104" s="78" t="str">
        <f>IFERROR(GETPIVOTDATA("Max de Wind Speed",'TCD 0h-0h'!$A$3,"Date0",$B104),"")</f>
        <v/>
      </c>
      <c r="N104" s="77" t="str">
        <f>IFERROR(GETPIVOTDATA("Max de Hi Speed",'TCD 0h-0h'!$A$3,"Date0",$B104),"")</f>
        <v/>
      </c>
      <c r="O104" s="78" t="str">
        <f>IFERROR(INDEX('TCD vent'!$T:$T,MATCH($B104,'TCD vent'!$A:$A,0)),"")</f>
        <v/>
      </c>
    </row>
    <row r="105" spans="2:15" x14ac:dyDescent="0.35">
      <c r="B105" s="31">
        <f t="shared" si="1"/>
        <v>101</v>
      </c>
      <c r="C105" s="32" t="str">
        <f>IFERROR(GETPIVOTDATA("Low Temp",'TCD 18h-18h'!$A$3,"Date18",B105),"")</f>
        <v/>
      </c>
      <c r="D105" s="32" t="str">
        <f>IFERROR(GETPIVOTDATA("Max de Hi Temp",'TCD 6h-6h'!$A$3,"Date6",B105),"")</f>
        <v/>
      </c>
      <c r="E105" s="33" t="str">
        <f>IFERROR(GETPIVOTDATA("Moyenne de Temp Out",'TCD 0h-0h'!$A$3,"Date0",B105),"")</f>
        <v/>
      </c>
      <c r="F105" s="45" t="str">
        <f>IFERROR(GETPIVOTDATA("Somme de Rain",'TCD 6h-6h'!$A$3,"Date6",B105),"")</f>
        <v/>
      </c>
      <c r="G105" s="45" t="str">
        <f>IFERROR(INDEX('TCD 6h-6h'!$AG:$AG,MATCH($B105,'TCD 6h-6h'!$G:$G,0)),"")</f>
        <v/>
      </c>
      <c r="H105" s="44" t="str">
        <f>IFERROR(GETPIVOTDATA("Max de Rain Rate",'TCD 6h-6h'!$A$3,"Date6",B105),"")</f>
        <v/>
      </c>
      <c r="I105" s="56" t="str">
        <f>IFERROR(GETPIVOTDATA("Min de Bar  ",'TCD 0h-0h'!$A$3,"Date0",$B105),"")</f>
        <v/>
      </c>
      <c r="J105" s="56" t="str">
        <f>IFERROR(GETPIVOTDATA("Max de Bar  ",'TCD 0h-0h'!$A$3,"Date0",$B105),"")</f>
        <v/>
      </c>
      <c r="K105" s="55" t="str">
        <f>IFERROR(GETPIVOTDATA("Moyenne de Bar  ",'TCD 0h-0h'!$A$3,"Date0",$B105),"")</f>
        <v/>
      </c>
      <c r="L105" s="78" t="str">
        <f>IFERROR(GETPIVOTDATA("Moyenne de Wind Speed",'TCD 0h-0h'!$A$3,"Date0",$B105),"")</f>
        <v/>
      </c>
      <c r="M105" s="78" t="str">
        <f>IFERROR(GETPIVOTDATA("Max de Wind Speed",'TCD 0h-0h'!$A$3,"Date0",$B105),"")</f>
        <v/>
      </c>
      <c r="N105" s="77" t="str">
        <f>IFERROR(GETPIVOTDATA("Max de Hi Speed",'TCD 0h-0h'!$A$3,"Date0",$B105),"")</f>
        <v/>
      </c>
      <c r="O105" s="78" t="str">
        <f>IFERROR(INDEX('TCD vent'!$T:$T,MATCH($B105,'TCD vent'!$A:$A,0)),"")</f>
        <v/>
      </c>
    </row>
    <row r="106" spans="2:15" x14ac:dyDescent="0.35">
      <c r="B106" s="31">
        <f t="shared" si="1"/>
        <v>102</v>
      </c>
      <c r="C106" s="32" t="str">
        <f>IFERROR(GETPIVOTDATA("Low Temp",'TCD 18h-18h'!$A$3,"Date18",B106),"")</f>
        <v/>
      </c>
      <c r="D106" s="32" t="str">
        <f>IFERROR(GETPIVOTDATA("Max de Hi Temp",'TCD 6h-6h'!$A$3,"Date6",B106),"")</f>
        <v/>
      </c>
      <c r="E106" s="33" t="str">
        <f>IFERROR(GETPIVOTDATA("Moyenne de Temp Out",'TCD 0h-0h'!$A$3,"Date0",B106),"")</f>
        <v/>
      </c>
      <c r="F106" s="45" t="str">
        <f>IFERROR(GETPIVOTDATA("Somme de Rain",'TCD 6h-6h'!$A$3,"Date6",B106),"")</f>
        <v/>
      </c>
      <c r="G106" s="45" t="str">
        <f>IFERROR(INDEX('TCD 6h-6h'!$AG:$AG,MATCH($B106,'TCD 6h-6h'!$G:$G,0)),"")</f>
        <v/>
      </c>
      <c r="H106" s="44" t="str">
        <f>IFERROR(GETPIVOTDATA("Max de Rain Rate",'TCD 6h-6h'!$A$3,"Date6",B106),"")</f>
        <v/>
      </c>
      <c r="I106" s="56" t="str">
        <f>IFERROR(GETPIVOTDATA("Min de Bar  ",'TCD 0h-0h'!$A$3,"Date0",$B106),"")</f>
        <v/>
      </c>
      <c r="J106" s="56" t="str">
        <f>IFERROR(GETPIVOTDATA("Max de Bar  ",'TCD 0h-0h'!$A$3,"Date0",$B106),"")</f>
        <v/>
      </c>
      <c r="K106" s="55" t="str">
        <f>IFERROR(GETPIVOTDATA("Moyenne de Bar  ",'TCD 0h-0h'!$A$3,"Date0",$B106),"")</f>
        <v/>
      </c>
      <c r="L106" s="78" t="str">
        <f>IFERROR(GETPIVOTDATA("Moyenne de Wind Speed",'TCD 0h-0h'!$A$3,"Date0",$B106),"")</f>
        <v/>
      </c>
      <c r="M106" s="78" t="str">
        <f>IFERROR(GETPIVOTDATA("Max de Wind Speed",'TCD 0h-0h'!$A$3,"Date0",$B106),"")</f>
        <v/>
      </c>
      <c r="N106" s="77" t="str">
        <f>IFERROR(GETPIVOTDATA("Max de Hi Speed",'TCD 0h-0h'!$A$3,"Date0",$B106),"")</f>
        <v/>
      </c>
      <c r="O106" s="78" t="str">
        <f>IFERROR(INDEX('TCD vent'!$T:$T,MATCH($B106,'TCD vent'!$A:$A,0)),"")</f>
        <v/>
      </c>
    </row>
    <row r="107" spans="2:15" x14ac:dyDescent="0.35">
      <c r="B107" s="31">
        <f t="shared" si="1"/>
        <v>103</v>
      </c>
      <c r="C107" s="32" t="str">
        <f>IFERROR(GETPIVOTDATA("Low Temp",'TCD 18h-18h'!$A$3,"Date18",B107),"")</f>
        <v/>
      </c>
      <c r="D107" s="32" t="str">
        <f>IFERROR(GETPIVOTDATA("Max de Hi Temp",'TCD 6h-6h'!$A$3,"Date6",B107),"")</f>
        <v/>
      </c>
      <c r="E107" s="33" t="str">
        <f>IFERROR(GETPIVOTDATA("Moyenne de Temp Out",'TCD 0h-0h'!$A$3,"Date0",B107),"")</f>
        <v/>
      </c>
      <c r="F107" s="45" t="str">
        <f>IFERROR(GETPIVOTDATA("Somme de Rain",'TCD 6h-6h'!$A$3,"Date6",B107),"")</f>
        <v/>
      </c>
      <c r="G107" s="45" t="str">
        <f>IFERROR(INDEX('TCD 6h-6h'!$AG:$AG,MATCH($B107,'TCD 6h-6h'!$G:$G,0)),"")</f>
        <v/>
      </c>
      <c r="H107" s="44" t="str">
        <f>IFERROR(GETPIVOTDATA("Max de Rain Rate",'TCD 6h-6h'!$A$3,"Date6",B107),"")</f>
        <v/>
      </c>
      <c r="I107" s="56" t="str">
        <f>IFERROR(GETPIVOTDATA("Min de Bar  ",'TCD 0h-0h'!$A$3,"Date0",$B107),"")</f>
        <v/>
      </c>
      <c r="J107" s="56" t="str">
        <f>IFERROR(GETPIVOTDATA("Max de Bar  ",'TCD 0h-0h'!$A$3,"Date0",$B107),"")</f>
        <v/>
      </c>
      <c r="K107" s="55" t="str">
        <f>IFERROR(GETPIVOTDATA("Moyenne de Bar  ",'TCD 0h-0h'!$A$3,"Date0",$B107),"")</f>
        <v/>
      </c>
      <c r="L107" s="78" t="str">
        <f>IFERROR(GETPIVOTDATA("Moyenne de Wind Speed",'TCD 0h-0h'!$A$3,"Date0",$B107),"")</f>
        <v/>
      </c>
      <c r="M107" s="78" t="str">
        <f>IFERROR(GETPIVOTDATA("Max de Wind Speed",'TCD 0h-0h'!$A$3,"Date0",$B107),"")</f>
        <v/>
      </c>
      <c r="N107" s="77" t="str">
        <f>IFERROR(GETPIVOTDATA("Max de Hi Speed",'TCD 0h-0h'!$A$3,"Date0",$B107),"")</f>
        <v/>
      </c>
      <c r="O107" s="78" t="str">
        <f>IFERROR(INDEX('TCD vent'!$T:$T,MATCH($B107,'TCD vent'!$A:$A,0)),"")</f>
        <v/>
      </c>
    </row>
    <row r="108" spans="2:15" x14ac:dyDescent="0.35">
      <c r="B108" s="31">
        <f t="shared" si="1"/>
        <v>104</v>
      </c>
      <c r="C108" s="32" t="str">
        <f>IFERROR(GETPIVOTDATA("Low Temp",'TCD 18h-18h'!$A$3,"Date18",B108),"")</f>
        <v/>
      </c>
      <c r="D108" s="32" t="str">
        <f>IFERROR(GETPIVOTDATA("Max de Hi Temp",'TCD 6h-6h'!$A$3,"Date6",B108),"")</f>
        <v/>
      </c>
      <c r="E108" s="33" t="str">
        <f>IFERROR(GETPIVOTDATA("Moyenne de Temp Out",'TCD 0h-0h'!$A$3,"Date0",B108),"")</f>
        <v/>
      </c>
      <c r="F108" s="45" t="str">
        <f>IFERROR(GETPIVOTDATA("Somme de Rain",'TCD 6h-6h'!$A$3,"Date6",B108),"")</f>
        <v/>
      </c>
      <c r="G108" s="45" t="str">
        <f>IFERROR(INDEX('TCD 6h-6h'!$AG:$AG,MATCH($B108,'TCD 6h-6h'!$G:$G,0)),"")</f>
        <v/>
      </c>
      <c r="H108" s="44" t="str">
        <f>IFERROR(GETPIVOTDATA("Max de Rain Rate",'TCD 6h-6h'!$A$3,"Date6",B108),"")</f>
        <v/>
      </c>
      <c r="I108" s="56" t="str">
        <f>IFERROR(GETPIVOTDATA("Min de Bar  ",'TCD 0h-0h'!$A$3,"Date0",$B108),"")</f>
        <v/>
      </c>
      <c r="J108" s="56" t="str">
        <f>IFERROR(GETPIVOTDATA("Max de Bar  ",'TCD 0h-0h'!$A$3,"Date0",$B108),"")</f>
        <v/>
      </c>
      <c r="K108" s="55" t="str">
        <f>IFERROR(GETPIVOTDATA("Moyenne de Bar  ",'TCD 0h-0h'!$A$3,"Date0",$B108),"")</f>
        <v/>
      </c>
      <c r="L108" s="78" t="str">
        <f>IFERROR(GETPIVOTDATA("Moyenne de Wind Speed",'TCD 0h-0h'!$A$3,"Date0",$B108),"")</f>
        <v/>
      </c>
      <c r="M108" s="78" t="str">
        <f>IFERROR(GETPIVOTDATA("Max de Wind Speed",'TCD 0h-0h'!$A$3,"Date0",$B108),"")</f>
        <v/>
      </c>
      <c r="N108" s="77" t="str">
        <f>IFERROR(GETPIVOTDATA("Max de Hi Speed",'TCD 0h-0h'!$A$3,"Date0",$B108),"")</f>
        <v/>
      </c>
      <c r="O108" s="78" t="str">
        <f>IFERROR(INDEX('TCD vent'!$T:$T,MATCH($B108,'TCD vent'!$A:$A,0)),"")</f>
        <v/>
      </c>
    </row>
    <row r="109" spans="2:15" x14ac:dyDescent="0.35">
      <c r="B109" s="31">
        <f t="shared" si="1"/>
        <v>105</v>
      </c>
      <c r="C109" s="32" t="str">
        <f>IFERROR(GETPIVOTDATA("Low Temp",'TCD 18h-18h'!$A$3,"Date18",B109),"")</f>
        <v/>
      </c>
      <c r="D109" s="32" t="str">
        <f>IFERROR(GETPIVOTDATA("Max de Hi Temp",'TCD 6h-6h'!$A$3,"Date6",B109),"")</f>
        <v/>
      </c>
      <c r="E109" s="33" t="str">
        <f>IFERROR(GETPIVOTDATA("Moyenne de Temp Out",'TCD 0h-0h'!$A$3,"Date0",B109),"")</f>
        <v/>
      </c>
      <c r="F109" s="45" t="str">
        <f>IFERROR(GETPIVOTDATA("Somme de Rain",'TCD 6h-6h'!$A$3,"Date6",B109),"")</f>
        <v/>
      </c>
      <c r="G109" s="45" t="str">
        <f>IFERROR(INDEX('TCD 6h-6h'!$AG:$AG,MATCH($B109,'TCD 6h-6h'!$G:$G,0)),"")</f>
        <v/>
      </c>
      <c r="H109" s="44" t="str">
        <f>IFERROR(GETPIVOTDATA("Max de Rain Rate",'TCD 6h-6h'!$A$3,"Date6",B109),"")</f>
        <v/>
      </c>
      <c r="I109" s="56" t="str">
        <f>IFERROR(GETPIVOTDATA("Min de Bar  ",'TCD 0h-0h'!$A$3,"Date0",$B109),"")</f>
        <v/>
      </c>
      <c r="J109" s="56" t="str">
        <f>IFERROR(GETPIVOTDATA("Max de Bar  ",'TCD 0h-0h'!$A$3,"Date0",$B109),"")</f>
        <v/>
      </c>
      <c r="K109" s="55" t="str">
        <f>IFERROR(GETPIVOTDATA("Moyenne de Bar  ",'TCD 0h-0h'!$A$3,"Date0",$B109),"")</f>
        <v/>
      </c>
      <c r="L109" s="78" t="str">
        <f>IFERROR(GETPIVOTDATA("Moyenne de Wind Speed",'TCD 0h-0h'!$A$3,"Date0",$B109),"")</f>
        <v/>
      </c>
      <c r="M109" s="78" t="str">
        <f>IFERROR(GETPIVOTDATA("Max de Wind Speed",'TCD 0h-0h'!$A$3,"Date0",$B109),"")</f>
        <v/>
      </c>
      <c r="N109" s="77" t="str">
        <f>IFERROR(GETPIVOTDATA("Max de Hi Speed",'TCD 0h-0h'!$A$3,"Date0",$B109),"")</f>
        <v/>
      </c>
      <c r="O109" s="78" t="str">
        <f>IFERROR(INDEX('TCD vent'!$T:$T,MATCH($B109,'TCD vent'!$A:$A,0)),"")</f>
        <v/>
      </c>
    </row>
    <row r="110" spans="2:15" x14ac:dyDescent="0.35">
      <c r="B110" s="31">
        <f t="shared" si="1"/>
        <v>106</v>
      </c>
      <c r="C110" s="32" t="str">
        <f>IFERROR(GETPIVOTDATA("Low Temp",'TCD 18h-18h'!$A$3,"Date18",B110),"")</f>
        <v/>
      </c>
      <c r="D110" s="32" t="str">
        <f>IFERROR(GETPIVOTDATA("Max de Hi Temp",'TCD 6h-6h'!$A$3,"Date6",B110),"")</f>
        <v/>
      </c>
      <c r="E110" s="33" t="str">
        <f>IFERROR(GETPIVOTDATA("Moyenne de Temp Out",'TCD 0h-0h'!$A$3,"Date0",B110),"")</f>
        <v/>
      </c>
      <c r="F110" s="45" t="str">
        <f>IFERROR(GETPIVOTDATA("Somme de Rain",'TCD 6h-6h'!$A$3,"Date6",B110),"")</f>
        <v/>
      </c>
      <c r="G110" s="45" t="str">
        <f>IFERROR(INDEX('TCD 6h-6h'!$AG:$AG,MATCH($B110,'TCD 6h-6h'!$G:$G,0)),"")</f>
        <v/>
      </c>
      <c r="H110" s="44" t="str">
        <f>IFERROR(GETPIVOTDATA("Max de Rain Rate",'TCD 6h-6h'!$A$3,"Date6",B110),"")</f>
        <v/>
      </c>
      <c r="I110" s="56" t="str">
        <f>IFERROR(GETPIVOTDATA("Min de Bar  ",'TCD 0h-0h'!$A$3,"Date0",$B110),"")</f>
        <v/>
      </c>
      <c r="J110" s="56" t="str">
        <f>IFERROR(GETPIVOTDATA("Max de Bar  ",'TCD 0h-0h'!$A$3,"Date0",$B110),"")</f>
        <v/>
      </c>
      <c r="K110" s="55" t="str">
        <f>IFERROR(GETPIVOTDATA("Moyenne de Bar  ",'TCD 0h-0h'!$A$3,"Date0",$B110),"")</f>
        <v/>
      </c>
      <c r="L110" s="78" t="str">
        <f>IFERROR(GETPIVOTDATA("Moyenne de Wind Speed",'TCD 0h-0h'!$A$3,"Date0",$B110),"")</f>
        <v/>
      </c>
      <c r="M110" s="78" t="str">
        <f>IFERROR(GETPIVOTDATA("Max de Wind Speed",'TCD 0h-0h'!$A$3,"Date0",$B110),"")</f>
        <v/>
      </c>
      <c r="N110" s="77" t="str">
        <f>IFERROR(GETPIVOTDATA("Max de Hi Speed",'TCD 0h-0h'!$A$3,"Date0",$B110),"")</f>
        <v/>
      </c>
      <c r="O110" s="78" t="str">
        <f>IFERROR(INDEX('TCD vent'!$T:$T,MATCH($B110,'TCD vent'!$A:$A,0)),"")</f>
        <v/>
      </c>
    </row>
    <row r="111" spans="2:15" x14ac:dyDescent="0.35">
      <c r="B111" s="31">
        <f t="shared" si="1"/>
        <v>107</v>
      </c>
      <c r="C111" s="32" t="str">
        <f>IFERROR(GETPIVOTDATA("Low Temp",'TCD 18h-18h'!$A$3,"Date18",B111),"")</f>
        <v/>
      </c>
      <c r="D111" s="32" t="str">
        <f>IFERROR(GETPIVOTDATA("Max de Hi Temp",'TCD 6h-6h'!$A$3,"Date6",B111),"")</f>
        <v/>
      </c>
      <c r="E111" s="33" t="str">
        <f>IFERROR(GETPIVOTDATA("Moyenne de Temp Out",'TCD 0h-0h'!$A$3,"Date0",B111),"")</f>
        <v/>
      </c>
      <c r="F111" s="45" t="str">
        <f>IFERROR(GETPIVOTDATA("Somme de Rain",'TCD 6h-6h'!$A$3,"Date6",B111),"")</f>
        <v/>
      </c>
      <c r="G111" s="45" t="str">
        <f>IFERROR(INDEX('TCD 6h-6h'!$AG:$AG,MATCH($B111,'TCD 6h-6h'!$G:$G,0)),"")</f>
        <v/>
      </c>
      <c r="H111" s="44" t="str">
        <f>IFERROR(GETPIVOTDATA("Max de Rain Rate",'TCD 6h-6h'!$A$3,"Date6",B111),"")</f>
        <v/>
      </c>
      <c r="I111" s="56" t="str">
        <f>IFERROR(GETPIVOTDATA("Min de Bar  ",'TCD 0h-0h'!$A$3,"Date0",$B111),"")</f>
        <v/>
      </c>
      <c r="J111" s="56" t="str">
        <f>IFERROR(GETPIVOTDATA("Max de Bar  ",'TCD 0h-0h'!$A$3,"Date0",$B111),"")</f>
        <v/>
      </c>
      <c r="K111" s="55" t="str">
        <f>IFERROR(GETPIVOTDATA("Moyenne de Bar  ",'TCD 0h-0h'!$A$3,"Date0",$B111),"")</f>
        <v/>
      </c>
      <c r="L111" s="78" t="str">
        <f>IFERROR(GETPIVOTDATA("Moyenne de Wind Speed",'TCD 0h-0h'!$A$3,"Date0",$B111),"")</f>
        <v/>
      </c>
      <c r="M111" s="78" t="str">
        <f>IFERROR(GETPIVOTDATA("Max de Wind Speed",'TCD 0h-0h'!$A$3,"Date0",$B111),"")</f>
        <v/>
      </c>
      <c r="N111" s="77" t="str">
        <f>IFERROR(GETPIVOTDATA("Max de Hi Speed",'TCD 0h-0h'!$A$3,"Date0",$B111),"")</f>
        <v/>
      </c>
      <c r="O111" s="78" t="str">
        <f>IFERROR(INDEX('TCD vent'!$T:$T,MATCH($B111,'TCD vent'!$A:$A,0)),"")</f>
        <v/>
      </c>
    </row>
    <row r="112" spans="2:15" x14ac:dyDescent="0.35">
      <c r="B112" s="31">
        <f t="shared" si="1"/>
        <v>108</v>
      </c>
      <c r="C112" s="32" t="str">
        <f>IFERROR(GETPIVOTDATA("Low Temp",'TCD 18h-18h'!$A$3,"Date18",B112),"")</f>
        <v/>
      </c>
      <c r="D112" s="32" t="str">
        <f>IFERROR(GETPIVOTDATA("Max de Hi Temp",'TCD 6h-6h'!$A$3,"Date6",B112),"")</f>
        <v/>
      </c>
      <c r="E112" s="33" t="str">
        <f>IFERROR(GETPIVOTDATA("Moyenne de Temp Out",'TCD 0h-0h'!$A$3,"Date0",B112),"")</f>
        <v/>
      </c>
      <c r="F112" s="45" t="str">
        <f>IFERROR(GETPIVOTDATA("Somme de Rain",'TCD 6h-6h'!$A$3,"Date6",B112),"")</f>
        <v/>
      </c>
      <c r="G112" s="45" t="str">
        <f>IFERROR(INDEX('TCD 6h-6h'!$AG:$AG,MATCH($B112,'TCD 6h-6h'!$G:$G,0)),"")</f>
        <v/>
      </c>
      <c r="H112" s="44" t="str">
        <f>IFERROR(GETPIVOTDATA("Max de Rain Rate",'TCD 6h-6h'!$A$3,"Date6",B112),"")</f>
        <v/>
      </c>
      <c r="I112" s="56" t="str">
        <f>IFERROR(GETPIVOTDATA("Min de Bar  ",'TCD 0h-0h'!$A$3,"Date0",$B112),"")</f>
        <v/>
      </c>
      <c r="J112" s="56" t="str">
        <f>IFERROR(GETPIVOTDATA("Max de Bar  ",'TCD 0h-0h'!$A$3,"Date0",$B112),"")</f>
        <v/>
      </c>
      <c r="K112" s="55" t="str">
        <f>IFERROR(GETPIVOTDATA("Moyenne de Bar  ",'TCD 0h-0h'!$A$3,"Date0",$B112),"")</f>
        <v/>
      </c>
      <c r="L112" s="78" t="str">
        <f>IFERROR(GETPIVOTDATA("Moyenne de Wind Speed",'TCD 0h-0h'!$A$3,"Date0",$B112),"")</f>
        <v/>
      </c>
      <c r="M112" s="78" t="str">
        <f>IFERROR(GETPIVOTDATA("Max de Wind Speed",'TCD 0h-0h'!$A$3,"Date0",$B112),"")</f>
        <v/>
      </c>
      <c r="N112" s="77" t="str">
        <f>IFERROR(GETPIVOTDATA("Max de Hi Speed",'TCD 0h-0h'!$A$3,"Date0",$B112),"")</f>
        <v/>
      </c>
      <c r="O112" s="78" t="str">
        <f>IFERROR(INDEX('TCD vent'!$T:$T,MATCH($B112,'TCD vent'!$A:$A,0)),"")</f>
        <v/>
      </c>
    </row>
    <row r="113" spans="2:15" x14ac:dyDescent="0.35">
      <c r="B113" s="31">
        <f t="shared" si="1"/>
        <v>109</v>
      </c>
      <c r="C113" s="32" t="str">
        <f>IFERROR(GETPIVOTDATA("Low Temp",'TCD 18h-18h'!$A$3,"Date18",B113),"")</f>
        <v/>
      </c>
      <c r="D113" s="32" t="str">
        <f>IFERROR(GETPIVOTDATA("Max de Hi Temp",'TCD 6h-6h'!$A$3,"Date6",B113),"")</f>
        <v/>
      </c>
      <c r="E113" s="33" t="str">
        <f>IFERROR(GETPIVOTDATA("Moyenne de Temp Out",'TCD 0h-0h'!$A$3,"Date0",B113),"")</f>
        <v/>
      </c>
      <c r="F113" s="45" t="str">
        <f>IFERROR(GETPIVOTDATA("Somme de Rain",'TCD 6h-6h'!$A$3,"Date6",B113),"")</f>
        <v/>
      </c>
      <c r="G113" s="45" t="str">
        <f>IFERROR(INDEX('TCD 6h-6h'!$AG:$AG,MATCH($B113,'TCD 6h-6h'!$G:$G,0)),"")</f>
        <v/>
      </c>
      <c r="H113" s="44" t="str">
        <f>IFERROR(GETPIVOTDATA("Max de Rain Rate",'TCD 6h-6h'!$A$3,"Date6",B113),"")</f>
        <v/>
      </c>
      <c r="I113" s="56" t="str">
        <f>IFERROR(GETPIVOTDATA("Min de Bar  ",'TCD 0h-0h'!$A$3,"Date0",$B113),"")</f>
        <v/>
      </c>
      <c r="J113" s="56" t="str">
        <f>IFERROR(GETPIVOTDATA("Max de Bar  ",'TCD 0h-0h'!$A$3,"Date0",$B113),"")</f>
        <v/>
      </c>
      <c r="K113" s="55" t="str">
        <f>IFERROR(GETPIVOTDATA("Moyenne de Bar  ",'TCD 0h-0h'!$A$3,"Date0",$B113),"")</f>
        <v/>
      </c>
      <c r="L113" s="78" t="str">
        <f>IFERROR(GETPIVOTDATA("Moyenne de Wind Speed",'TCD 0h-0h'!$A$3,"Date0",$B113),"")</f>
        <v/>
      </c>
      <c r="M113" s="78" t="str">
        <f>IFERROR(GETPIVOTDATA("Max de Wind Speed",'TCD 0h-0h'!$A$3,"Date0",$B113),"")</f>
        <v/>
      </c>
      <c r="N113" s="77" t="str">
        <f>IFERROR(GETPIVOTDATA("Max de Hi Speed",'TCD 0h-0h'!$A$3,"Date0",$B113),"")</f>
        <v/>
      </c>
      <c r="O113" s="78" t="str">
        <f>IFERROR(INDEX('TCD vent'!$T:$T,MATCH($B113,'TCD vent'!$A:$A,0)),"")</f>
        <v/>
      </c>
    </row>
    <row r="114" spans="2:15" x14ac:dyDescent="0.35">
      <c r="B114" s="31">
        <f t="shared" si="1"/>
        <v>110</v>
      </c>
      <c r="C114" s="32" t="str">
        <f>IFERROR(GETPIVOTDATA("Low Temp",'TCD 18h-18h'!$A$3,"Date18",B114),"")</f>
        <v/>
      </c>
      <c r="D114" s="32" t="str">
        <f>IFERROR(GETPIVOTDATA("Max de Hi Temp",'TCD 6h-6h'!$A$3,"Date6",B114),"")</f>
        <v/>
      </c>
      <c r="E114" s="33" t="str">
        <f>IFERROR(GETPIVOTDATA("Moyenne de Temp Out",'TCD 0h-0h'!$A$3,"Date0",B114),"")</f>
        <v/>
      </c>
      <c r="F114" s="45" t="str">
        <f>IFERROR(GETPIVOTDATA("Somme de Rain",'TCD 6h-6h'!$A$3,"Date6",B114),"")</f>
        <v/>
      </c>
      <c r="G114" s="45" t="str">
        <f>IFERROR(INDEX('TCD 6h-6h'!$AG:$AG,MATCH($B114,'TCD 6h-6h'!$G:$G,0)),"")</f>
        <v/>
      </c>
      <c r="H114" s="44" t="str">
        <f>IFERROR(GETPIVOTDATA("Max de Rain Rate",'TCD 6h-6h'!$A$3,"Date6",B114),"")</f>
        <v/>
      </c>
      <c r="I114" s="56" t="str">
        <f>IFERROR(GETPIVOTDATA("Min de Bar  ",'TCD 0h-0h'!$A$3,"Date0",$B114),"")</f>
        <v/>
      </c>
      <c r="J114" s="56" t="str">
        <f>IFERROR(GETPIVOTDATA("Max de Bar  ",'TCD 0h-0h'!$A$3,"Date0",$B114),"")</f>
        <v/>
      </c>
      <c r="K114" s="55" t="str">
        <f>IFERROR(GETPIVOTDATA("Moyenne de Bar  ",'TCD 0h-0h'!$A$3,"Date0",$B114),"")</f>
        <v/>
      </c>
      <c r="L114" s="78" t="str">
        <f>IFERROR(GETPIVOTDATA("Moyenne de Wind Speed",'TCD 0h-0h'!$A$3,"Date0",$B114),"")</f>
        <v/>
      </c>
      <c r="M114" s="78" t="str">
        <f>IFERROR(GETPIVOTDATA("Max de Wind Speed",'TCD 0h-0h'!$A$3,"Date0",$B114),"")</f>
        <v/>
      </c>
      <c r="N114" s="77" t="str">
        <f>IFERROR(GETPIVOTDATA("Max de Hi Speed",'TCD 0h-0h'!$A$3,"Date0",$B114),"")</f>
        <v/>
      </c>
      <c r="O114" s="78" t="str">
        <f>IFERROR(INDEX('TCD vent'!$T:$T,MATCH($B114,'TCD vent'!$A:$A,0)),"")</f>
        <v/>
      </c>
    </row>
    <row r="115" spans="2:15" x14ac:dyDescent="0.35">
      <c r="B115" s="31">
        <f t="shared" si="1"/>
        <v>111</v>
      </c>
      <c r="C115" s="32" t="str">
        <f>IFERROR(GETPIVOTDATA("Low Temp",'TCD 18h-18h'!$A$3,"Date18",B115),"")</f>
        <v/>
      </c>
      <c r="D115" s="32" t="str">
        <f>IFERROR(GETPIVOTDATA("Max de Hi Temp",'TCD 6h-6h'!$A$3,"Date6",B115),"")</f>
        <v/>
      </c>
      <c r="E115" s="33" t="str">
        <f>IFERROR(GETPIVOTDATA("Moyenne de Temp Out",'TCD 0h-0h'!$A$3,"Date0",B115),"")</f>
        <v/>
      </c>
      <c r="F115" s="45" t="str">
        <f>IFERROR(GETPIVOTDATA("Somme de Rain",'TCD 6h-6h'!$A$3,"Date6",B115),"")</f>
        <v/>
      </c>
      <c r="G115" s="45" t="str">
        <f>IFERROR(INDEX('TCD 6h-6h'!$AG:$AG,MATCH($B115,'TCD 6h-6h'!$G:$G,0)),"")</f>
        <v/>
      </c>
      <c r="H115" s="44" t="str">
        <f>IFERROR(GETPIVOTDATA("Max de Rain Rate",'TCD 6h-6h'!$A$3,"Date6",B115),"")</f>
        <v/>
      </c>
      <c r="I115" s="56" t="str">
        <f>IFERROR(GETPIVOTDATA("Min de Bar  ",'TCD 0h-0h'!$A$3,"Date0",$B115),"")</f>
        <v/>
      </c>
      <c r="J115" s="56" t="str">
        <f>IFERROR(GETPIVOTDATA("Max de Bar  ",'TCD 0h-0h'!$A$3,"Date0",$B115),"")</f>
        <v/>
      </c>
      <c r="K115" s="55" t="str">
        <f>IFERROR(GETPIVOTDATA("Moyenne de Bar  ",'TCD 0h-0h'!$A$3,"Date0",$B115),"")</f>
        <v/>
      </c>
      <c r="L115" s="78" t="str">
        <f>IFERROR(GETPIVOTDATA("Moyenne de Wind Speed",'TCD 0h-0h'!$A$3,"Date0",$B115),"")</f>
        <v/>
      </c>
      <c r="M115" s="78" t="str">
        <f>IFERROR(GETPIVOTDATA("Max de Wind Speed",'TCD 0h-0h'!$A$3,"Date0",$B115),"")</f>
        <v/>
      </c>
      <c r="N115" s="77" t="str">
        <f>IFERROR(GETPIVOTDATA("Max de Hi Speed",'TCD 0h-0h'!$A$3,"Date0",$B115),"")</f>
        <v/>
      </c>
      <c r="O115" s="78" t="str">
        <f>IFERROR(INDEX('TCD vent'!$T:$T,MATCH($B115,'TCD vent'!$A:$A,0)),"")</f>
        <v/>
      </c>
    </row>
    <row r="116" spans="2:15" x14ac:dyDescent="0.35">
      <c r="B116" s="31">
        <f t="shared" si="1"/>
        <v>112</v>
      </c>
      <c r="C116" s="32" t="str">
        <f>IFERROR(GETPIVOTDATA("Low Temp",'TCD 18h-18h'!$A$3,"Date18",B116),"")</f>
        <v/>
      </c>
      <c r="D116" s="32" t="str">
        <f>IFERROR(GETPIVOTDATA("Max de Hi Temp",'TCD 6h-6h'!$A$3,"Date6",B116),"")</f>
        <v/>
      </c>
      <c r="E116" s="33" t="str">
        <f>IFERROR(GETPIVOTDATA("Moyenne de Temp Out",'TCD 0h-0h'!$A$3,"Date0",B116),"")</f>
        <v/>
      </c>
      <c r="F116" s="45" t="str">
        <f>IFERROR(GETPIVOTDATA("Somme de Rain",'TCD 6h-6h'!$A$3,"Date6",B116),"")</f>
        <v/>
      </c>
      <c r="G116" s="45" t="str">
        <f>IFERROR(INDEX('TCD 6h-6h'!$AG:$AG,MATCH($B116,'TCD 6h-6h'!$G:$G,0)),"")</f>
        <v/>
      </c>
      <c r="H116" s="44" t="str">
        <f>IFERROR(GETPIVOTDATA("Max de Rain Rate",'TCD 6h-6h'!$A$3,"Date6",B116),"")</f>
        <v/>
      </c>
      <c r="I116" s="56" t="str">
        <f>IFERROR(GETPIVOTDATA("Min de Bar  ",'TCD 0h-0h'!$A$3,"Date0",$B116),"")</f>
        <v/>
      </c>
      <c r="J116" s="56" t="str">
        <f>IFERROR(GETPIVOTDATA("Max de Bar  ",'TCD 0h-0h'!$A$3,"Date0",$B116),"")</f>
        <v/>
      </c>
      <c r="K116" s="55" t="str">
        <f>IFERROR(GETPIVOTDATA("Moyenne de Bar  ",'TCD 0h-0h'!$A$3,"Date0",$B116),"")</f>
        <v/>
      </c>
      <c r="L116" s="78" t="str">
        <f>IFERROR(GETPIVOTDATA("Moyenne de Wind Speed",'TCD 0h-0h'!$A$3,"Date0",$B116),"")</f>
        <v/>
      </c>
      <c r="M116" s="78" t="str">
        <f>IFERROR(GETPIVOTDATA("Max de Wind Speed",'TCD 0h-0h'!$A$3,"Date0",$B116),"")</f>
        <v/>
      </c>
      <c r="N116" s="77" t="str">
        <f>IFERROR(GETPIVOTDATA("Max de Hi Speed",'TCD 0h-0h'!$A$3,"Date0",$B116),"")</f>
        <v/>
      </c>
      <c r="O116" s="78" t="str">
        <f>IFERROR(INDEX('TCD vent'!$T:$T,MATCH($B116,'TCD vent'!$A:$A,0)),"")</f>
        <v/>
      </c>
    </row>
    <row r="117" spans="2:15" x14ac:dyDescent="0.35">
      <c r="B117" s="31">
        <f t="shared" si="1"/>
        <v>113</v>
      </c>
      <c r="C117" s="32" t="str">
        <f>IFERROR(GETPIVOTDATA("Low Temp",'TCD 18h-18h'!$A$3,"Date18",B117),"")</f>
        <v/>
      </c>
      <c r="D117" s="32" t="str">
        <f>IFERROR(GETPIVOTDATA("Max de Hi Temp",'TCD 6h-6h'!$A$3,"Date6",B117),"")</f>
        <v/>
      </c>
      <c r="E117" s="33" t="str">
        <f>IFERROR(GETPIVOTDATA("Moyenne de Temp Out",'TCD 0h-0h'!$A$3,"Date0",B117),"")</f>
        <v/>
      </c>
      <c r="F117" s="45" t="str">
        <f>IFERROR(GETPIVOTDATA("Somme de Rain",'TCD 6h-6h'!$A$3,"Date6",B117),"")</f>
        <v/>
      </c>
      <c r="G117" s="45" t="str">
        <f>IFERROR(INDEX('TCD 6h-6h'!$AG:$AG,MATCH($B117,'TCD 6h-6h'!$G:$G,0)),"")</f>
        <v/>
      </c>
      <c r="H117" s="44" t="str">
        <f>IFERROR(GETPIVOTDATA("Max de Rain Rate",'TCD 6h-6h'!$A$3,"Date6",B117),"")</f>
        <v/>
      </c>
      <c r="I117" s="56" t="str">
        <f>IFERROR(GETPIVOTDATA("Min de Bar  ",'TCD 0h-0h'!$A$3,"Date0",$B117),"")</f>
        <v/>
      </c>
      <c r="J117" s="56" t="str">
        <f>IFERROR(GETPIVOTDATA("Max de Bar  ",'TCD 0h-0h'!$A$3,"Date0",$B117),"")</f>
        <v/>
      </c>
      <c r="K117" s="55" t="str">
        <f>IFERROR(GETPIVOTDATA("Moyenne de Bar  ",'TCD 0h-0h'!$A$3,"Date0",$B117),"")</f>
        <v/>
      </c>
      <c r="L117" s="78" t="str">
        <f>IFERROR(GETPIVOTDATA("Moyenne de Wind Speed",'TCD 0h-0h'!$A$3,"Date0",$B117),"")</f>
        <v/>
      </c>
      <c r="M117" s="78" t="str">
        <f>IFERROR(GETPIVOTDATA("Max de Wind Speed",'TCD 0h-0h'!$A$3,"Date0",$B117),"")</f>
        <v/>
      </c>
      <c r="N117" s="77" t="str">
        <f>IFERROR(GETPIVOTDATA("Max de Hi Speed",'TCD 0h-0h'!$A$3,"Date0",$B117),"")</f>
        <v/>
      </c>
      <c r="O117" s="78" t="str">
        <f>IFERROR(INDEX('TCD vent'!$T:$T,MATCH($B117,'TCD vent'!$A:$A,0)),"")</f>
        <v/>
      </c>
    </row>
    <row r="118" spans="2:15" x14ac:dyDescent="0.35">
      <c r="B118" s="31">
        <f t="shared" si="1"/>
        <v>114</v>
      </c>
      <c r="C118" s="32" t="str">
        <f>IFERROR(GETPIVOTDATA("Low Temp",'TCD 18h-18h'!$A$3,"Date18",B118),"")</f>
        <v/>
      </c>
      <c r="D118" s="32" t="str">
        <f>IFERROR(GETPIVOTDATA("Max de Hi Temp",'TCD 6h-6h'!$A$3,"Date6",B118),"")</f>
        <v/>
      </c>
      <c r="E118" s="33" t="str">
        <f>IFERROR(GETPIVOTDATA("Moyenne de Temp Out",'TCD 0h-0h'!$A$3,"Date0",B118),"")</f>
        <v/>
      </c>
      <c r="F118" s="45" t="str">
        <f>IFERROR(GETPIVOTDATA("Somme de Rain",'TCD 6h-6h'!$A$3,"Date6",B118),"")</f>
        <v/>
      </c>
      <c r="G118" s="45" t="str">
        <f>IFERROR(INDEX('TCD 6h-6h'!$AG:$AG,MATCH($B118,'TCD 6h-6h'!$G:$G,0)),"")</f>
        <v/>
      </c>
      <c r="H118" s="44" t="str">
        <f>IFERROR(GETPIVOTDATA("Max de Rain Rate",'TCD 6h-6h'!$A$3,"Date6",B118),"")</f>
        <v/>
      </c>
      <c r="I118" s="56" t="str">
        <f>IFERROR(GETPIVOTDATA("Min de Bar  ",'TCD 0h-0h'!$A$3,"Date0",$B118),"")</f>
        <v/>
      </c>
      <c r="J118" s="56" t="str">
        <f>IFERROR(GETPIVOTDATA("Max de Bar  ",'TCD 0h-0h'!$A$3,"Date0",$B118),"")</f>
        <v/>
      </c>
      <c r="K118" s="55" t="str">
        <f>IFERROR(GETPIVOTDATA("Moyenne de Bar  ",'TCD 0h-0h'!$A$3,"Date0",$B118),"")</f>
        <v/>
      </c>
      <c r="L118" s="78" t="str">
        <f>IFERROR(GETPIVOTDATA("Moyenne de Wind Speed",'TCD 0h-0h'!$A$3,"Date0",$B118),"")</f>
        <v/>
      </c>
      <c r="M118" s="78" t="str">
        <f>IFERROR(GETPIVOTDATA("Max de Wind Speed",'TCD 0h-0h'!$A$3,"Date0",$B118),"")</f>
        <v/>
      </c>
      <c r="N118" s="77" t="str">
        <f>IFERROR(GETPIVOTDATA("Max de Hi Speed",'TCD 0h-0h'!$A$3,"Date0",$B118),"")</f>
        <v/>
      </c>
      <c r="O118" s="78" t="str">
        <f>IFERROR(INDEX('TCD vent'!$T:$T,MATCH($B118,'TCD vent'!$A:$A,0)),"")</f>
        <v/>
      </c>
    </row>
    <row r="119" spans="2:15" x14ac:dyDescent="0.35">
      <c r="B119" s="31">
        <f t="shared" si="1"/>
        <v>115</v>
      </c>
      <c r="C119" s="32" t="str">
        <f>IFERROR(GETPIVOTDATA("Low Temp",'TCD 18h-18h'!$A$3,"Date18",B119),"")</f>
        <v/>
      </c>
      <c r="D119" s="32" t="str">
        <f>IFERROR(GETPIVOTDATA("Max de Hi Temp",'TCD 6h-6h'!$A$3,"Date6",B119),"")</f>
        <v/>
      </c>
      <c r="E119" s="33" t="str">
        <f>IFERROR(GETPIVOTDATA("Moyenne de Temp Out",'TCD 0h-0h'!$A$3,"Date0",B119),"")</f>
        <v/>
      </c>
      <c r="F119" s="45" t="str">
        <f>IFERROR(GETPIVOTDATA("Somme de Rain",'TCD 6h-6h'!$A$3,"Date6",B119),"")</f>
        <v/>
      </c>
      <c r="G119" s="45" t="str">
        <f>IFERROR(INDEX('TCD 6h-6h'!$AG:$AG,MATCH($B119,'TCD 6h-6h'!$G:$G,0)),"")</f>
        <v/>
      </c>
      <c r="H119" s="44" t="str">
        <f>IFERROR(GETPIVOTDATA("Max de Rain Rate",'TCD 6h-6h'!$A$3,"Date6",B119),"")</f>
        <v/>
      </c>
      <c r="I119" s="56" t="str">
        <f>IFERROR(GETPIVOTDATA("Min de Bar  ",'TCD 0h-0h'!$A$3,"Date0",$B119),"")</f>
        <v/>
      </c>
      <c r="J119" s="56" t="str">
        <f>IFERROR(GETPIVOTDATA("Max de Bar  ",'TCD 0h-0h'!$A$3,"Date0",$B119),"")</f>
        <v/>
      </c>
      <c r="K119" s="55" t="str">
        <f>IFERROR(GETPIVOTDATA("Moyenne de Bar  ",'TCD 0h-0h'!$A$3,"Date0",$B119),"")</f>
        <v/>
      </c>
      <c r="L119" s="78" t="str">
        <f>IFERROR(GETPIVOTDATA("Moyenne de Wind Speed",'TCD 0h-0h'!$A$3,"Date0",$B119),"")</f>
        <v/>
      </c>
      <c r="M119" s="78" t="str">
        <f>IFERROR(GETPIVOTDATA("Max de Wind Speed",'TCD 0h-0h'!$A$3,"Date0",$B119),"")</f>
        <v/>
      </c>
      <c r="N119" s="77" t="str">
        <f>IFERROR(GETPIVOTDATA("Max de Hi Speed",'TCD 0h-0h'!$A$3,"Date0",$B119),"")</f>
        <v/>
      </c>
      <c r="O119" s="78" t="str">
        <f>IFERROR(INDEX('TCD vent'!$T:$T,MATCH($B119,'TCD vent'!$A:$A,0)),"")</f>
        <v/>
      </c>
    </row>
    <row r="120" spans="2:15" x14ac:dyDescent="0.35">
      <c r="B120" s="31">
        <f t="shared" si="1"/>
        <v>116</v>
      </c>
      <c r="C120" s="32" t="str">
        <f>IFERROR(GETPIVOTDATA("Low Temp",'TCD 18h-18h'!$A$3,"Date18",B120),"")</f>
        <v/>
      </c>
      <c r="D120" s="32" t="str">
        <f>IFERROR(GETPIVOTDATA("Max de Hi Temp",'TCD 6h-6h'!$A$3,"Date6",B120),"")</f>
        <v/>
      </c>
      <c r="E120" s="33" t="str">
        <f>IFERROR(GETPIVOTDATA("Moyenne de Temp Out",'TCD 0h-0h'!$A$3,"Date0",B120),"")</f>
        <v/>
      </c>
      <c r="F120" s="45" t="str">
        <f>IFERROR(GETPIVOTDATA("Somme de Rain",'TCD 6h-6h'!$A$3,"Date6",B120),"")</f>
        <v/>
      </c>
      <c r="G120" s="45" t="str">
        <f>IFERROR(INDEX('TCD 6h-6h'!$AG:$AG,MATCH($B120,'TCD 6h-6h'!$G:$G,0)),"")</f>
        <v/>
      </c>
      <c r="H120" s="44" t="str">
        <f>IFERROR(GETPIVOTDATA("Max de Rain Rate",'TCD 6h-6h'!$A$3,"Date6",B120),"")</f>
        <v/>
      </c>
      <c r="I120" s="56" t="str">
        <f>IFERROR(GETPIVOTDATA("Min de Bar  ",'TCD 0h-0h'!$A$3,"Date0",$B120),"")</f>
        <v/>
      </c>
      <c r="J120" s="56" t="str">
        <f>IFERROR(GETPIVOTDATA("Max de Bar  ",'TCD 0h-0h'!$A$3,"Date0",$B120),"")</f>
        <v/>
      </c>
      <c r="K120" s="55" t="str">
        <f>IFERROR(GETPIVOTDATA("Moyenne de Bar  ",'TCD 0h-0h'!$A$3,"Date0",$B120),"")</f>
        <v/>
      </c>
      <c r="L120" s="78" t="str">
        <f>IFERROR(GETPIVOTDATA("Moyenne de Wind Speed",'TCD 0h-0h'!$A$3,"Date0",$B120),"")</f>
        <v/>
      </c>
      <c r="M120" s="78" t="str">
        <f>IFERROR(GETPIVOTDATA("Max de Wind Speed",'TCD 0h-0h'!$A$3,"Date0",$B120),"")</f>
        <v/>
      </c>
      <c r="N120" s="77" t="str">
        <f>IFERROR(GETPIVOTDATA("Max de Hi Speed",'TCD 0h-0h'!$A$3,"Date0",$B120),"")</f>
        <v/>
      </c>
      <c r="O120" s="78" t="str">
        <f>IFERROR(INDEX('TCD vent'!$T:$T,MATCH($B120,'TCD vent'!$A:$A,0)),"")</f>
        <v/>
      </c>
    </row>
    <row r="121" spans="2:15" x14ac:dyDescent="0.35">
      <c r="B121" s="31">
        <f t="shared" si="1"/>
        <v>117</v>
      </c>
      <c r="C121" s="32" t="str">
        <f>IFERROR(GETPIVOTDATA("Low Temp",'TCD 18h-18h'!$A$3,"Date18",B121),"")</f>
        <v/>
      </c>
      <c r="D121" s="32" t="str">
        <f>IFERROR(GETPIVOTDATA("Max de Hi Temp",'TCD 6h-6h'!$A$3,"Date6",B121),"")</f>
        <v/>
      </c>
      <c r="E121" s="33" t="str">
        <f>IFERROR(GETPIVOTDATA("Moyenne de Temp Out",'TCD 0h-0h'!$A$3,"Date0",B121),"")</f>
        <v/>
      </c>
      <c r="F121" s="45" t="str">
        <f>IFERROR(GETPIVOTDATA("Somme de Rain",'TCD 6h-6h'!$A$3,"Date6",B121),"")</f>
        <v/>
      </c>
      <c r="G121" s="45" t="str">
        <f>IFERROR(INDEX('TCD 6h-6h'!$AG:$AG,MATCH($B121,'TCD 6h-6h'!$G:$G,0)),"")</f>
        <v/>
      </c>
      <c r="H121" s="44" t="str">
        <f>IFERROR(GETPIVOTDATA("Max de Rain Rate",'TCD 6h-6h'!$A$3,"Date6",B121),"")</f>
        <v/>
      </c>
      <c r="I121" s="56" t="str">
        <f>IFERROR(GETPIVOTDATA("Min de Bar  ",'TCD 0h-0h'!$A$3,"Date0",$B121),"")</f>
        <v/>
      </c>
      <c r="J121" s="56" t="str">
        <f>IFERROR(GETPIVOTDATA("Max de Bar  ",'TCD 0h-0h'!$A$3,"Date0",$B121),"")</f>
        <v/>
      </c>
      <c r="K121" s="55" t="str">
        <f>IFERROR(GETPIVOTDATA("Moyenne de Bar  ",'TCD 0h-0h'!$A$3,"Date0",$B121),"")</f>
        <v/>
      </c>
      <c r="L121" s="78" t="str">
        <f>IFERROR(GETPIVOTDATA("Moyenne de Wind Speed",'TCD 0h-0h'!$A$3,"Date0",$B121),"")</f>
        <v/>
      </c>
      <c r="M121" s="78" t="str">
        <f>IFERROR(GETPIVOTDATA("Max de Wind Speed",'TCD 0h-0h'!$A$3,"Date0",$B121),"")</f>
        <v/>
      </c>
      <c r="N121" s="77" t="str">
        <f>IFERROR(GETPIVOTDATA("Max de Hi Speed",'TCD 0h-0h'!$A$3,"Date0",$B121),"")</f>
        <v/>
      </c>
      <c r="O121" s="78" t="str">
        <f>IFERROR(INDEX('TCD vent'!$T:$T,MATCH($B121,'TCD vent'!$A:$A,0)),"")</f>
        <v/>
      </c>
    </row>
    <row r="122" spans="2:15" x14ac:dyDescent="0.35">
      <c r="B122" s="31">
        <f t="shared" si="1"/>
        <v>118</v>
      </c>
      <c r="C122" s="32" t="str">
        <f>IFERROR(GETPIVOTDATA("Low Temp",'TCD 18h-18h'!$A$3,"Date18",B122),"")</f>
        <v/>
      </c>
      <c r="D122" s="32" t="str">
        <f>IFERROR(GETPIVOTDATA("Max de Hi Temp",'TCD 6h-6h'!$A$3,"Date6",B122),"")</f>
        <v/>
      </c>
      <c r="E122" s="33" t="str">
        <f>IFERROR(GETPIVOTDATA("Moyenne de Temp Out",'TCD 0h-0h'!$A$3,"Date0",B122),"")</f>
        <v/>
      </c>
      <c r="F122" s="45" t="str">
        <f>IFERROR(GETPIVOTDATA("Somme de Rain",'TCD 6h-6h'!$A$3,"Date6",B122),"")</f>
        <v/>
      </c>
      <c r="G122" s="45" t="str">
        <f>IFERROR(INDEX('TCD 6h-6h'!$AG:$AG,MATCH($B122,'TCD 6h-6h'!$G:$G,0)),"")</f>
        <v/>
      </c>
      <c r="H122" s="44" t="str">
        <f>IFERROR(GETPIVOTDATA("Max de Rain Rate",'TCD 6h-6h'!$A$3,"Date6",B122),"")</f>
        <v/>
      </c>
      <c r="I122" s="56" t="str">
        <f>IFERROR(GETPIVOTDATA("Min de Bar  ",'TCD 0h-0h'!$A$3,"Date0",$B122),"")</f>
        <v/>
      </c>
      <c r="J122" s="56" t="str">
        <f>IFERROR(GETPIVOTDATA("Max de Bar  ",'TCD 0h-0h'!$A$3,"Date0",$B122),"")</f>
        <v/>
      </c>
      <c r="K122" s="55" t="str">
        <f>IFERROR(GETPIVOTDATA("Moyenne de Bar  ",'TCD 0h-0h'!$A$3,"Date0",$B122),"")</f>
        <v/>
      </c>
      <c r="L122" s="78" t="str">
        <f>IFERROR(GETPIVOTDATA("Moyenne de Wind Speed",'TCD 0h-0h'!$A$3,"Date0",$B122),"")</f>
        <v/>
      </c>
      <c r="M122" s="78" t="str">
        <f>IFERROR(GETPIVOTDATA("Max de Wind Speed",'TCD 0h-0h'!$A$3,"Date0",$B122),"")</f>
        <v/>
      </c>
      <c r="N122" s="77" t="str">
        <f>IFERROR(GETPIVOTDATA("Max de Hi Speed",'TCD 0h-0h'!$A$3,"Date0",$B122),"")</f>
        <v/>
      </c>
      <c r="O122" s="78" t="str">
        <f>IFERROR(INDEX('TCD vent'!$T:$T,MATCH($B122,'TCD vent'!$A:$A,0)),"")</f>
        <v/>
      </c>
    </row>
    <row r="123" spans="2:15" x14ac:dyDescent="0.35">
      <c r="B123" s="31">
        <f t="shared" si="1"/>
        <v>119</v>
      </c>
      <c r="C123" s="32" t="str">
        <f>IFERROR(GETPIVOTDATA("Low Temp",'TCD 18h-18h'!$A$3,"Date18",B123),"")</f>
        <v/>
      </c>
      <c r="D123" s="32" t="str">
        <f>IFERROR(GETPIVOTDATA("Max de Hi Temp",'TCD 6h-6h'!$A$3,"Date6",B123),"")</f>
        <v/>
      </c>
      <c r="E123" s="33" t="str">
        <f>IFERROR(GETPIVOTDATA("Moyenne de Temp Out",'TCD 0h-0h'!$A$3,"Date0",B123),"")</f>
        <v/>
      </c>
      <c r="F123" s="45" t="str">
        <f>IFERROR(GETPIVOTDATA("Somme de Rain",'TCD 6h-6h'!$A$3,"Date6",B123),"")</f>
        <v/>
      </c>
      <c r="G123" s="45" t="str">
        <f>IFERROR(INDEX('TCD 6h-6h'!$AG:$AG,MATCH($B123,'TCD 6h-6h'!$G:$G,0)),"")</f>
        <v/>
      </c>
      <c r="H123" s="44" t="str">
        <f>IFERROR(GETPIVOTDATA("Max de Rain Rate",'TCD 6h-6h'!$A$3,"Date6",B123),"")</f>
        <v/>
      </c>
      <c r="I123" s="56" t="str">
        <f>IFERROR(GETPIVOTDATA("Min de Bar  ",'TCD 0h-0h'!$A$3,"Date0",$B123),"")</f>
        <v/>
      </c>
      <c r="J123" s="56" t="str">
        <f>IFERROR(GETPIVOTDATA("Max de Bar  ",'TCD 0h-0h'!$A$3,"Date0",$B123),"")</f>
        <v/>
      </c>
      <c r="K123" s="55" t="str">
        <f>IFERROR(GETPIVOTDATA("Moyenne de Bar  ",'TCD 0h-0h'!$A$3,"Date0",$B123),"")</f>
        <v/>
      </c>
      <c r="L123" s="78" t="str">
        <f>IFERROR(GETPIVOTDATA("Moyenne de Wind Speed",'TCD 0h-0h'!$A$3,"Date0",$B123),"")</f>
        <v/>
      </c>
      <c r="M123" s="78" t="str">
        <f>IFERROR(GETPIVOTDATA("Max de Wind Speed",'TCD 0h-0h'!$A$3,"Date0",$B123),"")</f>
        <v/>
      </c>
      <c r="N123" s="77" t="str">
        <f>IFERROR(GETPIVOTDATA("Max de Hi Speed",'TCD 0h-0h'!$A$3,"Date0",$B123),"")</f>
        <v/>
      </c>
      <c r="O123" s="78" t="str">
        <f>IFERROR(INDEX('TCD vent'!$T:$T,MATCH($B123,'TCD vent'!$A:$A,0)),"")</f>
        <v/>
      </c>
    </row>
    <row r="124" spans="2:15" x14ac:dyDescent="0.35">
      <c r="B124" s="31">
        <f t="shared" si="1"/>
        <v>120</v>
      </c>
      <c r="C124" s="32" t="str">
        <f>IFERROR(GETPIVOTDATA("Low Temp",'TCD 18h-18h'!$A$3,"Date18",B124),"")</f>
        <v/>
      </c>
      <c r="D124" s="32" t="str">
        <f>IFERROR(GETPIVOTDATA("Max de Hi Temp",'TCD 6h-6h'!$A$3,"Date6",B124),"")</f>
        <v/>
      </c>
      <c r="E124" s="33" t="str">
        <f>IFERROR(GETPIVOTDATA("Moyenne de Temp Out",'TCD 0h-0h'!$A$3,"Date0",B124),"")</f>
        <v/>
      </c>
      <c r="F124" s="45" t="str">
        <f>IFERROR(GETPIVOTDATA("Somme de Rain",'TCD 6h-6h'!$A$3,"Date6",B124),"")</f>
        <v/>
      </c>
      <c r="G124" s="45" t="str">
        <f>IFERROR(INDEX('TCD 6h-6h'!$AG:$AG,MATCH($B124,'TCD 6h-6h'!$G:$G,0)),"")</f>
        <v/>
      </c>
      <c r="H124" s="44" t="str">
        <f>IFERROR(GETPIVOTDATA("Max de Rain Rate",'TCD 6h-6h'!$A$3,"Date6",B124),"")</f>
        <v/>
      </c>
      <c r="I124" s="56" t="str">
        <f>IFERROR(GETPIVOTDATA("Min de Bar  ",'TCD 0h-0h'!$A$3,"Date0",$B124),"")</f>
        <v/>
      </c>
      <c r="J124" s="56" t="str">
        <f>IFERROR(GETPIVOTDATA("Max de Bar  ",'TCD 0h-0h'!$A$3,"Date0",$B124),"")</f>
        <v/>
      </c>
      <c r="K124" s="55" t="str">
        <f>IFERROR(GETPIVOTDATA("Moyenne de Bar  ",'TCD 0h-0h'!$A$3,"Date0",$B124),"")</f>
        <v/>
      </c>
      <c r="L124" s="78" t="str">
        <f>IFERROR(GETPIVOTDATA("Moyenne de Wind Speed",'TCD 0h-0h'!$A$3,"Date0",$B124),"")</f>
        <v/>
      </c>
      <c r="M124" s="78" t="str">
        <f>IFERROR(GETPIVOTDATA("Max de Wind Speed",'TCD 0h-0h'!$A$3,"Date0",$B124),"")</f>
        <v/>
      </c>
      <c r="N124" s="77" t="str">
        <f>IFERROR(GETPIVOTDATA("Max de Hi Speed",'TCD 0h-0h'!$A$3,"Date0",$B124),"")</f>
        <v/>
      </c>
      <c r="O124" s="78" t="str">
        <f>IFERROR(INDEX('TCD vent'!$T:$T,MATCH($B124,'TCD vent'!$A:$A,0)),"")</f>
        <v/>
      </c>
    </row>
    <row r="125" spans="2:15" x14ac:dyDescent="0.35">
      <c r="B125" s="31">
        <f t="shared" si="1"/>
        <v>121</v>
      </c>
      <c r="C125" s="32" t="str">
        <f>IFERROR(GETPIVOTDATA("Low Temp",'TCD 18h-18h'!$A$3,"Date18",B125),"")</f>
        <v/>
      </c>
      <c r="D125" s="32" t="str">
        <f>IFERROR(GETPIVOTDATA("Max de Hi Temp",'TCD 6h-6h'!$A$3,"Date6",B125),"")</f>
        <v/>
      </c>
      <c r="E125" s="33" t="str">
        <f>IFERROR(GETPIVOTDATA("Moyenne de Temp Out",'TCD 0h-0h'!$A$3,"Date0",B125),"")</f>
        <v/>
      </c>
      <c r="F125" s="45" t="str">
        <f>IFERROR(GETPIVOTDATA("Somme de Rain",'TCD 6h-6h'!$A$3,"Date6",B125),"")</f>
        <v/>
      </c>
      <c r="G125" s="45" t="str">
        <f>IFERROR(INDEX('TCD 6h-6h'!$AG:$AG,MATCH($B125,'TCD 6h-6h'!$G:$G,0)),"")</f>
        <v/>
      </c>
      <c r="H125" s="44" t="str">
        <f>IFERROR(GETPIVOTDATA("Max de Rain Rate",'TCD 6h-6h'!$A$3,"Date6",B125),"")</f>
        <v/>
      </c>
      <c r="I125" s="56" t="str">
        <f>IFERROR(GETPIVOTDATA("Min de Bar  ",'TCD 0h-0h'!$A$3,"Date0",$B125),"")</f>
        <v/>
      </c>
      <c r="J125" s="56" t="str">
        <f>IFERROR(GETPIVOTDATA("Max de Bar  ",'TCD 0h-0h'!$A$3,"Date0",$B125),"")</f>
        <v/>
      </c>
      <c r="K125" s="55" t="str">
        <f>IFERROR(GETPIVOTDATA("Moyenne de Bar  ",'TCD 0h-0h'!$A$3,"Date0",$B125),"")</f>
        <v/>
      </c>
      <c r="L125" s="78" t="str">
        <f>IFERROR(GETPIVOTDATA("Moyenne de Wind Speed",'TCD 0h-0h'!$A$3,"Date0",$B125),"")</f>
        <v/>
      </c>
      <c r="M125" s="78" t="str">
        <f>IFERROR(GETPIVOTDATA("Max de Wind Speed",'TCD 0h-0h'!$A$3,"Date0",$B125),"")</f>
        <v/>
      </c>
      <c r="N125" s="77" t="str">
        <f>IFERROR(GETPIVOTDATA("Max de Hi Speed",'TCD 0h-0h'!$A$3,"Date0",$B125),"")</f>
        <v/>
      </c>
      <c r="O125" s="78" t="str">
        <f>IFERROR(INDEX('TCD vent'!$T:$T,MATCH($B125,'TCD vent'!$A:$A,0)),"")</f>
        <v/>
      </c>
    </row>
    <row r="126" spans="2:15" x14ac:dyDescent="0.35">
      <c r="B126" s="31">
        <f t="shared" si="1"/>
        <v>122</v>
      </c>
      <c r="C126" s="32" t="str">
        <f>IFERROR(GETPIVOTDATA("Low Temp",'TCD 18h-18h'!$A$3,"Date18",B126),"")</f>
        <v/>
      </c>
      <c r="D126" s="32" t="str">
        <f>IFERROR(GETPIVOTDATA("Max de Hi Temp",'TCD 6h-6h'!$A$3,"Date6",B126),"")</f>
        <v/>
      </c>
      <c r="E126" s="33" t="str">
        <f>IFERROR(GETPIVOTDATA("Moyenne de Temp Out",'TCD 0h-0h'!$A$3,"Date0",B126),"")</f>
        <v/>
      </c>
      <c r="F126" s="45" t="str">
        <f>IFERROR(GETPIVOTDATA("Somme de Rain",'TCD 6h-6h'!$A$3,"Date6",B126),"")</f>
        <v/>
      </c>
      <c r="G126" s="45" t="str">
        <f>IFERROR(INDEX('TCD 6h-6h'!$AG:$AG,MATCH($B126,'TCD 6h-6h'!$G:$G,0)),"")</f>
        <v/>
      </c>
      <c r="H126" s="44" t="str">
        <f>IFERROR(GETPIVOTDATA("Max de Rain Rate",'TCD 6h-6h'!$A$3,"Date6",B126),"")</f>
        <v/>
      </c>
      <c r="I126" s="56" t="str">
        <f>IFERROR(GETPIVOTDATA("Min de Bar  ",'TCD 0h-0h'!$A$3,"Date0",$B126),"")</f>
        <v/>
      </c>
      <c r="J126" s="56" t="str">
        <f>IFERROR(GETPIVOTDATA("Max de Bar  ",'TCD 0h-0h'!$A$3,"Date0",$B126),"")</f>
        <v/>
      </c>
      <c r="K126" s="55" t="str">
        <f>IFERROR(GETPIVOTDATA("Moyenne de Bar  ",'TCD 0h-0h'!$A$3,"Date0",$B126),"")</f>
        <v/>
      </c>
      <c r="L126" s="78" t="str">
        <f>IFERROR(GETPIVOTDATA("Moyenne de Wind Speed",'TCD 0h-0h'!$A$3,"Date0",$B126),"")</f>
        <v/>
      </c>
      <c r="M126" s="78" t="str">
        <f>IFERROR(GETPIVOTDATA("Max de Wind Speed",'TCD 0h-0h'!$A$3,"Date0",$B126),"")</f>
        <v/>
      </c>
      <c r="N126" s="77" t="str">
        <f>IFERROR(GETPIVOTDATA("Max de Hi Speed",'TCD 0h-0h'!$A$3,"Date0",$B126),"")</f>
        <v/>
      </c>
      <c r="O126" s="78" t="str">
        <f>IFERROR(INDEX('TCD vent'!$T:$T,MATCH($B126,'TCD vent'!$A:$A,0)),"")</f>
        <v/>
      </c>
    </row>
    <row r="127" spans="2:15" x14ac:dyDescent="0.35">
      <c r="B127" s="31">
        <f t="shared" si="1"/>
        <v>123</v>
      </c>
      <c r="C127" s="32" t="str">
        <f>IFERROR(GETPIVOTDATA("Low Temp",'TCD 18h-18h'!$A$3,"Date18",B127),"")</f>
        <v/>
      </c>
      <c r="D127" s="32" t="str">
        <f>IFERROR(GETPIVOTDATA("Max de Hi Temp",'TCD 6h-6h'!$A$3,"Date6",B127),"")</f>
        <v/>
      </c>
      <c r="E127" s="33" t="str">
        <f>IFERROR(GETPIVOTDATA("Moyenne de Temp Out",'TCD 0h-0h'!$A$3,"Date0",B127),"")</f>
        <v/>
      </c>
      <c r="F127" s="45" t="str">
        <f>IFERROR(GETPIVOTDATA("Somme de Rain",'TCD 6h-6h'!$A$3,"Date6",B127),"")</f>
        <v/>
      </c>
      <c r="G127" s="45" t="str">
        <f>IFERROR(INDEX('TCD 6h-6h'!$AG:$AG,MATCH($B127,'TCD 6h-6h'!$G:$G,0)),"")</f>
        <v/>
      </c>
      <c r="H127" s="44" t="str">
        <f>IFERROR(GETPIVOTDATA("Max de Rain Rate",'TCD 6h-6h'!$A$3,"Date6",B127),"")</f>
        <v/>
      </c>
      <c r="I127" s="56" t="str">
        <f>IFERROR(GETPIVOTDATA("Min de Bar  ",'TCD 0h-0h'!$A$3,"Date0",$B127),"")</f>
        <v/>
      </c>
      <c r="J127" s="56" t="str">
        <f>IFERROR(GETPIVOTDATA("Max de Bar  ",'TCD 0h-0h'!$A$3,"Date0",$B127),"")</f>
        <v/>
      </c>
      <c r="K127" s="55" t="str">
        <f>IFERROR(GETPIVOTDATA("Moyenne de Bar  ",'TCD 0h-0h'!$A$3,"Date0",$B127),"")</f>
        <v/>
      </c>
      <c r="L127" s="78" t="str">
        <f>IFERROR(GETPIVOTDATA("Moyenne de Wind Speed",'TCD 0h-0h'!$A$3,"Date0",$B127),"")</f>
        <v/>
      </c>
      <c r="M127" s="78" t="str">
        <f>IFERROR(GETPIVOTDATA("Max de Wind Speed",'TCD 0h-0h'!$A$3,"Date0",$B127),"")</f>
        <v/>
      </c>
      <c r="N127" s="77" t="str">
        <f>IFERROR(GETPIVOTDATA("Max de Hi Speed",'TCD 0h-0h'!$A$3,"Date0",$B127),"")</f>
        <v/>
      </c>
      <c r="O127" s="78" t="str">
        <f>IFERROR(INDEX('TCD vent'!$T:$T,MATCH($B127,'TCD vent'!$A:$A,0)),"")</f>
        <v/>
      </c>
    </row>
    <row r="128" spans="2:15" x14ac:dyDescent="0.35">
      <c r="B128" s="31">
        <f t="shared" si="1"/>
        <v>124</v>
      </c>
      <c r="C128" s="32" t="str">
        <f>IFERROR(GETPIVOTDATA("Low Temp",'TCD 18h-18h'!$A$3,"Date18",B128),"")</f>
        <v/>
      </c>
      <c r="D128" s="32" t="str">
        <f>IFERROR(GETPIVOTDATA("Max de Hi Temp",'TCD 6h-6h'!$A$3,"Date6",B128),"")</f>
        <v/>
      </c>
      <c r="E128" s="33" t="str">
        <f>IFERROR(GETPIVOTDATA("Moyenne de Temp Out",'TCD 0h-0h'!$A$3,"Date0",B128),"")</f>
        <v/>
      </c>
      <c r="F128" s="45" t="str">
        <f>IFERROR(GETPIVOTDATA("Somme de Rain",'TCD 6h-6h'!$A$3,"Date6",B128),"")</f>
        <v/>
      </c>
      <c r="G128" s="45" t="str">
        <f>IFERROR(INDEX('TCD 6h-6h'!$AG:$AG,MATCH($B128,'TCD 6h-6h'!$G:$G,0)),"")</f>
        <v/>
      </c>
      <c r="H128" s="44" t="str">
        <f>IFERROR(GETPIVOTDATA("Max de Rain Rate",'TCD 6h-6h'!$A$3,"Date6",B128),"")</f>
        <v/>
      </c>
      <c r="I128" s="56" t="str">
        <f>IFERROR(GETPIVOTDATA("Min de Bar  ",'TCD 0h-0h'!$A$3,"Date0",$B128),"")</f>
        <v/>
      </c>
      <c r="J128" s="56" t="str">
        <f>IFERROR(GETPIVOTDATA("Max de Bar  ",'TCD 0h-0h'!$A$3,"Date0",$B128),"")</f>
        <v/>
      </c>
      <c r="K128" s="55" t="str">
        <f>IFERROR(GETPIVOTDATA("Moyenne de Bar  ",'TCD 0h-0h'!$A$3,"Date0",$B128),"")</f>
        <v/>
      </c>
      <c r="L128" s="78" t="str">
        <f>IFERROR(GETPIVOTDATA("Moyenne de Wind Speed",'TCD 0h-0h'!$A$3,"Date0",$B128),"")</f>
        <v/>
      </c>
      <c r="M128" s="78" t="str">
        <f>IFERROR(GETPIVOTDATA("Max de Wind Speed",'TCD 0h-0h'!$A$3,"Date0",$B128),"")</f>
        <v/>
      </c>
      <c r="N128" s="77" t="str">
        <f>IFERROR(GETPIVOTDATA("Max de Hi Speed",'TCD 0h-0h'!$A$3,"Date0",$B128),"")</f>
        <v/>
      </c>
      <c r="O128" s="78" t="str">
        <f>IFERROR(INDEX('TCD vent'!$T:$T,MATCH($B128,'TCD vent'!$A:$A,0)),"")</f>
        <v/>
      </c>
    </row>
    <row r="129" spans="2:15" x14ac:dyDescent="0.35">
      <c r="B129" s="31">
        <f t="shared" si="1"/>
        <v>125</v>
      </c>
      <c r="C129" s="32" t="str">
        <f>IFERROR(GETPIVOTDATA("Low Temp",'TCD 18h-18h'!$A$3,"Date18",B129),"")</f>
        <v/>
      </c>
      <c r="D129" s="32" t="str">
        <f>IFERROR(GETPIVOTDATA("Max de Hi Temp",'TCD 6h-6h'!$A$3,"Date6",B129),"")</f>
        <v/>
      </c>
      <c r="E129" s="33" t="str">
        <f>IFERROR(GETPIVOTDATA("Moyenne de Temp Out",'TCD 0h-0h'!$A$3,"Date0",B129),"")</f>
        <v/>
      </c>
      <c r="F129" s="45" t="str">
        <f>IFERROR(GETPIVOTDATA("Somme de Rain",'TCD 6h-6h'!$A$3,"Date6",B129),"")</f>
        <v/>
      </c>
      <c r="G129" s="45" t="str">
        <f>IFERROR(INDEX('TCD 6h-6h'!$AG:$AG,MATCH($B129,'TCD 6h-6h'!$G:$G,0)),"")</f>
        <v/>
      </c>
      <c r="H129" s="44" t="str">
        <f>IFERROR(GETPIVOTDATA("Max de Rain Rate",'TCD 6h-6h'!$A$3,"Date6",B129),"")</f>
        <v/>
      </c>
      <c r="I129" s="56" t="str">
        <f>IFERROR(GETPIVOTDATA("Min de Bar  ",'TCD 0h-0h'!$A$3,"Date0",$B129),"")</f>
        <v/>
      </c>
      <c r="J129" s="56" t="str">
        <f>IFERROR(GETPIVOTDATA("Max de Bar  ",'TCD 0h-0h'!$A$3,"Date0",$B129),"")</f>
        <v/>
      </c>
      <c r="K129" s="55" t="str">
        <f>IFERROR(GETPIVOTDATA("Moyenne de Bar  ",'TCD 0h-0h'!$A$3,"Date0",$B129),"")</f>
        <v/>
      </c>
      <c r="L129" s="78" t="str">
        <f>IFERROR(GETPIVOTDATA("Moyenne de Wind Speed",'TCD 0h-0h'!$A$3,"Date0",$B129),"")</f>
        <v/>
      </c>
      <c r="M129" s="78" t="str">
        <f>IFERROR(GETPIVOTDATA("Max de Wind Speed",'TCD 0h-0h'!$A$3,"Date0",$B129),"")</f>
        <v/>
      </c>
      <c r="N129" s="77" t="str">
        <f>IFERROR(GETPIVOTDATA("Max de Hi Speed",'TCD 0h-0h'!$A$3,"Date0",$B129),"")</f>
        <v/>
      </c>
      <c r="O129" s="78" t="str">
        <f>IFERROR(INDEX('TCD vent'!$T:$T,MATCH($B129,'TCD vent'!$A:$A,0)),"")</f>
        <v/>
      </c>
    </row>
    <row r="130" spans="2:15" x14ac:dyDescent="0.35">
      <c r="B130" s="31">
        <f t="shared" si="1"/>
        <v>126</v>
      </c>
      <c r="C130" s="32" t="str">
        <f>IFERROR(GETPIVOTDATA("Low Temp",'TCD 18h-18h'!$A$3,"Date18",B130),"")</f>
        <v/>
      </c>
      <c r="D130" s="32" t="str">
        <f>IFERROR(GETPIVOTDATA("Max de Hi Temp",'TCD 6h-6h'!$A$3,"Date6",B130),"")</f>
        <v/>
      </c>
      <c r="E130" s="33" t="str">
        <f>IFERROR(GETPIVOTDATA("Moyenne de Temp Out",'TCD 0h-0h'!$A$3,"Date0",B130),"")</f>
        <v/>
      </c>
      <c r="F130" s="45" t="str">
        <f>IFERROR(GETPIVOTDATA("Somme de Rain",'TCD 6h-6h'!$A$3,"Date6",B130),"")</f>
        <v/>
      </c>
      <c r="G130" s="45" t="str">
        <f>IFERROR(INDEX('TCD 6h-6h'!$AG:$AG,MATCH($B130,'TCD 6h-6h'!$G:$G,0)),"")</f>
        <v/>
      </c>
      <c r="H130" s="44" t="str">
        <f>IFERROR(GETPIVOTDATA("Max de Rain Rate",'TCD 6h-6h'!$A$3,"Date6",B130),"")</f>
        <v/>
      </c>
      <c r="I130" s="56" t="str">
        <f>IFERROR(GETPIVOTDATA("Min de Bar  ",'TCD 0h-0h'!$A$3,"Date0",$B130),"")</f>
        <v/>
      </c>
      <c r="J130" s="56" t="str">
        <f>IFERROR(GETPIVOTDATA("Max de Bar  ",'TCD 0h-0h'!$A$3,"Date0",$B130),"")</f>
        <v/>
      </c>
      <c r="K130" s="55" t="str">
        <f>IFERROR(GETPIVOTDATA("Moyenne de Bar  ",'TCD 0h-0h'!$A$3,"Date0",$B130),"")</f>
        <v/>
      </c>
      <c r="L130" s="78" t="str">
        <f>IFERROR(GETPIVOTDATA("Moyenne de Wind Speed",'TCD 0h-0h'!$A$3,"Date0",$B130),"")</f>
        <v/>
      </c>
      <c r="M130" s="78" t="str">
        <f>IFERROR(GETPIVOTDATA("Max de Wind Speed",'TCD 0h-0h'!$A$3,"Date0",$B130),"")</f>
        <v/>
      </c>
      <c r="N130" s="77" t="str">
        <f>IFERROR(GETPIVOTDATA("Max de Hi Speed",'TCD 0h-0h'!$A$3,"Date0",$B130),"")</f>
        <v/>
      </c>
      <c r="O130" s="78" t="str">
        <f>IFERROR(INDEX('TCD vent'!$T:$T,MATCH($B130,'TCD vent'!$A:$A,0)),"")</f>
        <v/>
      </c>
    </row>
    <row r="131" spans="2:15" x14ac:dyDescent="0.35">
      <c r="B131" s="31">
        <f t="shared" si="1"/>
        <v>127</v>
      </c>
      <c r="C131" s="32" t="str">
        <f>IFERROR(GETPIVOTDATA("Low Temp",'TCD 18h-18h'!$A$3,"Date18",B131),"")</f>
        <v/>
      </c>
      <c r="D131" s="32" t="str">
        <f>IFERROR(GETPIVOTDATA("Max de Hi Temp",'TCD 6h-6h'!$A$3,"Date6",B131),"")</f>
        <v/>
      </c>
      <c r="E131" s="33" t="str">
        <f>IFERROR(GETPIVOTDATA("Moyenne de Temp Out",'TCD 0h-0h'!$A$3,"Date0",B131),"")</f>
        <v/>
      </c>
      <c r="F131" s="45" t="str">
        <f>IFERROR(GETPIVOTDATA("Somme de Rain",'TCD 6h-6h'!$A$3,"Date6",B131),"")</f>
        <v/>
      </c>
      <c r="G131" s="45" t="str">
        <f>IFERROR(INDEX('TCD 6h-6h'!$AG:$AG,MATCH($B131,'TCD 6h-6h'!$G:$G,0)),"")</f>
        <v/>
      </c>
      <c r="H131" s="44" t="str">
        <f>IFERROR(GETPIVOTDATA("Max de Rain Rate",'TCD 6h-6h'!$A$3,"Date6",B131),"")</f>
        <v/>
      </c>
      <c r="I131" s="56" t="str">
        <f>IFERROR(GETPIVOTDATA("Min de Bar  ",'TCD 0h-0h'!$A$3,"Date0",$B131),"")</f>
        <v/>
      </c>
      <c r="J131" s="56" t="str">
        <f>IFERROR(GETPIVOTDATA("Max de Bar  ",'TCD 0h-0h'!$A$3,"Date0",$B131),"")</f>
        <v/>
      </c>
      <c r="K131" s="55" t="str">
        <f>IFERROR(GETPIVOTDATA("Moyenne de Bar  ",'TCD 0h-0h'!$A$3,"Date0",$B131),"")</f>
        <v/>
      </c>
      <c r="L131" s="78" t="str">
        <f>IFERROR(GETPIVOTDATA("Moyenne de Wind Speed",'TCD 0h-0h'!$A$3,"Date0",$B131),"")</f>
        <v/>
      </c>
      <c r="M131" s="78" t="str">
        <f>IFERROR(GETPIVOTDATA("Max de Wind Speed",'TCD 0h-0h'!$A$3,"Date0",$B131),"")</f>
        <v/>
      </c>
      <c r="N131" s="77" t="str">
        <f>IFERROR(GETPIVOTDATA("Max de Hi Speed",'TCD 0h-0h'!$A$3,"Date0",$B131),"")</f>
        <v/>
      </c>
      <c r="O131" s="78" t="str">
        <f>IFERROR(INDEX('TCD vent'!$T:$T,MATCH($B131,'TCD vent'!$A:$A,0)),"")</f>
        <v/>
      </c>
    </row>
    <row r="132" spans="2:15" x14ac:dyDescent="0.35">
      <c r="B132" s="31">
        <f t="shared" si="1"/>
        <v>128</v>
      </c>
      <c r="C132" s="32" t="str">
        <f>IFERROR(GETPIVOTDATA("Low Temp",'TCD 18h-18h'!$A$3,"Date18",B132),"")</f>
        <v/>
      </c>
      <c r="D132" s="32" t="str">
        <f>IFERROR(GETPIVOTDATA("Max de Hi Temp",'TCD 6h-6h'!$A$3,"Date6",B132),"")</f>
        <v/>
      </c>
      <c r="E132" s="33" t="str">
        <f>IFERROR(GETPIVOTDATA("Moyenne de Temp Out",'TCD 0h-0h'!$A$3,"Date0",B132),"")</f>
        <v/>
      </c>
      <c r="F132" s="45" t="str">
        <f>IFERROR(GETPIVOTDATA("Somme de Rain",'TCD 6h-6h'!$A$3,"Date6",B132),"")</f>
        <v/>
      </c>
      <c r="G132" s="45" t="str">
        <f>IFERROR(INDEX('TCD 6h-6h'!$AG:$AG,MATCH($B132,'TCD 6h-6h'!$G:$G,0)),"")</f>
        <v/>
      </c>
      <c r="H132" s="44" t="str">
        <f>IFERROR(GETPIVOTDATA("Max de Rain Rate",'TCD 6h-6h'!$A$3,"Date6",B132),"")</f>
        <v/>
      </c>
      <c r="I132" s="56" t="str">
        <f>IFERROR(GETPIVOTDATA("Min de Bar  ",'TCD 0h-0h'!$A$3,"Date0",$B132),"")</f>
        <v/>
      </c>
      <c r="J132" s="56" t="str">
        <f>IFERROR(GETPIVOTDATA("Max de Bar  ",'TCD 0h-0h'!$A$3,"Date0",$B132),"")</f>
        <v/>
      </c>
      <c r="K132" s="55" t="str">
        <f>IFERROR(GETPIVOTDATA("Moyenne de Bar  ",'TCD 0h-0h'!$A$3,"Date0",$B132),"")</f>
        <v/>
      </c>
      <c r="L132" s="78" t="str">
        <f>IFERROR(GETPIVOTDATA("Moyenne de Wind Speed",'TCD 0h-0h'!$A$3,"Date0",$B132),"")</f>
        <v/>
      </c>
      <c r="M132" s="78" t="str">
        <f>IFERROR(GETPIVOTDATA("Max de Wind Speed",'TCD 0h-0h'!$A$3,"Date0",$B132),"")</f>
        <v/>
      </c>
      <c r="N132" s="77" t="str">
        <f>IFERROR(GETPIVOTDATA("Max de Hi Speed",'TCD 0h-0h'!$A$3,"Date0",$B132),"")</f>
        <v/>
      </c>
      <c r="O132" s="78" t="str">
        <f>IFERROR(INDEX('TCD vent'!$T:$T,MATCH($B132,'TCD vent'!$A:$A,0)),"")</f>
        <v/>
      </c>
    </row>
    <row r="133" spans="2:15" x14ac:dyDescent="0.35">
      <c r="B133" s="31">
        <f t="shared" si="1"/>
        <v>129</v>
      </c>
      <c r="C133" s="32" t="str">
        <f>IFERROR(GETPIVOTDATA("Low Temp",'TCD 18h-18h'!$A$3,"Date18",B133),"")</f>
        <v/>
      </c>
      <c r="D133" s="32" t="str">
        <f>IFERROR(GETPIVOTDATA("Max de Hi Temp",'TCD 6h-6h'!$A$3,"Date6",B133),"")</f>
        <v/>
      </c>
      <c r="E133" s="33" t="str">
        <f>IFERROR(GETPIVOTDATA("Moyenne de Temp Out",'TCD 0h-0h'!$A$3,"Date0",B133),"")</f>
        <v/>
      </c>
      <c r="F133" s="45" t="str">
        <f>IFERROR(GETPIVOTDATA("Somme de Rain",'TCD 6h-6h'!$A$3,"Date6",B133),"")</f>
        <v/>
      </c>
      <c r="G133" s="45" t="str">
        <f>IFERROR(INDEX('TCD 6h-6h'!$AG:$AG,MATCH($B133,'TCD 6h-6h'!$G:$G,0)),"")</f>
        <v/>
      </c>
      <c r="H133" s="44" t="str">
        <f>IFERROR(GETPIVOTDATA("Max de Rain Rate",'TCD 6h-6h'!$A$3,"Date6",B133),"")</f>
        <v/>
      </c>
      <c r="I133" s="56" t="str">
        <f>IFERROR(GETPIVOTDATA("Min de Bar  ",'TCD 0h-0h'!$A$3,"Date0",$B133),"")</f>
        <v/>
      </c>
      <c r="J133" s="56" t="str">
        <f>IFERROR(GETPIVOTDATA("Max de Bar  ",'TCD 0h-0h'!$A$3,"Date0",$B133),"")</f>
        <v/>
      </c>
      <c r="K133" s="55" t="str">
        <f>IFERROR(GETPIVOTDATA("Moyenne de Bar  ",'TCD 0h-0h'!$A$3,"Date0",$B133),"")</f>
        <v/>
      </c>
      <c r="L133" s="78" t="str">
        <f>IFERROR(GETPIVOTDATA("Moyenne de Wind Speed",'TCD 0h-0h'!$A$3,"Date0",$B133),"")</f>
        <v/>
      </c>
      <c r="M133" s="78" t="str">
        <f>IFERROR(GETPIVOTDATA("Max de Wind Speed",'TCD 0h-0h'!$A$3,"Date0",$B133),"")</f>
        <v/>
      </c>
      <c r="N133" s="77" t="str">
        <f>IFERROR(GETPIVOTDATA("Max de Hi Speed",'TCD 0h-0h'!$A$3,"Date0",$B133),"")</f>
        <v/>
      </c>
      <c r="O133" s="78" t="str">
        <f>IFERROR(INDEX('TCD vent'!$T:$T,MATCH($B133,'TCD vent'!$A:$A,0)),"")</f>
        <v/>
      </c>
    </row>
    <row r="134" spans="2:15" x14ac:dyDescent="0.35">
      <c r="B134" s="31">
        <f t="shared" ref="B134:B197" si="2">B133+1</f>
        <v>130</v>
      </c>
      <c r="C134" s="32" t="str">
        <f>IFERROR(GETPIVOTDATA("Low Temp",'TCD 18h-18h'!$A$3,"Date18",B134),"")</f>
        <v/>
      </c>
      <c r="D134" s="32" t="str">
        <f>IFERROR(GETPIVOTDATA("Max de Hi Temp",'TCD 6h-6h'!$A$3,"Date6",B134),"")</f>
        <v/>
      </c>
      <c r="E134" s="33" t="str">
        <f>IFERROR(GETPIVOTDATA("Moyenne de Temp Out",'TCD 0h-0h'!$A$3,"Date0",B134),"")</f>
        <v/>
      </c>
      <c r="F134" s="45" t="str">
        <f>IFERROR(GETPIVOTDATA("Somme de Rain",'TCD 6h-6h'!$A$3,"Date6",B134),"")</f>
        <v/>
      </c>
      <c r="G134" s="45" t="str">
        <f>IFERROR(INDEX('TCD 6h-6h'!$AG:$AG,MATCH($B134,'TCD 6h-6h'!$G:$G,0)),"")</f>
        <v/>
      </c>
      <c r="H134" s="44" t="str">
        <f>IFERROR(GETPIVOTDATA("Max de Rain Rate",'TCD 6h-6h'!$A$3,"Date6",B134),"")</f>
        <v/>
      </c>
      <c r="I134" s="56" t="str">
        <f>IFERROR(GETPIVOTDATA("Min de Bar  ",'TCD 0h-0h'!$A$3,"Date0",$B134),"")</f>
        <v/>
      </c>
      <c r="J134" s="56" t="str">
        <f>IFERROR(GETPIVOTDATA("Max de Bar  ",'TCD 0h-0h'!$A$3,"Date0",$B134),"")</f>
        <v/>
      </c>
      <c r="K134" s="55" t="str">
        <f>IFERROR(GETPIVOTDATA("Moyenne de Bar  ",'TCD 0h-0h'!$A$3,"Date0",$B134),"")</f>
        <v/>
      </c>
      <c r="L134" s="78" t="str">
        <f>IFERROR(GETPIVOTDATA("Moyenne de Wind Speed",'TCD 0h-0h'!$A$3,"Date0",$B134),"")</f>
        <v/>
      </c>
      <c r="M134" s="78" t="str">
        <f>IFERROR(GETPIVOTDATA("Max de Wind Speed",'TCD 0h-0h'!$A$3,"Date0",$B134),"")</f>
        <v/>
      </c>
      <c r="N134" s="77" t="str">
        <f>IFERROR(GETPIVOTDATA("Max de Hi Speed",'TCD 0h-0h'!$A$3,"Date0",$B134),"")</f>
        <v/>
      </c>
      <c r="O134" s="78" t="str">
        <f>IFERROR(INDEX('TCD vent'!$T:$T,MATCH($B134,'TCD vent'!$A:$A,0)),"")</f>
        <v/>
      </c>
    </row>
    <row r="135" spans="2:15" x14ac:dyDescent="0.35">
      <c r="B135" s="31">
        <f t="shared" si="2"/>
        <v>131</v>
      </c>
      <c r="C135" s="32" t="str">
        <f>IFERROR(GETPIVOTDATA("Low Temp",'TCD 18h-18h'!$A$3,"Date18",B135),"")</f>
        <v/>
      </c>
      <c r="D135" s="32" t="str">
        <f>IFERROR(GETPIVOTDATA("Max de Hi Temp",'TCD 6h-6h'!$A$3,"Date6",B135),"")</f>
        <v/>
      </c>
      <c r="E135" s="33" t="str">
        <f>IFERROR(GETPIVOTDATA("Moyenne de Temp Out",'TCD 0h-0h'!$A$3,"Date0",B135),"")</f>
        <v/>
      </c>
      <c r="F135" s="45" t="str">
        <f>IFERROR(GETPIVOTDATA("Somme de Rain",'TCD 6h-6h'!$A$3,"Date6",B135),"")</f>
        <v/>
      </c>
      <c r="G135" s="45" t="str">
        <f>IFERROR(INDEX('TCD 6h-6h'!$AG:$AG,MATCH($B135,'TCD 6h-6h'!$G:$G,0)),"")</f>
        <v/>
      </c>
      <c r="H135" s="44" t="str">
        <f>IFERROR(GETPIVOTDATA("Max de Rain Rate",'TCD 6h-6h'!$A$3,"Date6",B135),"")</f>
        <v/>
      </c>
      <c r="I135" s="56" t="str">
        <f>IFERROR(GETPIVOTDATA("Min de Bar  ",'TCD 0h-0h'!$A$3,"Date0",$B135),"")</f>
        <v/>
      </c>
      <c r="J135" s="56" t="str">
        <f>IFERROR(GETPIVOTDATA("Max de Bar  ",'TCD 0h-0h'!$A$3,"Date0",$B135),"")</f>
        <v/>
      </c>
      <c r="K135" s="55" t="str">
        <f>IFERROR(GETPIVOTDATA("Moyenne de Bar  ",'TCD 0h-0h'!$A$3,"Date0",$B135),"")</f>
        <v/>
      </c>
      <c r="L135" s="78" t="str">
        <f>IFERROR(GETPIVOTDATA("Moyenne de Wind Speed",'TCD 0h-0h'!$A$3,"Date0",$B135),"")</f>
        <v/>
      </c>
      <c r="M135" s="78" t="str">
        <f>IFERROR(GETPIVOTDATA("Max de Wind Speed",'TCD 0h-0h'!$A$3,"Date0",$B135),"")</f>
        <v/>
      </c>
      <c r="N135" s="77" t="str">
        <f>IFERROR(GETPIVOTDATA("Max de Hi Speed",'TCD 0h-0h'!$A$3,"Date0",$B135),"")</f>
        <v/>
      </c>
      <c r="O135" s="78" t="str">
        <f>IFERROR(INDEX('TCD vent'!$T:$T,MATCH($B135,'TCD vent'!$A:$A,0)),"")</f>
        <v/>
      </c>
    </row>
    <row r="136" spans="2:15" x14ac:dyDescent="0.35">
      <c r="B136" s="31">
        <f t="shared" si="2"/>
        <v>132</v>
      </c>
      <c r="C136" s="32" t="str">
        <f>IFERROR(GETPIVOTDATA("Low Temp",'TCD 18h-18h'!$A$3,"Date18",B136),"")</f>
        <v/>
      </c>
      <c r="D136" s="32" t="str">
        <f>IFERROR(GETPIVOTDATA("Max de Hi Temp",'TCD 6h-6h'!$A$3,"Date6",B136),"")</f>
        <v/>
      </c>
      <c r="E136" s="33" t="str">
        <f>IFERROR(GETPIVOTDATA("Moyenne de Temp Out",'TCD 0h-0h'!$A$3,"Date0",B136),"")</f>
        <v/>
      </c>
      <c r="F136" s="45" t="str">
        <f>IFERROR(GETPIVOTDATA("Somme de Rain",'TCD 6h-6h'!$A$3,"Date6",B136),"")</f>
        <v/>
      </c>
      <c r="G136" s="45" t="str">
        <f>IFERROR(INDEX('TCD 6h-6h'!$AG:$AG,MATCH($B136,'TCD 6h-6h'!$G:$G,0)),"")</f>
        <v/>
      </c>
      <c r="H136" s="44" t="str">
        <f>IFERROR(GETPIVOTDATA("Max de Rain Rate",'TCD 6h-6h'!$A$3,"Date6",B136),"")</f>
        <v/>
      </c>
      <c r="I136" s="56" t="str">
        <f>IFERROR(GETPIVOTDATA("Min de Bar  ",'TCD 0h-0h'!$A$3,"Date0",$B136),"")</f>
        <v/>
      </c>
      <c r="J136" s="56" t="str">
        <f>IFERROR(GETPIVOTDATA("Max de Bar  ",'TCD 0h-0h'!$A$3,"Date0",$B136),"")</f>
        <v/>
      </c>
      <c r="K136" s="55" t="str">
        <f>IFERROR(GETPIVOTDATA("Moyenne de Bar  ",'TCD 0h-0h'!$A$3,"Date0",$B136),"")</f>
        <v/>
      </c>
      <c r="L136" s="78" t="str">
        <f>IFERROR(GETPIVOTDATA("Moyenne de Wind Speed",'TCD 0h-0h'!$A$3,"Date0",$B136),"")</f>
        <v/>
      </c>
      <c r="M136" s="78" t="str">
        <f>IFERROR(GETPIVOTDATA("Max de Wind Speed",'TCD 0h-0h'!$A$3,"Date0",$B136),"")</f>
        <v/>
      </c>
      <c r="N136" s="77" t="str">
        <f>IFERROR(GETPIVOTDATA("Max de Hi Speed",'TCD 0h-0h'!$A$3,"Date0",$B136),"")</f>
        <v/>
      </c>
      <c r="O136" s="78" t="str">
        <f>IFERROR(INDEX('TCD vent'!$T:$T,MATCH($B136,'TCD vent'!$A:$A,0)),"")</f>
        <v/>
      </c>
    </row>
    <row r="137" spans="2:15" x14ac:dyDescent="0.35">
      <c r="B137" s="31">
        <f t="shared" si="2"/>
        <v>133</v>
      </c>
      <c r="C137" s="32" t="str">
        <f>IFERROR(GETPIVOTDATA("Low Temp",'TCD 18h-18h'!$A$3,"Date18",B137),"")</f>
        <v/>
      </c>
      <c r="D137" s="32" t="str">
        <f>IFERROR(GETPIVOTDATA("Max de Hi Temp",'TCD 6h-6h'!$A$3,"Date6",B137),"")</f>
        <v/>
      </c>
      <c r="E137" s="33" t="str">
        <f>IFERROR(GETPIVOTDATA("Moyenne de Temp Out",'TCD 0h-0h'!$A$3,"Date0",B137),"")</f>
        <v/>
      </c>
      <c r="F137" s="45" t="str">
        <f>IFERROR(GETPIVOTDATA("Somme de Rain",'TCD 6h-6h'!$A$3,"Date6",B137),"")</f>
        <v/>
      </c>
      <c r="G137" s="45" t="str">
        <f>IFERROR(INDEX('TCD 6h-6h'!$AG:$AG,MATCH($B137,'TCD 6h-6h'!$G:$G,0)),"")</f>
        <v/>
      </c>
      <c r="H137" s="44" t="str">
        <f>IFERROR(GETPIVOTDATA("Max de Rain Rate",'TCD 6h-6h'!$A$3,"Date6",B137),"")</f>
        <v/>
      </c>
      <c r="I137" s="56" t="str">
        <f>IFERROR(GETPIVOTDATA("Min de Bar  ",'TCD 0h-0h'!$A$3,"Date0",$B137),"")</f>
        <v/>
      </c>
      <c r="J137" s="56" t="str">
        <f>IFERROR(GETPIVOTDATA("Max de Bar  ",'TCD 0h-0h'!$A$3,"Date0",$B137),"")</f>
        <v/>
      </c>
      <c r="K137" s="55" t="str">
        <f>IFERROR(GETPIVOTDATA("Moyenne de Bar  ",'TCD 0h-0h'!$A$3,"Date0",$B137),"")</f>
        <v/>
      </c>
      <c r="L137" s="78" t="str">
        <f>IFERROR(GETPIVOTDATA("Moyenne de Wind Speed",'TCD 0h-0h'!$A$3,"Date0",$B137),"")</f>
        <v/>
      </c>
      <c r="M137" s="78" t="str">
        <f>IFERROR(GETPIVOTDATA("Max de Wind Speed",'TCD 0h-0h'!$A$3,"Date0",$B137),"")</f>
        <v/>
      </c>
      <c r="N137" s="77" t="str">
        <f>IFERROR(GETPIVOTDATA("Max de Hi Speed",'TCD 0h-0h'!$A$3,"Date0",$B137),"")</f>
        <v/>
      </c>
      <c r="O137" s="78" t="str">
        <f>IFERROR(INDEX('TCD vent'!$T:$T,MATCH($B137,'TCD vent'!$A:$A,0)),"")</f>
        <v/>
      </c>
    </row>
    <row r="138" spans="2:15" x14ac:dyDescent="0.35">
      <c r="B138" s="31">
        <f t="shared" si="2"/>
        <v>134</v>
      </c>
      <c r="C138" s="32" t="str">
        <f>IFERROR(GETPIVOTDATA("Low Temp",'TCD 18h-18h'!$A$3,"Date18",B138),"")</f>
        <v/>
      </c>
      <c r="D138" s="32" t="str">
        <f>IFERROR(GETPIVOTDATA("Max de Hi Temp",'TCD 6h-6h'!$A$3,"Date6",B138),"")</f>
        <v/>
      </c>
      <c r="E138" s="33" t="str">
        <f>IFERROR(GETPIVOTDATA("Moyenne de Temp Out",'TCD 0h-0h'!$A$3,"Date0",B138),"")</f>
        <v/>
      </c>
      <c r="F138" s="45" t="str">
        <f>IFERROR(GETPIVOTDATA("Somme de Rain",'TCD 6h-6h'!$A$3,"Date6",B138),"")</f>
        <v/>
      </c>
      <c r="G138" s="45" t="str">
        <f>IFERROR(INDEX('TCD 6h-6h'!$AG:$AG,MATCH($B138,'TCD 6h-6h'!$G:$G,0)),"")</f>
        <v/>
      </c>
      <c r="H138" s="44" t="str">
        <f>IFERROR(GETPIVOTDATA("Max de Rain Rate",'TCD 6h-6h'!$A$3,"Date6",B138),"")</f>
        <v/>
      </c>
      <c r="I138" s="56" t="str">
        <f>IFERROR(GETPIVOTDATA("Min de Bar  ",'TCD 0h-0h'!$A$3,"Date0",$B138),"")</f>
        <v/>
      </c>
      <c r="J138" s="56" t="str">
        <f>IFERROR(GETPIVOTDATA("Max de Bar  ",'TCD 0h-0h'!$A$3,"Date0",$B138),"")</f>
        <v/>
      </c>
      <c r="K138" s="55" t="str">
        <f>IFERROR(GETPIVOTDATA("Moyenne de Bar  ",'TCD 0h-0h'!$A$3,"Date0",$B138),"")</f>
        <v/>
      </c>
      <c r="L138" s="78" t="str">
        <f>IFERROR(GETPIVOTDATA("Moyenne de Wind Speed",'TCD 0h-0h'!$A$3,"Date0",$B138),"")</f>
        <v/>
      </c>
      <c r="M138" s="78" t="str">
        <f>IFERROR(GETPIVOTDATA("Max de Wind Speed",'TCD 0h-0h'!$A$3,"Date0",$B138),"")</f>
        <v/>
      </c>
      <c r="N138" s="77" t="str">
        <f>IFERROR(GETPIVOTDATA("Max de Hi Speed",'TCD 0h-0h'!$A$3,"Date0",$B138),"")</f>
        <v/>
      </c>
      <c r="O138" s="78" t="str">
        <f>IFERROR(INDEX('TCD vent'!$T:$T,MATCH($B138,'TCD vent'!$A:$A,0)),"")</f>
        <v/>
      </c>
    </row>
    <row r="139" spans="2:15" x14ac:dyDescent="0.35">
      <c r="B139" s="31">
        <f t="shared" si="2"/>
        <v>135</v>
      </c>
      <c r="C139" s="32" t="str">
        <f>IFERROR(GETPIVOTDATA("Low Temp",'TCD 18h-18h'!$A$3,"Date18",B139),"")</f>
        <v/>
      </c>
      <c r="D139" s="32" t="str">
        <f>IFERROR(GETPIVOTDATA("Max de Hi Temp",'TCD 6h-6h'!$A$3,"Date6",B139),"")</f>
        <v/>
      </c>
      <c r="E139" s="33" t="str">
        <f>IFERROR(GETPIVOTDATA("Moyenne de Temp Out",'TCD 0h-0h'!$A$3,"Date0",B139),"")</f>
        <v/>
      </c>
      <c r="F139" s="45" t="str">
        <f>IFERROR(GETPIVOTDATA("Somme de Rain",'TCD 6h-6h'!$A$3,"Date6",B139),"")</f>
        <v/>
      </c>
      <c r="G139" s="45" t="str">
        <f>IFERROR(INDEX('TCD 6h-6h'!$AG:$AG,MATCH($B139,'TCD 6h-6h'!$G:$G,0)),"")</f>
        <v/>
      </c>
      <c r="H139" s="44" t="str">
        <f>IFERROR(GETPIVOTDATA("Max de Rain Rate",'TCD 6h-6h'!$A$3,"Date6",B139),"")</f>
        <v/>
      </c>
      <c r="I139" s="56" t="str">
        <f>IFERROR(GETPIVOTDATA("Min de Bar  ",'TCD 0h-0h'!$A$3,"Date0",$B139),"")</f>
        <v/>
      </c>
      <c r="J139" s="56" t="str">
        <f>IFERROR(GETPIVOTDATA("Max de Bar  ",'TCD 0h-0h'!$A$3,"Date0",$B139),"")</f>
        <v/>
      </c>
      <c r="K139" s="55" t="str">
        <f>IFERROR(GETPIVOTDATA("Moyenne de Bar  ",'TCD 0h-0h'!$A$3,"Date0",$B139),"")</f>
        <v/>
      </c>
      <c r="L139" s="78" t="str">
        <f>IFERROR(GETPIVOTDATA("Moyenne de Wind Speed",'TCD 0h-0h'!$A$3,"Date0",$B139),"")</f>
        <v/>
      </c>
      <c r="M139" s="78" t="str">
        <f>IFERROR(GETPIVOTDATA("Max de Wind Speed",'TCD 0h-0h'!$A$3,"Date0",$B139),"")</f>
        <v/>
      </c>
      <c r="N139" s="77" t="str">
        <f>IFERROR(GETPIVOTDATA("Max de Hi Speed",'TCD 0h-0h'!$A$3,"Date0",$B139),"")</f>
        <v/>
      </c>
      <c r="O139" s="78" t="str">
        <f>IFERROR(INDEX('TCD vent'!$T:$T,MATCH($B139,'TCD vent'!$A:$A,0)),"")</f>
        <v/>
      </c>
    </row>
    <row r="140" spans="2:15" x14ac:dyDescent="0.35">
      <c r="B140" s="31">
        <f t="shared" si="2"/>
        <v>136</v>
      </c>
      <c r="C140" s="32" t="str">
        <f>IFERROR(GETPIVOTDATA("Low Temp",'TCD 18h-18h'!$A$3,"Date18",B140),"")</f>
        <v/>
      </c>
      <c r="D140" s="32" t="str">
        <f>IFERROR(GETPIVOTDATA("Max de Hi Temp",'TCD 6h-6h'!$A$3,"Date6",B140),"")</f>
        <v/>
      </c>
      <c r="E140" s="33" t="str">
        <f>IFERROR(GETPIVOTDATA("Moyenne de Temp Out",'TCD 0h-0h'!$A$3,"Date0",B140),"")</f>
        <v/>
      </c>
      <c r="F140" s="45" t="str">
        <f>IFERROR(GETPIVOTDATA("Somme de Rain",'TCD 6h-6h'!$A$3,"Date6",B140),"")</f>
        <v/>
      </c>
      <c r="G140" s="45" t="str">
        <f>IFERROR(INDEX('TCD 6h-6h'!$AG:$AG,MATCH($B140,'TCD 6h-6h'!$G:$G,0)),"")</f>
        <v/>
      </c>
      <c r="H140" s="44" t="str">
        <f>IFERROR(GETPIVOTDATA("Max de Rain Rate",'TCD 6h-6h'!$A$3,"Date6",B140),"")</f>
        <v/>
      </c>
      <c r="I140" s="56" t="str">
        <f>IFERROR(GETPIVOTDATA("Min de Bar  ",'TCD 0h-0h'!$A$3,"Date0",$B140),"")</f>
        <v/>
      </c>
      <c r="J140" s="56" t="str">
        <f>IFERROR(GETPIVOTDATA("Max de Bar  ",'TCD 0h-0h'!$A$3,"Date0",$B140),"")</f>
        <v/>
      </c>
      <c r="K140" s="55" t="str">
        <f>IFERROR(GETPIVOTDATA("Moyenne de Bar  ",'TCD 0h-0h'!$A$3,"Date0",$B140),"")</f>
        <v/>
      </c>
      <c r="L140" s="78" t="str">
        <f>IFERROR(GETPIVOTDATA("Moyenne de Wind Speed",'TCD 0h-0h'!$A$3,"Date0",$B140),"")</f>
        <v/>
      </c>
      <c r="M140" s="78" t="str">
        <f>IFERROR(GETPIVOTDATA("Max de Wind Speed",'TCD 0h-0h'!$A$3,"Date0",$B140),"")</f>
        <v/>
      </c>
      <c r="N140" s="77" t="str">
        <f>IFERROR(GETPIVOTDATA("Max de Hi Speed",'TCD 0h-0h'!$A$3,"Date0",$B140),"")</f>
        <v/>
      </c>
      <c r="O140" s="78" t="str">
        <f>IFERROR(INDEX('TCD vent'!$T:$T,MATCH($B140,'TCD vent'!$A:$A,0)),"")</f>
        <v/>
      </c>
    </row>
    <row r="141" spans="2:15" x14ac:dyDescent="0.35">
      <c r="B141" s="31">
        <f t="shared" si="2"/>
        <v>137</v>
      </c>
      <c r="C141" s="32" t="str">
        <f>IFERROR(GETPIVOTDATA("Low Temp",'TCD 18h-18h'!$A$3,"Date18",B141),"")</f>
        <v/>
      </c>
      <c r="D141" s="32" t="str">
        <f>IFERROR(GETPIVOTDATA("Max de Hi Temp",'TCD 6h-6h'!$A$3,"Date6",B141),"")</f>
        <v/>
      </c>
      <c r="E141" s="33" t="str">
        <f>IFERROR(GETPIVOTDATA("Moyenne de Temp Out",'TCD 0h-0h'!$A$3,"Date0",B141),"")</f>
        <v/>
      </c>
      <c r="F141" s="45" t="str">
        <f>IFERROR(GETPIVOTDATA("Somme de Rain",'TCD 6h-6h'!$A$3,"Date6",B141),"")</f>
        <v/>
      </c>
      <c r="G141" s="45" t="str">
        <f>IFERROR(INDEX('TCD 6h-6h'!$AG:$AG,MATCH($B141,'TCD 6h-6h'!$G:$G,0)),"")</f>
        <v/>
      </c>
      <c r="H141" s="44" t="str">
        <f>IFERROR(GETPIVOTDATA("Max de Rain Rate",'TCD 6h-6h'!$A$3,"Date6",B141),"")</f>
        <v/>
      </c>
      <c r="I141" s="56" t="str">
        <f>IFERROR(GETPIVOTDATA("Min de Bar  ",'TCD 0h-0h'!$A$3,"Date0",$B141),"")</f>
        <v/>
      </c>
      <c r="J141" s="56" t="str">
        <f>IFERROR(GETPIVOTDATA("Max de Bar  ",'TCD 0h-0h'!$A$3,"Date0",$B141),"")</f>
        <v/>
      </c>
      <c r="K141" s="55" t="str">
        <f>IFERROR(GETPIVOTDATA("Moyenne de Bar  ",'TCD 0h-0h'!$A$3,"Date0",$B141),"")</f>
        <v/>
      </c>
      <c r="L141" s="78" t="str">
        <f>IFERROR(GETPIVOTDATA("Moyenne de Wind Speed",'TCD 0h-0h'!$A$3,"Date0",$B141),"")</f>
        <v/>
      </c>
      <c r="M141" s="78" t="str">
        <f>IFERROR(GETPIVOTDATA("Max de Wind Speed",'TCD 0h-0h'!$A$3,"Date0",$B141),"")</f>
        <v/>
      </c>
      <c r="N141" s="77" t="str">
        <f>IFERROR(GETPIVOTDATA("Max de Hi Speed",'TCD 0h-0h'!$A$3,"Date0",$B141),"")</f>
        <v/>
      </c>
      <c r="O141" s="78" t="str">
        <f>IFERROR(INDEX('TCD vent'!$T:$T,MATCH($B141,'TCD vent'!$A:$A,0)),"")</f>
        <v/>
      </c>
    </row>
    <row r="142" spans="2:15" x14ac:dyDescent="0.35">
      <c r="B142" s="31">
        <f t="shared" si="2"/>
        <v>138</v>
      </c>
      <c r="C142" s="32" t="str">
        <f>IFERROR(GETPIVOTDATA("Low Temp",'TCD 18h-18h'!$A$3,"Date18",B142),"")</f>
        <v/>
      </c>
      <c r="D142" s="32" t="str">
        <f>IFERROR(GETPIVOTDATA("Max de Hi Temp",'TCD 6h-6h'!$A$3,"Date6",B142),"")</f>
        <v/>
      </c>
      <c r="E142" s="33" t="str">
        <f>IFERROR(GETPIVOTDATA("Moyenne de Temp Out",'TCD 0h-0h'!$A$3,"Date0",B142),"")</f>
        <v/>
      </c>
      <c r="F142" s="45" t="str">
        <f>IFERROR(GETPIVOTDATA("Somme de Rain",'TCD 6h-6h'!$A$3,"Date6",B142),"")</f>
        <v/>
      </c>
      <c r="G142" s="45" t="str">
        <f>IFERROR(INDEX('TCD 6h-6h'!$AG:$AG,MATCH($B142,'TCD 6h-6h'!$G:$G,0)),"")</f>
        <v/>
      </c>
      <c r="H142" s="44" t="str">
        <f>IFERROR(GETPIVOTDATA("Max de Rain Rate",'TCD 6h-6h'!$A$3,"Date6",B142),"")</f>
        <v/>
      </c>
      <c r="I142" s="56" t="str">
        <f>IFERROR(GETPIVOTDATA("Min de Bar  ",'TCD 0h-0h'!$A$3,"Date0",$B142),"")</f>
        <v/>
      </c>
      <c r="J142" s="56" t="str">
        <f>IFERROR(GETPIVOTDATA("Max de Bar  ",'TCD 0h-0h'!$A$3,"Date0",$B142),"")</f>
        <v/>
      </c>
      <c r="K142" s="55" t="str">
        <f>IFERROR(GETPIVOTDATA("Moyenne de Bar  ",'TCD 0h-0h'!$A$3,"Date0",$B142),"")</f>
        <v/>
      </c>
      <c r="L142" s="78" t="str">
        <f>IFERROR(GETPIVOTDATA("Moyenne de Wind Speed",'TCD 0h-0h'!$A$3,"Date0",$B142),"")</f>
        <v/>
      </c>
      <c r="M142" s="78" t="str">
        <f>IFERROR(GETPIVOTDATA("Max de Wind Speed",'TCD 0h-0h'!$A$3,"Date0",$B142),"")</f>
        <v/>
      </c>
      <c r="N142" s="77" t="str">
        <f>IFERROR(GETPIVOTDATA("Max de Hi Speed",'TCD 0h-0h'!$A$3,"Date0",$B142),"")</f>
        <v/>
      </c>
      <c r="O142" s="78" t="str">
        <f>IFERROR(INDEX('TCD vent'!$T:$T,MATCH($B142,'TCD vent'!$A:$A,0)),"")</f>
        <v/>
      </c>
    </row>
    <row r="143" spans="2:15" x14ac:dyDescent="0.35">
      <c r="B143" s="31">
        <f t="shared" si="2"/>
        <v>139</v>
      </c>
      <c r="C143" s="32" t="str">
        <f>IFERROR(GETPIVOTDATA("Low Temp",'TCD 18h-18h'!$A$3,"Date18",B143),"")</f>
        <v/>
      </c>
      <c r="D143" s="32" t="str">
        <f>IFERROR(GETPIVOTDATA("Max de Hi Temp",'TCD 6h-6h'!$A$3,"Date6",B143),"")</f>
        <v/>
      </c>
      <c r="E143" s="33" t="str">
        <f>IFERROR(GETPIVOTDATA("Moyenne de Temp Out",'TCD 0h-0h'!$A$3,"Date0",B143),"")</f>
        <v/>
      </c>
      <c r="F143" s="45" t="str">
        <f>IFERROR(GETPIVOTDATA("Somme de Rain",'TCD 6h-6h'!$A$3,"Date6",B143),"")</f>
        <v/>
      </c>
      <c r="G143" s="45" t="str">
        <f>IFERROR(INDEX('TCD 6h-6h'!$AG:$AG,MATCH($B143,'TCD 6h-6h'!$G:$G,0)),"")</f>
        <v/>
      </c>
      <c r="H143" s="44" t="str">
        <f>IFERROR(GETPIVOTDATA("Max de Rain Rate",'TCD 6h-6h'!$A$3,"Date6",B143),"")</f>
        <v/>
      </c>
      <c r="I143" s="56" t="str">
        <f>IFERROR(GETPIVOTDATA("Min de Bar  ",'TCD 0h-0h'!$A$3,"Date0",$B143),"")</f>
        <v/>
      </c>
      <c r="J143" s="56" t="str">
        <f>IFERROR(GETPIVOTDATA("Max de Bar  ",'TCD 0h-0h'!$A$3,"Date0",$B143),"")</f>
        <v/>
      </c>
      <c r="K143" s="55" t="str">
        <f>IFERROR(GETPIVOTDATA("Moyenne de Bar  ",'TCD 0h-0h'!$A$3,"Date0",$B143),"")</f>
        <v/>
      </c>
      <c r="L143" s="78" t="str">
        <f>IFERROR(GETPIVOTDATA("Moyenne de Wind Speed",'TCD 0h-0h'!$A$3,"Date0",$B143),"")</f>
        <v/>
      </c>
      <c r="M143" s="78" t="str">
        <f>IFERROR(GETPIVOTDATA("Max de Wind Speed",'TCD 0h-0h'!$A$3,"Date0",$B143),"")</f>
        <v/>
      </c>
      <c r="N143" s="77" t="str">
        <f>IFERROR(GETPIVOTDATA("Max de Hi Speed",'TCD 0h-0h'!$A$3,"Date0",$B143),"")</f>
        <v/>
      </c>
      <c r="O143" s="78" t="str">
        <f>IFERROR(INDEX('TCD vent'!$T:$T,MATCH($B143,'TCD vent'!$A:$A,0)),"")</f>
        <v/>
      </c>
    </row>
    <row r="144" spans="2:15" x14ac:dyDescent="0.35">
      <c r="B144" s="31">
        <f t="shared" si="2"/>
        <v>140</v>
      </c>
      <c r="C144" s="32" t="str">
        <f>IFERROR(GETPIVOTDATA("Low Temp",'TCD 18h-18h'!$A$3,"Date18",B144),"")</f>
        <v/>
      </c>
      <c r="D144" s="32" t="str">
        <f>IFERROR(GETPIVOTDATA("Max de Hi Temp",'TCD 6h-6h'!$A$3,"Date6",B144),"")</f>
        <v/>
      </c>
      <c r="E144" s="33" t="str">
        <f>IFERROR(GETPIVOTDATA("Moyenne de Temp Out",'TCD 0h-0h'!$A$3,"Date0",B144),"")</f>
        <v/>
      </c>
      <c r="F144" s="45" t="str">
        <f>IFERROR(GETPIVOTDATA("Somme de Rain",'TCD 6h-6h'!$A$3,"Date6",B144),"")</f>
        <v/>
      </c>
      <c r="G144" s="45" t="str">
        <f>IFERROR(INDEX('TCD 6h-6h'!$AG:$AG,MATCH($B144,'TCD 6h-6h'!$G:$G,0)),"")</f>
        <v/>
      </c>
      <c r="H144" s="44" t="str">
        <f>IFERROR(GETPIVOTDATA("Max de Rain Rate",'TCD 6h-6h'!$A$3,"Date6",B144),"")</f>
        <v/>
      </c>
      <c r="I144" s="56" t="str">
        <f>IFERROR(GETPIVOTDATA("Min de Bar  ",'TCD 0h-0h'!$A$3,"Date0",$B144),"")</f>
        <v/>
      </c>
      <c r="J144" s="56" t="str">
        <f>IFERROR(GETPIVOTDATA("Max de Bar  ",'TCD 0h-0h'!$A$3,"Date0",$B144),"")</f>
        <v/>
      </c>
      <c r="K144" s="55" t="str">
        <f>IFERROR(GETPIVOTDATA("Moyenne de Bar  ",'TCD 0h-0h'!$A$3,"Date0",$B144),"")</f>
        <v/>
      </c>
      <c r="L144" s="78" t="str">
        <f>IFERROR(GETPIVOTDATA("Moyenne de Wind Speed",'TCD 0h-0h'!$A$3,"Date0",$B144),"")</f>
        <v/>
      </c>
      <c r="M144" s="78" t="str">
        <f>IFERROR(GETPIVOTDATA("Max de Wind Speed",'TCD 0h-0h'!$A$3,"Date0",$B144),"")</f>
        <v/>
      </c>
      <c r="N144" s="77" t="str">
        <f>IFERROR(GETPIVOTDATA("Max de Hi Speed",'TCD 0h-0h'!$A$3,"Date0",$B144),"")</f>
        <v/>
      </c>
      <c r="O144" s="78" t="str">
        <f>IFERROR(INDEX('TCD vent'!$T:$T,MATCH($B144,'TCD vent'!$A:$A,0)),"")</f>
        <v/>
      </c>
    </row>
    <row r="145" spans="2:15" x14ac:dyDescent="0.35">
      <c r="B145" s="31">
        <f t="shared" si="2"/>
        <v>141</v>
      </c>
      <c r="C145" s="32" t="str">
        <f>IFERROR(GETPIVOTDATA("Low Temp",'TCD 18h-18h'!$A$3,"Date18",B145),"")</f>
        <v/>
      </c>
      <c r="D145" s="32" t="str">
        <f>IFERROR(GETPIVOTDATA("Max de Hi Temp",'TCD 6h-6h'!$A$3,"Date6",B145),"")</f>
        <v/>
      </c>
      <c r="E145" s="33" t="str">
        <f>IFERROR(GETPIVOTDATA("Moyenne de Temp Out",'TCD 0h-0h'!$A$3,"Date0",B145),"")</f>
        <v/>
      </c>
      <c r="F145" s="45" t="str">
        <f>IFERROR(GETPIVOTDATA("Somme de Rain",'TCD 6h-6h'!$A$3,"Date6",B145),"")</f>
        <v/>
      </c>
      <c r="G145" s="45" t="str">
        <f>IFERROR(INDEX('TCD 6h-6h'!$AG:$AG,MATCH($B145,'TCD 6h-6h'!$G:$G,0)),"")</f>
        <v/>
      </c>
      <c r="H145" s="44" t="str">
        <f>IFERROR(GETPIVOTDATA("Max de Rain Rate",'TCD 6h-6h'!$A$3,"Date6",B145),"")</f>
        <v/>
      </c>
      <c r="I145" s="56" t="str">
        <f>IFERROR(GETPIVOTDATA("Min de Bar  ",'TCD 0h-0h'!$A$3,"Date0",$B145),"")</f>
        <v/>
      </c>
      <c r="J145" s="56" t="str">
        <f>IFERROR(GETPIVOTDATA("Max de Bar  ",'TCD 0h-0h'!$A$3,"Date0",$B145),"")</f>
        <v/>
      </c>
      <c r="K145" s="55" t="str">
        <f>IFERROR(GETPIVOTDATA("Moyenne de Bar  ",'TCD 0h-0h'!$A$3,"Date0",$B145),"")</f>
        <v/>
      </c>
      <c r="L145" s="78" t="str">
        <f>IFERROR(GETPIVOTDATA("Moyenne de Wind Speed",'TCD 0h-0h'!$A$3,"Date0",$B145),"")</f>
        <v/>
      </c>
      <c r="M145" s="78" t="str">
        <f>IFERROR(GETPIVOTDATA("Max de Wind Speed",'TCD 0h-0h'!$A$3,"Date0",$B145),"")</f>
        <v/>
      </c>
      <c r="N145" s="77" t="str">
        <f>IFERROR(GETPIVOTDATA("Max de Hi Speed",'TCD 0h-0h'!$A$3,"Date0",$B145),"")</f>
        <v/>
      </c>
      <c r="O145" s="78" t="str">
        <f>IFERROR(INDEX('TCD vent'!$T:$T,MATCH($B145,'TCD vent'!$A:$A,0)),"")</f>
        <v/>
      </c>
    </row>
    <row r="146" spans="2:15" x14ac:dyDescent="0.35">
      <c r="B146" s="31">
        <f t="shared" si="2"/>
        <v>142</v>
      </c>
      <c r="C146" s="32" t="str">
        <f>IFERROR(GETPIVOTDATA("Low Temp",'TCD 18h-18h'!$A$3,"Date18",B146),"")</f>
        <v/>
      </c>
      <c r="D146" s="32" t="str">
        <f>IFERROR(GETPIVOTDATA("Max de Hi Temp",'TCD 6h-6h'!$A$3,"Date6",B146),"")</f>
        <v/>
      </c>
      <c r="E146" s="33" t="str">
        <f>IFERROR(GETPIVOTDATA("Moyenne de Temp Out",'TCD 0h-0h'!$A$3,"Date0",B146),"")</f>
        <v/>
      </c>
      <c r="F146" s="45" t="str">
        <f>IFERROR(GETPIVOTDATA("Somme de Rain",'TCD 6h-6h'!$A$3,"Date6",B146),"")</f>
        <v/>
      </c>
      <c r="G146" s="45" t="str">
        <f>IFERROR(INDEX('TCD 6h-6h'!$AG:$AG,MATCH($B146,'TCD 6h-6h'!$G:$G,0)),"")</f>
        <v/>
      </c>
      <c r="H146" s="44" t="str">
        <f>IFERROR(GETPIVOTDATA("Max de Rain Rate",'TCD 6h-6h'!$A$3,"Date6",B146),"")</f>
        <v/>
      </c>
      <c r="I146" s="56" t="str">
        <f>IFERROR(GETPIVOTDATA("Min de Bar  ",'TCD 0h-0h'!$A$3,"Date0",$B146),"")</f>
        <v/>
      </c>
      <c r="J146" s="56" t="str">
        <f>IFERROR(GETPIVOTDATA("Max de Bar  ",'TCD 0h-0h'!$A$3,"Date0",$B146),"")</f>
        <v/>
      </c>
      <c r="K146" s="55" t="str">
        <f>IFERROR(GETPIVOTDATA("Moyenne de Bar  ",'TCD 0h-0h'!$A$3,"Date0",$B146),"")</f>
        <v/>
      </c>
      <c r="L146" s="78" t="str">
        <f>IFERROR(GETPIVOTDATA("Moyenne de Wind Speed",'TCD 0h-0h'!$A$3,"Date0",$B146),"")</f>
        <v/>
      </c>
      <c r="M146" s="78" t="str">
        <f>IFERROR(GETPIVOTDATA("Max de Wind Speed",'TCD 0h-0h'!$A$3,"Date0",$B146),"")</f>
        <v/>
      </c>
      <c r="N146" s="77" t="str">
        <f>IFERROR(GETPIVOTDATA("Max de Hi Speed",'TCD 0h-0h'!$A$3,"Date0",$B146),"")</f>
        <v/>
      </c>
      <c r="O146" s="78" t="str">
        <f>IFERROR(INDEX('TCD vent'!$T:$T,MATCH($B146,'TCD vent'!$A:$A,0)),"")</f>
        <v/>
      </c>
    </row>
    <row r="147" spans="2:15" x14ac:dyDescent="0.35">
      <c r="B147" s="31">
        <f t="shared" si="2"/>
        <v>143</v>
      </c>
      <c r="C147" s="32" t="str">
        <f>IFERROR(GETPIVOTDATA("Low Temp",'TCD 18h-18h'!$A$3,"Date18",B147),"")</f>
        <v/>
      </c>
      <c r="D147" s="32" t="str">
        <f>IFERROR(GETPIVOTDATA("Max de Hi Temp",'TCD 6h-6h'!$A$3,"Date6",B147),"")</f>
        <v/>
      </c>
      <c r="E147" s="33" t="str">
        <f>IFERROR(GETPIVOTDATA("Moyenne de Temp Out",'TCD 0h-0h'!$A$3,"Date0",B147),"")</f>
        <v/>
      </c>
      <c r="F147" s="45" t="str">
        <f>IFERROR(GETPIVOTDATA("Somme de Rain",'TCD 6h-6h'!$A$3,"Date6",B147),"")</f>
        <v/>
      </c>
      <c r="G147" s="45" t="str">
        <f>IFERROR(INDEX('TCD 6h-6h'!$AG:$AG,MATCH($B147,'TCD 6h-6h'!$G:$G,0)),"")</f>
        <v/>
      </c>
      <c r="H147" s="44" t="str">
        <f>IFERROR(GETPIVOTDATA("Max de Rain Rate",'TCD 6h-6h'!$A$3,"Date6",B147),"")</f>
        <v/>
      </c>
      <c r="I147" s="56" t="str">
        <f>IFERROR(GETPIVOTDATA("Min de Bar  ",'TCD 0h-0h'!$A$3,"Date0",$B147),"")</f>
        <v/>
      </c>
      <c r="J147" s="56" t="str">
        <f>IFERROR(GETPIVOTDATA("Max de Bar  ",'TCD 0h-0h'!$A$3,"Date0",$B147),"")</f>
        <v/>
      </c>
      <c r="K147" s="55" t="str">
        <f>IFERROR(GETPIVOTDATA("Moyenne de Bar  ",'TCD 0h-0h'!$A$3,"Date0",$B147),"")</f>
        <v/>
      </c>
      <c r="L147" s="78" t="str">
        <f>IFERROR(GETPIVOTDATA("Moyenne de Wind Speed",'TCD 0h-0h'!$A$3,"Date0",$B147),"")</f>
        <v/>
      </c>
      <c r="M147" s="78" t="str">
        <f>IFERROR(GETPIVOTDATA("Max de Wind Speed",'TCD 0h-0h'!$A$3,"Date0",$B147),"")</f>
        <v/>
      </c>
      <c r="N147" s="77" t="str">
        <f>IFERROR(GETPIVOTDATA("Max de Hi Speed",'TCD 0h-0h'!$A$3,"Date0",$B147),"")</f>
        <v/>
      </c>
      <c r="O147" s="78" t="str">
        <f>IFERROR(INDEX('TCD vent'!$T:$T,MATCH($B147,'TCD vent'!$A:$A,0)),"")</f>
        <v/>
      </c>
    </row>
    <row r="148" spans="2:15" x14ac:dyDescent="0.35">
      <c r="B148" s="31">
        <f t="shared" si="2"/>
        <v>144</v>
      </c>
      <c r="C148" s="32" t="str">
        <f>IFERROR(GETPIVOTDATA("Low Temp",'TCD 18h-18h'!$A$3,"Date18",B148),"")</f>
        <v/>
      </c>
      <c r="D148" s="32" t="str">
        <f>IFERROR(GETPIVOTDATA("Max de Hi Temp",'TCD 6h-6h'!$A$3,"Date6",B148),"")</f>
        <v/>
      </c>
      <c r="E148" s="33" t="str">
        <f>IFERROR(GETPIVOTDATA("Moyenne de Temp Out",'TCD 0h-0h'!$A$3,"Date0",B148),"")</f>
        <v/>
      </c>
      <c r="F148" s="45" t="str">
        <f>IFERROR(GETPIVOTDATA("Somme de Rain",'TCD 6h-6h'!$A$3,"Date6",B148),"")</f>
        <v/>
      </c>
      <c r="G148" s="45" t="str">
        <f>IFERROR(INDEX('TCD 6h-6h'!$AG:$AG,MATCH($B148,'TCD 6h-6h'!$G:$G,0)),"")</f>
        <v/>
      </c>
      <c r="H148" s="44" t="str">
        <f>IFERROR(GETPIVOTDATA("Max de Rain Rate",'TCD 6h-6h'!$A$3,"Date6",B148),"")</f>
        <v/>
      </c>
      <c r="I148" s="56" t="str">
        <f>IFERROR(GETPIVOTDATA("Min de Bar  ",'TCD 0h-0h'!$A$3,"Date0",$B148),"")</f>
        <v/>
      </c>
      <c r="J148" s="56" t="str">
        <f>IFERROR(GETPIVOTDATA("Max de Bar  ",'TCD 0h-0h'!$A$3,"Date0",$B148),"")</f>
        <v/>
      </c>
      <c r="K148" s="55" t="str">
        <f>IFERROR(GETPIVOTDATA("Moyenne de Bar  ",'TCD 0h-0h'!$A$3,"Date0",$B148),"")</f>
        <v/>
      </c>
      <c r="L148" s="78" t="str">
        <f>IFERROR(GETPIVOTDATA("Moyenne de Wind Speed",'TCD 0h-0h'!$A$3,"Date0",$B148),"")</f>
        <v/>
      </c>
      <c r="M148" s="78" t="str">
        <f>IFERROR(GETPIVOTDATA("Max de Wind Speed",'TCD 0h-0h'!$A$3,"Date0",$B148),"")</f>
        <v/>
      </c>
      <c r="N148" s="77" t="str">
        <f>IFERROR(GETPIVOTDATA("Max de Hi Speed",'TCD 0h-0h'!$A$3,"Date0",$B148),"")</f>
        <v/>
      </c>
      <c r="O148" s="78" t="str">
        <f>IFERROR(INDEX('TCD vent'!$T:$T,MATCH($B148,'TCD vent'!$A:$A,0)),"")</f>
        <v/>
      </c>
    </row>
    <row r="149" spans="2:15" x14ac:dyDescent="0.35">
      <c r="B149" s="31">
        <f t="shared" si="2"/>
        <v>145</v>
      </c>
      <c r="C149" s="32" t="str">
        <f>IFERROR(GETPIVOTDATA("Low Temp",'TCD 18h-18h'!$A$3,"Date18",B149),"")</f>
        <v/>
      </c>
      <c r="D149" s="32" t="str">
        <f>IFERROR(GETPIVOTDATA("Max de Hi Temp",'TCD 6h-6h'!$A$3,"Date6",B149),"")</f>
        <v/>
      </c>
      <c r="E149" s="33" t="str">
        <f>IFERROR(GETPIVOTDATA("Moyenne de Temp Out",'TCD 0h-0h'!$A$3,"Date0",B149),"")</f>
        <v/>
      </c>
      <c r="F149" s="45" t="str">
        <f>IFERROR(GETPIVOTDATA("Somme de Rain",'TCD 6h-6h'!$A$3,"Date6",B149),"")</f>
        <v/>
      </c>
      <c r="G149" s="45" t="str">
        <f>IFERROR(INDEX('TCD 6h-6h'!$AG:$AG,MATCH($B149,'TCD 6h-6h'!$G:$G,0)),"")</f>
        <v/>
      </c>
      <c r="H149" s="44" t="str">
        <f>IFERROR(GETPIVOTDATA("Max de Rain Rate",'TCD 6h-6h'!$A$3,"Date6",B149),"")</f>
        <v/>
      </c>
      <c r="I149" s="56" t="str">
        <f>IFERROR(GETPIVOTDATA("Min de Bar  ",'TCD 0h-0h'!$A$3,"Date0",$B149),"")</f>
        <v/>
      </c>
      <c r="J149" s="56" t="str">
        <f>IFERROR(GETPIVOTDATA("Max de Bar  ",'TCD 0h-0h'!$A$3,"Date0",$B149),"")</f>
        <v/>
      </c>
      <c r="K149" s="55" t="str">
        <f>IFERROR(GETPIVOTDATA("Moyenne de Bar  ",'TCD 0h-0h'!$A$3,"Date0",$B149),"")</f>
        <v/>
      </c>
      <c r="L149" s="78" t="str">
        <f>IFERROR(GETPIVOTDATA("Moyenne de Wind Speed",'TCD 0h-0h'!$A$3,"Date0",$B149),"")</f>
        <v/>
      </c>
      <c r="M149" s="78" t="str">
        <f>IFERROR(GETPIVOTDATA("Max de Wind Speed",'TCD 0h-0h'!$A$3,"Date0",$B149),"")</f>
        <v/>
      </c>
      <c r="N149" s="77" t="str">
        <f>IFERROR(GETPIVOTDATA("Max de Hi Speed",'TCD 0h-0h'!$A$3,"Date0",$B149),"")</f>
        <v/>
      </c>
      <c r="O149" s="78" t="str">
        <f>IFERROR(INDEX('TCD vent'!$T:$T,MATCH($B149,'TCD vent'!$A:$A,0)),"")</f>
        <v/>
      </c>
    </row>
    <row r="150" spans="2:15" x14ac:dyDescent="0.35">
      <c r="B150" s="31">
        <f t="shared" si="2"/>
        <v>146</v>
      </c>
      <c r="C150" s="32" t="str">
        <f>IFERROR(GETPIVOTDATA("Low Temp",'TCD 18h-18h'!$A$3,"Date18",B150),"")</f>
        <v/>
      </c>
      <c r="D150" s="32" t="str">
        <f>IFERROR(GETPIVOTDATA("Max de Hi Temp",'TCD 6h-6h'!$A$3,"Date6",B150),"")</f>
        <v/>
      </c>
      <c r="E150" s="33" t="str">
        <f>IFERROR(GETPIVOTDATA("Moyenne de Temp Out",'TCD 0h-0h'!$A$3,"Date0",B150),"")</f>
        <v/>
      </c>
      <c r="F150" s="45" t="str">
        <f>IFERROR(GETPIVOTDATA("Somme de Rain",'TCD 6h-6h'!$A$3,"Date6",B150),"")</f>
        <v/>
      </c>
      <c r="G150" s="45" t="str">
        <f>IFERROR(INDEX('TCD 6h-6h'!$AG:$AG,MATCH($B150,'TCD 6h-6h'!$G:$G,0)),"")</f>
        <v/>
      </c>
      <c r="H150" s="44" t="str">
        <f>IFERROR(GETPIVOTDATA("Max de Rain Rate",'TCD 6h-6h'!$A$3,"Date6",B150),"")</f>
        <v/>
      </c>
      <c r="I150" s="56" t="str">
        <f>IFERROR(GETPIVOTDATA("Min de Bar  ",'TCD 0h-0h'!$A$3,"Date0",$B150),"")</f>
        <v/>
      </c>
      <c r="J150" s="56" t="str">
        <f>IFERROR(GETPIVOTDATA("Max de Bar  ",'TCD 0h-0h'!$A$3,"Date0",$B150),"")</f>
        <v/>
      </c>
      <c r="K150" s="55" t="str">
        <f>IFERROR(GETPIVOTDATA("Moyenne de Bar  ",'TCD 0h-0h'!$A$3,"Date0",$B150),"")</f>
        <v/>
      </c>
      <c r="L150" s="78" t="str">
        <f>IFERROR(GETPIVOTDATA("Moyenne de Wind Speed",'TCD 0h-0h'!$A$3,"Date0",$B150),"")</f>
        <v/>
      </c>
      <c r="M150" s="78" t="str">
        <f>IFERROR(GETPIVOTDATA("Max de Wind Speed",'TCD 0h-0h'!$A$3,"Date0",$B150),"")</f>
        <v/>
      </c>
      <c r="N150" s="77" t="str">
        <f>IFERROR(GETPIVOTDATA("Max de Hi Speed",'TCD 0h-0h'!$A$3,"Date0",$B150),"")</f>
        <v/>
      </c>
      <c r="O150" s="78" t="str">
        <f>IFERROR(INDEX('TCD vent'!$T:$T,MATCH($B150,'TCD vent'!$A:$A,0)),"")</f>
        <v/>
      </c>
    </row>
    <row r="151" spans="2:15" x14ac:dyDescent="0.35">
      <c r="B151" s="31">
        <f t="shared" si="2"/>
        <v>147</v>
      </c>
      <c r="C151" s="32" t="str">
        <f>IFERROR(GETPIVOTDATA("Low Temp",'TCD 18h-18h'!$A$3,"Date18",B151),"")</f>
        <v/>
      </c>
      <c r="D151" s="32" t="str">
        <f>IFERROR(GETPIVOTDATA("Max de Hi Temp",'TCD 6h-6h'!$A$3,"Date6",B151),"")</f>
        <v/>
      </c>
      <c r="E151" s="33" t="str">
        <f>IFERROR(GETPIVOTDATA("Moyenne de Temp Out",'TCD 0h-0h'!$A$3,"Date0",B151),"")</f>
        <v/>
      </c>
      <c r="F151" s="45" t="str">
        <f>IFERROR(GETPIVOTDATA("Somme de Rain",'TCD 6h-6h'!$A$3,"Date6",B151),"")</f>
        <v/>
      </c>
      <c r="G151" s="45" t="str">
        <f>IFERROR(INDEX('TCD 6h-6h'!$AG:$AG,MATCH($B151,'TCD 6h-6h'!$G:$G,0)),"")</f>
        <v/>
      </c>
      <c r="H151" s="44" t="str">
        <f>IFERROR(GETPIVOTDATA("Max de Rain Rate",'TCD 6h-6h'!$A$3,"Date6",B151),"")</f>
        <v/>
      </c>
      <c r="I151" s="56" t="str">
        <f>IFERROR(GETPIVOTDATA("Min de Bar  ",'TCD 0h-0h'!$A$3,"Date0",$B151),"")</f>
        <v/>
      </c>
      <c r="J151" s="56" t="str">
        <f>IFERROR(GETPIVOTDATA("Max de Bar  ",'TCD 0h-0h'!$A$3,"Date0",$B151),"")</f>
        <v/>
      </c>
      <c r="K151" s="55" t="str">
        <f>IFERROR(GETPIVOTDATA("Moyenne de Bar  ",'TCD 0h-0h'!$A$3,"Date0",$B151),"")</f>
        <v/>
      </c>
      <c r="L151" s="78" t="str">
        <f>IFERROR(GETPIVOTDATA("Moyenne de Wind Speed",'TCD 0h-0h'!$A$3,"Date0",$B151),"")</f>
        <v/>
      </c>
      <c r="M151" s="78" t="str">
        <f>IFERROR(GETPIVOTDATA("Max de Wind Speed",'TCD 0h-0h'!$A$3,"Date0",$B151),"")</f>
        <v/>
      </c>
      <c r="N151" s="77" t="str">
        <f>IFERROR(GETPIVOTDATA("Max de Hi Speed",'TCD 0h-0h'!$A$3,"Date0",$B151),"")</f>
        <v/>
      </c>
      <c r="O151" s="78" t="str">
        <f>IFERROR(INDEX('TCD vent'!$T:$T,MATCH($B151,'TCD vent'!$A:$A,0)),"")</f>
        <v/>
      </c>
    </row>
    <row r="152" spans="2:15" x14ac:dyDescent="0.35">
      <c r="B152" s="31">
        <f t="shared" si="2"/>
        <v>148</v>
      </c>
      <c r="C152" s="32" t="str">
        <f>IFERROR(GETPIVOTDATA("Low Temp",'TCD 18h-18h'!$A$3,"Date18",B152),"")</f>
        <v/>
      </c>
      <c r="D152" s="32" t="str">
        <f>IFERROR(GETPIVOTDATA("Max de Hi Temp",'TCD 6h-6h'!$A$3,"Date6",B152),"")</f>
        <v/>
      </c>
      <c r="E152" s="33" t="str">
        <f>IFERROR(GETPIVOTDATA("Moyenne de Temp Out",'TCD 0h-0h'!$A$3,"Date0",B152),"")</f>
        <v/>
      </c>
      <c r="F152" s="45" t="str">
        <f>IFERROR(GETPIVOTDATA("Somme de Rain",'TCD 6h-6h'!$A$3,"Date6",B152),"")</f>
        <v/>
      </c>
      <c r="G152" s="45" t="str">
        <f>IFERROR(INDEX('TCD 6h-6h'!$AG:$AG,MATCH($B152,'TCD 6h-6h'!$G:$G,0)),"")</f>
        <v/>
      </c>
      <c r="H152" s="44" t="str">
        <f>IFERROR(GETPIVOTDATA("Max de Rain Rate",'TCD 6h-6h'!$A$3,"Date6",B152),"")</f>
        <v/>
      </c>
      <c r="I152" s="56" t="str">
        <f>IFERROR(GETPIVOTDATA("Min de Bar  ",'TCD 0h-0h'!$A$3,"Date0",$B152),"")</f>
        <v/>
      </c>
      <c r="J152" s="56" t="str">
        <f>IFERROR(GETPIVOTDATA("Max de Bar  ",'TCD 0h-0h'!$A$3,"Date0",$B152),"")</f>
        <v/>
      </c>
      <c r="K152" s="55" t="str">
        <f>IFERROR(GETPIVOTDATA("Moyenne de Bar  ",'TCD 0h-0h'!$A$3,"Date0",$B152),"")</f>
        <v/>
      </c>
      <c r="L152" s="78" t="str">
        <f>IFERROR(GETPIVOTDATA("Moyenne de Wind Speed",'TCD 0h-0h'!$A$3,"Date0",$B152),"")</f>
        <v/>
      </c>
      <c r="M152" s="78" t="str">
        <f>IFERROR(GETPIVOTDATA("Max de Wind Speed",'TCD 0h-0h'!$A$3,"Date0",$B152),"")</f>
        <v/>
      </c>
      <c r="N152" s="77" t="str">
        <f>IFERROR(GETPIVOTDATA("Max de Hi Speed",'TCD 0h-0h'!$A$3,"Date0",$B152),"")</f>
        <v/>
      </c>
      <c r="O152" s="78" t="str">
        <f>IFERROR(INDEX('TCD vent'!$T:$T,MATCH($B152,'TCD vent'!$A:$A,0)),"")</f>
        <v/>
      </c>
    </row>
    <row r="153" spans="2:15" x14ac:dyDescent="0.35">
      <c r="B153" s="31">
        <f t="shared" si="2"/>
        <v>149</v>
      </c>
      <c r="C153" s="32" t="str">
        <f>IFERROR(GETPIVOTDATA("Low Temp",'TCD 18h-18h'!$A$3,"Date18",B153),"")</f>
        <v/>
      </c>
      <c r="D153" s="32" t="str">
        <f>IFERROR(GETPIVOTDATA("Max de Hi Temp",'TCD 6h-6h'!$A$3,"Date6",B153),"")</f>
        <v/>
      </c>
      <c r="E153" s="33" t="str">
        <f>IFERROR(GETPIVOTDATA("Moyenne de Temp Out",'TCD 0h-0h'!$A$3,"Date0",B153),"")</f>
        <v/>
      </c>
      <c r="F153" s="45" t="str">
        <f>IFERROR(GETPIVOTDATA("Somme de Rain",'TCD 6h-6h'!$A$3,"Date6",B153),"")</f>
        <v/>
      </c>
      <c r="G153" s="45" t="str">
        <f>IFERROR(INDEX('TCD 6h-6h'!$AG:$AG,MATCH($B153,'TCD 6h-6h'!$G:$G,0)),"")</f>
        <v/>
      </c>
      <c r="H153" s="44" t="str">
        <f>IFERROR(GETPIVOTDATA("Max de Rain Rate",'TCD 6h-6h'!$A$3,"Date6",B153),"")</f>
        <v/>
      </c>
      <c r="I153" s="56" t="str">
        <f>IFERROR(GETPIVOTDATA("Min de Bar  ",'TCD 0h-0h'!$A$3,"Date0",$B153),"")</f>
        <v/>
      </c>
      <c r="J153" s="56" t="str">
        <f>IFERROR(GETPIVOTDATA("Max de Bar  ",'TCD 0h-0h'!$A$3,"Date0",$B153),"")</f>
        <v/>
      </c>
      <c r="K153" s="55" t="str">
        <f>IFERROR(GETPIVOTDATA("Moyenne de Bar  ",'TCD 0h-0h'!$A$3,"Date0",$B153),"")</f>
        <v/>
      </c>
      <c r="L153" s="78" t="str">
        <f>IFERROR(GETPIVOTDATA("Moyenne de Wind Speed",'TCD 0h-0h'!$A$3,"Date0",$B153),"")</f>
        <v/>
      </c>
      <c r="M153" s="78" t="str">
        <f>IFERROR(GETPIVOTDATA("Max de Wind Speed",'TCD 0h-0h'!$A$3,"Date0",$B153),"")</f>
        <v/>
      </c>
      <c r="N153" s="77" t="str">
        <f>IFERROR(GETPIVOTDATA("Max de Hi Speed",'TCD 0h-0h'!$A$3,"Date0",$B153),"")</f>
        <v/>
      </c>
      <c r="O153" s="78" t="str">
        <f>IFERROR(INDEX('TCD vent'!$T:$T,MATCH($B153,'TCD vent'!$A:$A,0)),"")</f>
        <v/>
      </c>
    </row>
    <row r="154" spans="2:15" x14ac:dyDescent="0.35">
      <c r="B154" s="31">
        <f t="shared" si="2"/>
        <v>150</v>
      </c>
      <c r="C154" s="32" t="str">
        <f>IFERROR(GETPIVOTDATA("Low Temp",'TCD 18h-18h'!$A$3,"Date18",B154),"")</f>
        <v/>
      </c>
      <c r="D154" s="32" t="str">
        <f>IFERROR(GETPIVOTDATA("Max de Hi Temp",'TCD 6h-6h'!$A$3,"Date6",B154),"")</f>
        <v/>
      </c>
      <c r="E154" s="33" t="str">
        <f>IFERROR(GETPIVOTDATA("Moyenne de Temp Out",'TCD 0h-0h'!$A$3,"Date0",B154),"")</f>
        <v/>
      </c>
      <c r="F154" s="45" t="str">
        <f>IFERROR(GETPIVOTDATA("Somme de Rain",'TCD 6h-6h'!$A$3,"Date6",B154),"")</f>
        <v/>
      </c>
      <c r="G154" s="45" t="str">
        <f>IFERROR(INDEX('TCD 6h-6h'!$AG:$AG,MATCH($B154,'TCD 6h-6h'!$G:$G,0)),"")</f>
        <v/>
      </c>
      <c r="H154" s="44" t="str">
        <f>IFERROR(GETPIVOTDATA("Max de Rain Rate",'TCD 6h-6h'!$A$3,"Date6",B154),"")</f>
        <v/>
      </c>
      <c r="I154" s="56" t="str">
        <f>IFERROR(GETPIVOTDATA("Min de Bar  ",'TCD 0h-0h'!$A$3,"Date0",$B154),"")</f>
        <v/>
      </c>
      <c r="J154" s="56" t="str">
        <f>IFERROR(GETPIVOTDATA("Max de Bar  ",'TCD 0h-0h'!$A$3,"Date0",$B154),"")</f>
        <v/>
      </c>
      <c r="K154" s="55" t="str">
        <f>IFERROR(GETPIVOTDATA("Moyenne de Bar  ",'TCD 0h-0h'!$A$3,"Date0",$B154),"")</f>
        <v/>
      </c>
      <c r="L154" s="78" t="str">
        <f>IFERROR(GETPIVOTDATA("Moyenne de Wind Speed",'TCD 0h-0h'!$A$3,"Date0",$B154),"")</f>
        <v/>
      </c>
      <c r="M154" s="78" t="str">
        <f>IFERROR(GETPIVOTDATA("Max de Wind Speed",'TCD 0h-0h'!$A$3,"Date0",$B154),"")</f>
        <v/>
      </c>
      <c r="N154" s="77" t="str">
        <f>IFERROR(GETPIVOTDATA("Max de Hi Speed",'TCD 0h-0h'!$A$3,"Date0",$B154),"")</f>
        <v/>
      </c>
      <c r="O154" s="78" t="str">
        <f>IFERROR(INDEX('TCD vent'!$T:$T,MATCH($B154,'TCD vent'!$A:$A,0)),"")</f>
        <v/>
      </c>
    </row>
    <row r="155" spans="2:15" x14ac:dyDescent="0.35">
      <c r="B155" s="31">
        <f t="shared" si="2"/>
        <v>151</v>
      </c>
      <c r="C155" s="32" t="str">
        <f>IFERROR(GETPIVOTDATA("Low Temp",'TCD 18h-18h'!$A$3,"Date18",B155),"")</f>
        <v/>
      </c>
      <c r="D155" s="32" t="str">
        <f>IFERROR(GETPIVOTDATA("Max de Hi Temp",'TCD 6h-6h'!$A$3,"Date6",B155),"")</f>
        <v/>
      </c>
      <c r="E155" s="33" t="str">
        <f>IFERROR(GETPIVOTDATA("Moyenne de Temp Out",'TCD 0h-0h'!$A$3,"Date0",B155),"")</f>
        <v/>
      </c>
      <c r="F155" s="45" t="str">
        <f>IFERROR(GETPIVOTDATA("Somme de Rain",'TCD 6h-6h'!$A$3,"Date6",B155),"")</f>
        <v/>
      </c>
      <c r="G155" s="45" t="str">
        <f>IFERROR(INDEX('TCD 6h-6h'!$AG:$AG,MATCH($B155,'TCD 6h-6h'!$G:$G,0)),"")</f>
        <v/>
      </c>
      <c r="H155" s="44" t="str">
        <f>IFERROR(GETPIVOTDATA("Max de Rain Rate",'TCD 6h-6h'!$A$3,"Date6",B155),"")</f>
        <v/>
      </c>
      <c r="I155" s="56" t="str">
        <f>IFERROR(GETPIVOTDATA("Min de Bar  ",'TCD 0h-0h'!$A$3,"Date0",$B155),"")</f>
        <v/>
      </c>
      <c r="J155" s="56" t="str">
        <f>IFERROR(GETPIVOTDATA("Max de Bar  ",'TCD 0h-0h'!$A$3,"Date0",$B155),"")</f>
        <v/>
      </c>
      <c r="K155" s="55" t="str">
        <f>IFERROR(GETPIVOTDATA("Moyenne de Bar  ",'TCD 0h-0h'!$A$3,"Date0",$B155),"")</f>
        <v/>
      </c>
      <c r="L155" s="78" t="str">
        <f>IFERROR(GETPIVOTDATA("Moyenne de Wind Speed",'TCD 0h-0h'!$A$3,"Date0",$B155),"")</f>
        <v/>
      </c>
      <c r="M155" s="78" t="str">
        <f>IFERROR(GETPIVOTDATA("Max de Wind Speed",'TCD 0h-0h'!$A$3,"Date0",$B155),"")</f>
        <v/>
      </c>
      <c r="N155" s="77" t="str">
        <f>IFERROR(GETPIVOTDATA("Max de Hi Speed",'TCD 0h-0h'!$A$3,"Date0",$B155),"")</f>
        <v/>
      </c>
      <c r="O155" s="78" t="str">
        <f>IFERROR(INDEX('TCD vent'!$T:$T,MATCH($B155,'TCD vent'!$A:$A,0)),"")</f>
        <v/>
      </c>
    </row>
    <row r="156" spans="2:15" x14ac:dyDescent="0.35">
      <c r="B156" s="31">
        <f t="shared" si="2"/>
        <v>152</v>
      </c>
      <c r="C156" s="32" t="str">
        <f>IFERROR(GETPIVOTDATA("Low Temp",'TCD 18h-18h'!$A$3,"Date18",B156),"")</f>
        <v/>
      </c>
      <c r="D156" s="32" t="str">
        <f>IFERROR(GETPIVOTDATA("Max de Hi Temp",'TCD 6h-6h'!$A$3,"Date6",B156),"")</f>
        <v/>
      </c>
      <c r="E156" s="33" t="str">
        <f>IFERROR(GETPIVOTDATA("Moyenne de Temp Out",'TCD 0h-0h'!$A$3,"Date0",B156),"")</f>
        <v/>
      </c>
      <c r="F156" s="45" t="str">
        <f>IFERROR(GETPIVOTDATA("Somme de Rain",'TCD 6h-6h'!$A$3,"Date6",B156),"")</f>
        <v/>
      </c>
      <c r="G156" s="45" t="str">
        <f>IFERROR(INDEX('TCD 6h-6h'!$AG:$AG,MATCH($B156,'TCD 6h-6h'!$G:$G,0)),"")</f>
        <v/>
      </c>
      <c r="H156" s="44" t="str">
        <f>IFERROR(GETPIVOTDATA("Max de Rain Rate",'TCD 6h-6h'!$A$3,"Date6",B156),"")</f>
        <v/>
      </c>
      <c r="I156" s="56" t="str">
        <f>IFERROR(GETPIVOTDATA("Min de Bar  ",'TCD 0h-0h'!$A$3,"Date0",$B156),"")</f>
        <v/>
      </c>
      <c r="J156" s="56" t="str">
        <f>IFERROR(GETPIVOTDATA("Max de Bar  ",'TCD 0h-0h'!$A$3,"Date0",$B156),"")</f>
        <v/>
      </c>
      <c r="K156" s="55" t="str">
        <f>IFERROR(GETPIVOTDATA("Moyenne de Bar  ",'TCD 0h-0h'!$A$3,"Date0",$B156),"")</f>
        <v/>
      </c>
      <c r="L156" s="78" t="str">
        <f>IFERROR(GETPIVOTDATA("Moyenne de Wind Speed",'TCD 0h-0h'!$A$3,"Date0",$B156),"")</f>
        <v/>
      </c>
      <c r="M156" s="78" t="str">
        <f>IFERROR(GETPIVOTDATA("Max de Wind Speed",'TCD 0h-0h'!$A$3,"Date0",$B156),"")</f>
        <v/>
      </c>
      <c r="N156" s="77" t="str">
        <f>IFERROR(GETPIVOTDATA("Max de Hi Speed",'TCD 0h-0h'!$A$3,"Date0",$B156),"")</f>
        <v/>
      </c>
      <c r="O156" s="78" t="str">
        <f>IFERROR(INDEX('TCD vent'!$T:$T,MATCH($B156,'TCD vent'!$A:$A,0)),"")</f>
        <v/>
      </c>
    </row>
    <row r="157" spans="2:15" x14ac:dyDescent="0.35">
      <c r="B157" s="31">
        <f t="shared" si="2"/>
        <v>153</v>
      </c>
      <c r="C157" s="32" t="str">
        <f>IFERROR(GETPIVOTDATA("Low Temp",'TCD 18h-18h'!$A$3,"Date18",B157),"")</f>
        <v/>
      </c>
      <c r="D157" s="32" t="str">
        <f>IFERROR(GETPIVOTDATA("Max de Hi Temp",'TCD 6h-6h'!$A$3,"Date6",B157),"")</f>
        <v/>
      </c>
      <c r="E157" s="33" t="str">
        <f>IFERROR(GETPIVOTDATA("Moyenne de Temp Out",'TCD 0h-0h'!$A$3,"Date0",B157),"")</f>
        <v/>
      </c>
      <c r="F157" s="45" t="str">
        <f>IFERROR(GETPIVOTDATA("Somme de Rain",'TCD 6h-6h'!$A$3,"Date6",B157),"")</f>
        <v/>
      </c>
      <c r="G157" s="45" t="str">
        <f>IFERROR(INDEX('TCD 6h-6h'!$AG:$AG,MATCH($B157,'TCD 6h-6h'!$G:$G,0)),"")</f>
        <v/>
      </c>
      <c r="H157" s="44" t="str">
        <f>IFERROR(GETPIVOTDATA("Max de Rain Rate",'TCD 6h-6h'!$A$3,"Date6",B157),"")</f>
        <v/>
      </c>
      <c r="I157" s="56" t="str">
        <f>IFERROR(GETPIVOTDATA("Min de Bar  ",'TCD 0h-0h'!$A$3,"Date0",$B157),"")</f>
        <v/>
      </c>
      <c r="J157" s="56" t="str">
        <f>IFERROR(GETPIVOTDATA("Max de Bar  ",'TCD 0h-0h'!$A$3,"Date0",$B157),"")</f>
        <v/>
      </c>
      <c r="K157" s="55" t="str">
        <f>IFERROR(GETPIVOTDATA("Moyenne de Bar  ",'TCD 0h-0h'!$A$3,"Date0",$B157),"")</f>
        <v/>
      </c>
      <c r="L157" s="78" t="str">
        <f>IFERROR(GETPIVOTDATA("Moyenne de Wind Speed",'TCD 0h-0h'!$A$3,"Date0",$B157),"")</f>
        <v/>
      </c>
      <c r="M157" s="78" t="str">
        <f>IFERROR(GETPIVOTDATA("Max de Wind Speed",'TCD 0h-0h'!$A$3,"Date0",$B157),"")</f>
        <v/>
      </c>
      <c r="N157" s="77" t="str">
        <f>IFERROR(GETPIVOTDATA("Max de Hi Speed",'TCD 0h-0h'!$A$3,"Date0",$B157),"")</f>
        <v/>
      </c>
      <c r="O157" s="78" t="str">
        <f>IFERROR(INDEX('TCD vent'!$T:$T,MATCH($B157,'TCD vent'!$A:$A,0)),"")</f>
        <v/>
      </c>
    </row>
    <row r="158" spans="2:15" x14ac:dyDescent="0.35">
      <c r="B158" s="31">
        <f t="shared" si="2"/>
        <v>154</v>
      </c>
      <c r="C158" s="32" t="str">
        <f>IFERROR(GETPIVOTDATA("Low Temp",'TCD 18h-18h'!$A$3,"Date18",B158),"")</f>
        <v/>
      </c>
      <c r="D158" s="32" t="str">
        <f>IFERROR(GETPIVOTDATA("Max de Hi Temp",'TCD 6h-6h'!$A$3,"Date6",B158),"")</f>
        <v/>
      </c>
      <c r="E158" s="33" t="str">
        <f>IFERROR(GETPIVOTDATA("Moyenne de Temp Out",'TCD 0h-0h'!$A$3,"Date0",B158),"")</f>
        <v/>
      </c>
      <c r="F158" s="45" t="str">
        <f>IFERROR(GETPIVOTDATA("Somme de Rain",'TCD 6h-6h'!$A$3,"Date6",B158),"")</f>
        <v/>
      </c>
      <c r="G158" s="45" t="str">
        <f>IFERROR(INDEX('TCD 6h-6h'!$AG:$AG,MATCH($B158,'TCD 6h-6h'!$G:$G,0)),"")</f>
        <v/>
      </c>
      <c r="H158" s="44" t="str">
        <f>IFERROR(GETPIVOTDATA("Max de Rain Rate",'TCD 6h-6h'!$A$3,"Date6",B158),"")</f>
        <v/>
      </c>
      <c r="I158" s="56" t="str">
        <f>IFERROR(GETPIVOTDATA("Min de Bar  ",'TCD 0h-0h'!$A$3,"Date0",$B158),"")</f>
        <v/>
      </c>
      <c r="J158" s="56" t="str">
        <f>IFERROR(GETPIVOTDATA("Max de Bar  ",'TCD 0h-0h'!$A$3,"Date0",$B158),"")</f>
        <v/>
      </c>
      <c r="K158" s="55" t="str">
        <f>IFERROR(GETPIVOTDATA("Moyenne de Bar  ",'TCD 0h-0h'!$A$3,"Date0",$B158),"")</f>
        <v/>
      </c>
      <c r="L158" s="78" t="str">
        <f>IFERROR(GETPIVOTDATA("Moyenne de Wind Speed",'TCD 0h-0h'!$A$3,"Date0",$B158),"")</f>
        <v/>
      </c>
      <c r="M158" s="78" t="str">
        <f>IFERROR(GETPIVOTDATA("Max de Wind Speed",'TCD 0h-0h'!$A$3,"Date0",$B158),"")</f>
        <v/>
      </c>
      <c r="N158" s="77" t="str">
        <f>IFERROR(GETPIVOTDATA("Max de Hi Speed",'TCD 0h-0h'!$A$3,"Date0",$B158),"")</f>
        <v/>
      </c>
      <c r="O158" s="78" t="str">
        <f>IFERROR(INDEX('TCD vent'!$T:$T,MATCH($B158,'TCD vent'!$A:$A,0)),"")</f>
        <v/>
      </c>
    </row>
    <row r="159" spans="2:15" x14ac:dyDescent="0.35">
      <c r="B159" s="31">
        <f t="shared" si="2"/>
        <v>155</v>
      </c>
      <c r="C159" s="32" t="str">
        <f>IFERROR(GETPIVOTDATA("Low Temp",'TCD 18h-18h'!$A$3,"Date18",B159),"")</f>
        <v/>
      </c>
      <c r="D159" s="32" t="str">
        <f>IFERROR(GETPIVOTDATA("Max de Hi Temp",'TCD 6h-6h'!$A$3,"Date6",B159),"")</f>
        <v/>
      </c>
      <c r="E159" s="33" t="str">
        <f>IFERROR(GETPIVOTDATA("Moyenne de Temp Out",'TCD 0h-0h'!$A$3,"Date0",B159),"")</f>
        <v/>
      </c>
      <c r="F159" s="45" t="str">
        <f>IFERROR(GETPIVOTDATA("Somme de Rain",'TCD 6h-6h'!$A$3,"Date6",B159),"")</f>
        <v/>
      </c>
      <c r="G159" s="45" t="str">
        <f>IFERROR(INDEX('TCD 6h-6h'!$AG:$AG,MATCH($B159,'TCD 6h-6h'!$G:$G,0)),"")</f>
        <v/>
      </c>
      <c r="H159" s="44" t="str">
        <f>IFERROR(GETPIVOTDATA("Max de Rain Rate",'TCD 6h-6h'!$A$3,"Date6",B159),"")</f>
        <v/>
      </c>
      <c r="I159" s="56" t="str">
        <f>IFERROR(GETPIVOTDATA("Min de Bar  ",'TCD 0h-0h'!$A$3,"Date0",$B159),"")</f>
        <v/>
      </c>
      <c r="J159" s="56" t="str">
        <f>IFERROR(GETPIVOTDATA("Max de Bar  ",'TCD 0h-0h'!$A$3,"Date0",$B159),"")</f>
        <v/>
      </c>
      <c r="K159" s="55" t="str">
        <f>IFERROR(GETPIVOTDATA("Moyenne de Bar  ",'TCD 0h-0h'!$A$3,"Date0",$B159),"")</f>
        <v/>
      </c>
      <c r="L159" s="78" t="str">
        <f>IFERROR(GETPIVOTDATA("Moyenne de Wind Speed",'TCD 0h-0h'!$A$3,"Date0",$B159),"")</f>
        <v/>
      </c>
      <c r="M159" s="78" t="str">
        <f>IFERROR(GETPIVOTDATA("Max de Wind Speed",'TCD 0h-0h'!$A$3,"Date0",$B159),"")</f>
        <v/>
      </c>
      <c r="N159" s="77" t="str">
        <f>IFERROR(GETPIVOTDATA("Max de Hi Speed",'TCD 0h-0h'!$A$3,"Date0",$B159),"")</f>
        <v/>
      </c>
      <c r="O159" s="78" t="str">
        <f>IFERROR(INDEX('TCD vent'!$T:$T,MATCH($B159,'TCD vent'!$A:$A,0)),"")</f>
        <v/>
      </c>
    </row>
    <row r="160" spans="2:15" x14ac:dyDescent="0.35">
      <c r="B160" s="31">
        <f t="shared" si="2"/>
        <v>156</v>
      </c>
      <c r="C160" s="32" t="str">
        <f>IFERROR(GETPIVOTDATA("Low Temp",'TCD 18h-18h'!$A$3,"Date18",B160),"")</f>
        <v/>
      </c>
      <c r="D160" s="32" t="str">
        <f>IFERROR(GETPIVOTDATA("Max de Hi Temp",'TCD 6h-6h'!$A$3,"Date6",B160),"")</f>
        <v/>
      </c>
      <c r="E160" s="33" t="str">
        <f>IFERROR(GETPIVOTDATA("Moyenne de Temp Out",'TCD 0h-0h'!$A$3,"Date0",B160),"")</f>
        <v/>
      </c>
      <c r="F160" s="45" t="str">
        <f>IFERROR(GETPIVOTDATA("Somme de Rain",'TCD 6h-6h'!$A$3,"Date6",B160),"")</f>
        <v/>
      </c>
      <c r="G160" s="45" t="str">
        <f>IFERROR(INDEX('TCD 6h-6h'!$AG:$AG,MATCH($B160,'TCD 6h-6h'!$G:$G,0)),"")</f>
        <v/>
      </c>
      <c r="H160" s="44" t="str">
        <f>IFERROR(GETPIVOTDATA("Max de Rain Rate",'TCD 6h-6h'!$A$3,"Date6",B160),"")</f>
        <v/>
      </c>
      <c r="I160" s="56" t="str">
        <f>IFERROR(GETPIVOTDATA("Min de Bar  ",'TCD 0h-0h'!$A$3,"Date0",$B160),"")</f>
        <v/>
      </c>
      <c r="J160" s="56" t="str">
        <f>IFERROR(GETPIVOTDATA("Max de Bar  ",'TCD 0h-0h'!$A$3,"Date0",$B160),"")</f>
        <v/>
      </c>
      <c r="K160" s="55" t="str">
        <f>IFERROR(GETPIVOTDATA("Moyenne de Bar  ",'TCD 0h-0h'!$A$3,"Date0",$B160),"")</f>
        <v/>
      </c>
      <c r="L160" s="78" t="str">
        <f>IFERROR(GETPIVOTDATA("Moyenne de Wind Speed",'TCD 0h-0h'!$A$3,"Date0",$B160),"")</f>
        <v/>
      </c>
      <c r="M160" s="78" t="str">
        <f>IFERROR(GETPIVOTDATA("Max de Wind Speed",'TCD 0h-0h'!$A$3,"Date0",$B160),"")</f>
        <v/>
      </c>
      <c r="N160" s="77" t="str">
        <f>IFERROR(GETPIVOTDATA("Max de Hi Speed",'TCD 0h-0h'!$A$3,"Date0",$B160),"")</f>
        <v/>
      </c>
      <c r="O160" s="78" t="str">
        <f>IFERROR(INDEX('TCD vent'!$T:$T,MATCH($B160,'TCD vent'!$A:$A,0)),"")</f>
        <v/>
      </c>
    </row>
    <row r="161" spans="2:15" x14ac:dyDescent="0.35">
      <c r="B161" s="31">
        <f t="shared" si="2"/>
        <v>157</v>
      </c>
      <c r="C161" s="32" t="str">
        <f>IFERROR(GETPIVOTDATA("Low Temp",'TCD 18h-18h'!$A$3,"Date18",B161),"")</f>
        <v/>
      </c>
      <c r="D161" s="32" t="str">
        <f>IFERROR(GETPIVOTDATA("Max de Hi Temp",'TCD 6h-6h'!$A$3,"Date6",B161),"")</f>
        <v/>
      </c>
      <c r="E161" s="33" t="str">
        <f>IFERROR(GETPIVOTDATA("Moyenne de Temp Out",'TCD 0h-0h'!$A$3,"Date0",B161),"")</f>
        <v/>
      </c>
      <c r="F161" s="45" t="str">
        <f>IFERROR(GETPIVOTDATA("Somme de Rain",'TCD 6h-6h'!$A$3,"Date6",B161),"")</f>
        <v/>
      </c>
      <c r="G161" s="45" t="str">
        <f>IFERROR(INDEX('TCD 6h-6h'!$AG:$AG,MATCH($B161,'TCD 6h-6h'!$G:$G,0)),"")</f>
        <v/>
      </c>
      <c r="H161" s="44" t="str">
        <f>IFERROR(GETPIVOTDATA("Max de Rain Rate",'TCD 6h-6h'!$A$3,"Date6",B161),"")</f>
        <v/>
      </c>
      <c r="I161" s="56" t="str">
        <f>IFERROR(GETPIVOTDATA("Min de Bar  ",'TCD 0h-0h'!$A$3,"Date0",$B161),"")</f>
        <v/>
      </c>
      <c r="J161" s="56" t="str">
        <f>IFERROR(GETPIVOTDATA("Max de Bar  ",'TCD 0h-0h'!$A$3,"Date0",$B161),"")</f>
        <v/>
      </c>
      <c r="K161" s="55" t="str">
        <f>IFERROR(GETPIVOTDATA("Moyenne de Bar  ",'TCD 0h-0h'!$A$3,"Date0",$B161),"")</f>
        <v/>
      </c>
      <c r="L161" s="78" t="str">
        <f>IFERROR(GETPIVOTDATA("Moyenne de Wind Speed",'TCD 0h-0h'!$A$3,"Date0",$B161),"")</f>
        <v/>
      </c>
      <c r="M161" s="78" t="str">
        <f>IFERROR(GETPIVOTDATA("Max de Wind Speed",'TCD 0h-0h'!$A$3,"Date0",$B161),"")</f>
        <v/>
      </c>
      <c r="N161" s="77" t="str">
        <f>IFERROR(GETPIVOTDATA("Max de Hi Speed",'TCD 0h-0h'!$A$3,"Date0",$B161),"")</f>
        <v/>
      </c>
      <c r="O161" s="78" t="str">
        <f>IFERROR(INDEX('TCD vent'!$T:$T,MATCH($B161,'TCD vent'!$A:$A,0)),"")</f>
        <v/>
      </c>
    </row>
    <row r="162" spans="2:15" x14ac:dyDescent="0.35">
      <c r="B162" s="31">
        <f t="shared" si="2"/>
        <v>158</v>
      </c>
      <c r="C162" s="32" t="str">
        <f>IFERROR(GETPIVOTDATA("Low Temp",'TCD 18h-18h'!$A$3,"Date18",B162),"")</f>
        <v/>
      </c>
      <c r="D162" s="32" t="str">
        <f>IFERROR(GETPIVOTDATA("Max de Hi Temp",'TCD 6h-6h'!$A$3,"Date6",B162),"")</f>
        <v/>
      </c>
      <c r="E162" s="33" t="str">
        <f>IFERROR(GETPIVOTDATA("Moyenne de Temp Out",'TCD 0h-0h'!$A$3,"Date0",B162),"")</f>
        <v/>
      </c>
      <c r="F162" s="45" t="str">
        <f>IFERROR(GETPIVOTDATA("Somme de Rain",'TCD 6h-6h'!$A$3,"Date6",B162),"")</f>
        <v/>
      </c>
      <c r="G162" s="45" t="str">
        <f>IFERROR(INDEX('TCD 6h-6h'!$AG:$AG,MATCH($B162,'TCD 6h-6h'!$G:$G,0)),"")</f>
        <v/>
      </c>
      <c r="H162" s="44" t="str">
        <f>IFERROR(GETPIVOTDATA("Max de Rain Rate",'TCD 6h-6h'!$A$3,"Date6",B162),"")</f>
        <v/>
      </c>
      <c r="I162" s="56" t="str">
        <f>IFERROR(GETPIVOTDATA("Min de Bar  ",'TCD 0h-0h'!$A$3,"Date0",$B162),"")</f>
        <v/>
      </c>
      <c r="J162" s="56" t="str">
        <f>IFERROR(GETPIVOTDATA("Max de Bar  ",'TCD 0h-0h'!$A$3,"Date0",$B162),"")</f>
        <v/>
      </c>
      <c r="K162" s="55" t="str">
        <f>IFERROR(GETPIVOTDATA("Moyenne de Bar  ",'TCD 0h-0h'!$A$3,"Date0",$B162),"")</f>
        <v/>
      </c>
      <c r="L162" s="78" t="str">
        <f>IFERROR(GETPIVOTDATA("Moyenne de Wind Speed",'TCD 0h-0h'!$A$3,"Date0",$B162),"")</f>
        <v/>
      </c>
      <c r="M162" s="78" t="str">
        <f>IFERROR(GETPIVOTDATA("Max de Wind Speed",'TCD 0h-0h'!$A$3,"Date0",$B162),"")</f>
        <v/>
      </c>
      <c r="N162" s="77" t="str">
        <f>IFERROR(GETPIVOTDATA("Max de Hi Speed",'TCD 0h-0h'!$A$3,"Date0",$B162),"")</f>
        <v/>
      </c>
      <c r="O162" s="78" t="str">
        <f>IFERROR(INDEX('TCD vent'!$T:$T,MATCH($B162,'TCD vent'!$A:$A,0)),"")</f>
        <v/>
      </c>
    </row>
    <row r="163" spans="2:15" x14ac:dyDescent="0.35">
      <c r="B163" s="31">
        <f t="shared" si="2"/>
        <v>159</v>
      </c>
      <c r="C163" s="32" t="str">
        <f>IFERROR(GETPIVOTDATA("Low Temp",'TCD 18h-18h'!$A$3,"Date18",B163),"")</f>
        <v/>
      </c>
      <c r="D163" s="32" t="str">
        <f>IFERROR(GETPIVOTDATA("Max de Hi Temp",'TCD 6h-6h'!$A$3,"Date6",B163),"")</f>
        <v/>
      </c>
      <c r="E163" s="33" t="str">
        <f>IFERROR(GETPIVOTDATA("Moyenne de Temp Out",'TCD 0h-0h'!$A$3,"Date0",B163),"")</f>
        <v/>
      </c>
      <c r="F163" s="45" t="str">
        <f>IFERROR(GETPIVOTDATA("Somme de Rain",'TCD 6h-6h'!$A$3,"Date6",B163),"")</f>
        <v/>
      </c>
      <c r="G163" s="45" t="str">
        <f>IFERROR(INDEX('TCD 6h-6h'!$AG:$AG,MATCH($B163,'TCD 6h-6h'!$G:$G,0)),"")</f>
        <v/>
      </c>
      <c r="H163" s="44" t="str">
        <f>IFERROR(GETPIVOTDATA("Max de Rain Rate",'TCD 6h-6h'!$A$3,"Date6",B163),"")</f>
        <v/>
      </c>
      <c r="I163" s="56" t="str">
        <f>IFERROR(GETPIVOTDATA("Min de Bar  ",'TCD 0h-0h'!$A$3,"Date0",$B163),"")</f>
        <v/>
      </c>
      <c r="J163" s="56" t="str">
        <f>IFERROR(GETPIVOTDATA("Max de Bar  ",'TCD 0h-0h'!$A$3,"Date0",$B163),"")</f>
        <v/>
      </c>
      <c r="K163" s="55" t="str">
        <f>IFERROR(GETPIVOTDATA("Moyenne de Bar  ",'TCD 0h-0h'!$A$3,"Date0",$B163),"")</f>
        <v/>
      </c>
      <c r="L163" s="78" t="str">
        <f>IFERROR(GETPIVOTDATA("Moyenne de Wind Speed",'TCD 0h-0h'!$A$3,"Date0",$B163),"")</f>
        <v/>
      </c>
      <c r="M163" s="78" t="str">
        <f>IFERROR(GETPIVOTDATA("Max de Wind Speed",'TCD 0h-0h'!$A$3,"Date0",$B163),"")</f>
        <v/>
      </c>
      <c r="N163" s="77" t="str">
        <f>IFERROR(GETPIVOTDATA("Max de Hi Speed",'TCD 0h-0h'!$A$3,"Date0",$B163),"")</f>
        <v/>
      </c>
      <c r="O163" s="78" t="str">
        <f>IFERROR(INDEX('TCD vent'!$T:$T,MATCH($B163,'TCD vent'!$A:$A,0)),"")</f>
        <v/>
      </c>
    </row>
    <row r="164" spans="2:15" x14ac:dyDescent="0.35">
      <c r="B164" s="31">
        <f t="shared" si="2"/>
        <v>160</v>
      </c>
      <c r="C164" s="32" t="str">
        <f>IFERROR(GETPIVOTDATA("Low Temp",'TCD 18h-18h'!$A$3,"Date18",B164),"")</f>
        <v/>
      </c>
      <c r="D164" s="32" t="str">
        <f>IFERROR(GETPIVOTDATA("Max de Hi Temp",'TCD 6h-6h'!$A$3,"Date6",B164),"")</f>
        <v/>
      </c>
      <c r="E164" s="33" t="str">
        <f>IFERROR(GETPIVOTDATA("Moyenne de Temp Out",'TCD 0h-0h'!$A$3,"Date0",B164),"")</f>
        <v/>
      </c>
      <c r="F164" s="45" t="str">
        <f>IFERROR(GETPIVOTDATA("Somme de Rain",'TCD 6h-6h'!$A$3,"Date6",B164),"")</f>
        <v/>
      </c>
      <c r="G164" s="45" t="str">
        <f>IFERROR(INDEX('TCD 6h-6h'!$AG:$AG,MATCH($B164,'TCD 6h-6h'!$G:$G,0)),"")</f>
        <v/>
      </c>
      <c r="H164" s="44" t="str">
        <f>IFERROR(GETPIVOTDATA("Max de Rain Rate",'TCD 6h-6h'!$A$3,"Date6",B164),"")</f>
        <v/>
      </c>
      <c r="I164" s="56" t="str">
        <f>IFERROR(GETPIVOTDATA("Min de Bar  ",'TCD 0h-0h'!$A$3,"Date0",$B164),"")</f>
        <v/>
      </c>
      <c r="J164" s="56" t="str">
        <f>IFERROR(GETPIVOTDATA("Max de Bar  ",'TCD 0h-0h'!$A$3,"Date0",$B164),"")</f>
        <v/>
      </c>
      <c r="K164" s="55" t="str">
        <f>IFERROR(GETPIVOTDATA("Moyenne de Bar  ",'TCD 0h-0h'!$A$3,"Date0",$B164),"")</f>
        <v/>
      </c>
      <c r="L164" s="78" t="str">
        <f>IFERROR(GETPIVOTDATA("Moyenne de Wind Speed",'TCD 0h-0h'!$A$3,"Date0",$B164),"")</f>
        <v/>
      </c>
      <c r="M164" s="78" t="str">
        <f>IFERROR(GETPIVOTDATA("Max de Wind Speed",'TCD 0h-0h'!$A$3,"Date0",$B164),"")</f>
        <v/>
      </c>
      <c r="N164" s="77" t="str">
        <f>IFERROR(GETPIVOTDATA("Max de Hi Speed",'TCD 0h-0h'!$A$3,"Date0",$B164),"")</f>
        <v/>
      </c>
      <c r="O164" s="78" t="str">
        <f>IFERROR(INDEX('TCD vent'!$T:$T,MATCH($B164,'TCD vent'!$A:$A,0)),"")</f>
        <v/>
      </c>
    </row>
    <row r="165" spans="2:15" x14ac:dyDescent="0.35">
      <c r="B165" s="31">
        <f t="shared" si="2"/>
        <v>161</v>
      </c>
      <c r="C165" s="32" t="str">
        <f>IFERROR(GETPIVOTDATA("Low Temp",'TCD 18h-18h'!$A$3,"Date18",B165),"")</f>
        <v/>
      </c>
      <c r="D165" s="32" t="str">
        <f>IFERROR(GETPIVOTDATA("Max de Hi Temp",'TCD 6h-6h'!$A$3,"Date6",B165),"")</f>
        <v/>
      </c>
      <c r="E165" s="33" t="str">
        <f>IFERROR(GETPIVOTDATA("Moyenne de Temp Out",'TCD 0h-0h'!$A$3,"Date0",B165),"")</f>
        <v/>
      </c>
      <c r="F165" s="45" t="str">
        <f>IFERROR(GETPIVOTDATA("Somme de Rain",'TCD 6h-6h'!$A$3,"Date6",B165),"")</f>
        <v/>
      </c>
      <c r="G165" s="45" t="str">
        <f>IFERROR(INDEX('TCD 6h-6h'!$AG:$AG,MATCH($B165,'TCD 6h-6h'!$G:$G,0)),"")</f>
        <v/>
      </c>
      <c r="H165" s="44" t="str">
        <f>IFERROR(GETPIVOTDATA("Max de Rain Rate",'TCD 6h-6h'!$A$3,"Date6",B165),"")</f>
        <v/>
      </c>
      <c r="I165" s="56" t="str">
        <f>IFERROR(GETPIVOTDATA("Min de Bar  ",'TCD 0h-0h'!$A$3,"Date0",$B165),"")</f>
        <v/>
      </c>
      <c r="J165" s="56" t="str">
        <f>IFERROR(GETPIVOTDATA("Max de Bar  ",'TCD 0h-0h'!$A$3,"Date0",$B165),"")</f>
        <v/>
      </c>
      <c r="K165" s="55" t="str">
        <f>IFERROR(GETPIVOTDATA("Moyenne de Bar  ",'TCD 0h-0h'!$A$3,"Date0",$B165),"")</f>
        <v/>
      </c>
      <c r="L165" s="78" t="str">
        <f>IFERROR(GETPIVOTDATA("Moyenne de Wind Speed",'TCD 0h-0h'!$A$3,"Date0",$B165),"")</f>
        <v/>
      </c>
      <c r="M165" s="78" t="str">
        <f>IFERROR(GETPIVOTDATA("Max de Wind Speed",'TCD 0h-0h'!$A$3,"Date0",$B165),"")</f>
        <v/>
      </c>
      <c r="N165" s="77" t="str">
        <f>IFERROR(GETPIVOTDATA("Max de Hi Speed",'TCD 0h-0h'!$A$3,"Date0",$B165),"")</f>
        <v/>
      </c>
      <c r="O165" s="78" t="str">
        <f>IFERROR(INDEX('TCD vent'!$T:$T,MATCH($B165,'TCD vent'!$A:$A,0)),"")</f>
        <v/>
      </c>
    </row>
    <row r="166" spans="2:15" x14ac:dyDescent="0.35">
      <c r="B166" s="31">
        <f t="shared" si="2"/>
        <v>162</v>
      </c>
      <c r="C166" s="32" t="str">
        <f>IFERROR(GETPIVOTDATA("Low Temp",'TCD 18h-18h'!$A$3,"Date18",B166),"")</f>
        <v/>
      </c>
      <c r="D166" s="32" t="str">
        <f>IFERROR(GETPIVOTDATA("Max de Hi Temp",'TCD 6h-6h'!$A$3,"Date6",B166),"")</f>
        <v/>
      </c>
      <c r="E166" s="33" t="str">
        <f>IFERROR(GETPIVOTDATA("Moyenne de Temp Out",'TCD 0h-0h'!$A$3,"Date0",B166),"")</f>
        <v/>
      </c>
      <c r="F166" s="45" t="str">
        <f>IFERROR(GETPIVOTDATA("Somme de Rain",'TCD 6h-6h'!$A$3,"Date6",B166),"")</f>
        <v/>
      </c>
      <c r="G166" s="45" t="str">
        <f>IFERROR(INDEX('TCD 6h-6h'!$AG:$AG,MATCH($B166,'TCD 6h-6h'!$G:$G,0)),"")</f>
        <v/>
      </c>
      <c r="H166" s="44" t="str">
        <f>IFERROR(GETPIVOTDATA("Max de Rain Rate",'TCD 6h-6h'!$A$3,"Date6",B166),"")</f>
        <v/>
      </c>
      <c r="I166" s="56" t="str">
        <f>IFERROR(GETPIVOTDATA("Min de Bar  ",'TCD 0h-0h'!$A$3,"Date0",$B166),"")</f>
        <v/>
      </c>
      <c r="J166" s="56" t="str">
        <f>IFERROR(GETPIVOTDATA("Max de Bar  ",'TCD 0h-0h'!$A$3,"Date0",$B166),"")</f>
        <v/>
      </c>
      <c r="K166" s="55" t="str">
        <f>IFERROR(GETPIVOTDATA("Moyenne de Bar  ",'TCD 0h-0h'!$A$3,"Date0",$B166),"")</f>
        <v/>
      </c>
      <c r="L166" s="78" t="str">
        <f>IFERROR(GETPIVOTDATA("Moyenne de Wind Speed",'TCD 0h-0h'!$A$3,"Date0",$B166),"")</f>
        <v/>
      </c>
      <c r="M166" s="78" t="str">
        <f>IFERROR(GETPIVOTDATA("Max de Wind Speed",'TCD 0h-0h'!$A$3,"Date0",$B166),"")</f>
        <v/>
      </c>
      <c r="N166" s="77" t="str">
        <f>IFERROR(GETPIVOTDATA("Max de Hi Speed",'TCD 0h-0h'!$A$3,"Date0",$B166),"")</f>
        <v/>
      </c>
      <c r="O166" s="78" t="str">
        <f>IFERROR(INDEX('TCD vent'!$T:$T,MATCH($B166,'TCD vent'!$A:$A,0)),"")</f>
        <v/>
      </c>
    </row>
    <row r="167" spans="2:15" x14ac:dyDescent="0.35">
      <c r="B167" s="31">
        <f t="shared" si="2"/>
        <v>163</v>
      </c>
      <c r="C167" s="32" t="str">
        <f>IFERROR(GETPIVOTDATA("Low Temp",'TCD 18h-18h'!$A$3,"Date18",B167),"")</f>
        <v/>
      </c>
      <c r="D167" s="32" t="str">
        <f>IFERROR(GETPIVOTDATA("Max de Hi Temp",'TCD 6h-6h'!$A$3,"Date6",B167),"")</f>
        <v/>
      </c>
      <c r="E167" s="33" t="str">
        <f>IFERROR(GETPIVOTDATA("Moyenne de Temp Out",'TCD 0h-0h'!$A$3,"Date0",B167),"")</f>
        <v/>
      </c>
      <c r="F167" s="45" t="str">
        <f>IFERROR(GETPIVOTDATA("Somme de Rain",'TCD 6h-6h'!$A$3,"Date6",B167),"")</f>
        <v/>
      </c>
      <c r="G167" s="45" t="str">
        <f>IFERROR(INDEX('TCD 6h-6h'!$AG:$AG,MATCH($B167,'TCD 6h-6h'!$G:$G,0)),"")</f>
        <v/>
      </c>
      <c r="H167" s="44" t="str">
        <f>IFERROR(GETPIVOTDATA("Max de Rain Rate",'TCD 6h-6h'!$A$3,"Date6",B167),"")</f>
        <v/>
      </c>
      <c r="I167" s="56" t="str">
        <f>IFERROR(GETPIVOTDATA("Min de Bar  ",'TCD 0h-0h'!$A$3,"Date0",$B167),"")</f>
        <v/>
      </c>
      <c r="J167" s="56" t="str">
        <f>IFERROR(GETPIVOTDATA("Max de Bar  ",'TCD 0h-0h'!$A$3,"Date0",$B167),"")</f>
        <v/>
      </c>
      <c r="K167" s="55" t="str">
        <f>IFERROR(GETPIVOTDATA("Moyenne de Bar  ",'TCD 0h-0h'!$A$3,"Date0",$B167),"")</f>
        <v/>
      </c>
      <c r="L167" s="78" t="str">
        <f>IFERROR(GETPIVOTDATA("Moyenne de Wind Speed",'TCD 0h-0h'!$A$3,"Date0",$B167),"")</f>
        <v/>
      </c>
      <c r="M167" s="78" t="str">
        <f>IFERROR(GETPIVOTDATA("Max de Wind Speed",'TCD 0h-0h'!$A$3,"Date0",$B167),"")</f>
        <v/>
      </c>
      <c r="N167" s="77" t="str">
        <f>IFERROR(GETPIVOTDATA("Max de Hi Speed",'TCD 0h-0h'!$A$3,"Date0",$B167),"")</f>
        <v/>
      </c>
      <c r="O167" s="78" t="str">
        <f>IFERROR(INDEX('TCD vent'!$T:$T,MATCH($B167,'TCD vent'!$A:$A,0)),"")</f>
        <v/>
      </c>
    </row>
    <row r="168" spans="2:15" x14ac:dyDescent="0.35">
      <c r="B168" s="31">
        <f t="shared" si="2"/>
        <v>164</v>
      </c>
      <c r="C168" s="32" t="str">
        <f>IFERROR(GETPIVOTDATA("Low Temp",'TCD 18h-18h'!$A$3,"Date18",B168),"")</f>
        <v/>
      </c>
      <c r="D168" s="32" t="str">
        <f>IFERROR(GETPIVOTDATA("Max de Hi Temp",'TCD 6h-6h'!$A$3,"Date6",B168),"")</f>
        <v/>
      </c>
      <c r="E168" s="33" t="str">
        <f>IFERROR(GETPIVOTDATA("Moyenne de Temp Out",'TCD 0h-0h'!$A$3,"Date0",B168),"")</f>
        <v/>
      </c>
      <c r="F168" s="45" t="str">
        <f>IFERROR(GETPIVOTDATA("Somme de Rain",'TCD 6h-6h'!$A$3,"Date6",B168),"")</f>
        <v/>
      </c>
      <c r="G168" s="45" t="str">
        <f>IFERROR(INDEX('TCD 6h-6h'!$AG:$AG,MATCH($B168,'TCD 6h-6h'!$G:$G,0)),"")</f>
        <v/>
      </c>
      <c r="H168" s="44" t="str">
        <f>IFERROR(GETPIVOTDATA("Max de Rain Rate",'TCD 6h-6h'!$A$3,"Date6",B168),"")</f>
        <v/>
      </c>
      <c r="I168" s="56" t="str">
        <f>IFERROR(GETPIVOTDATA("Min de Bar  ",'TCD 0h-0h'!$A$3,"Date0",$B168),"")</f>
        <v/>
      </c>
      <c r="J168" s="56" t="str">
        <f>IFERROR(GETPIVOTDATA("Max de Bar  ",'TCD 0h-0h'!$A$3,"Date0",$B168),"")</f>
        <v/>
      </c>
      <c r="K168" s="55" t="str">
        <f>IFERROR(GETPIVOTDATA("Moyenne de Bar  ",'TCD 0h-0h'!$A$3,"Date0",$B168),"")</f>
        <v/>
      </c>
      <c r="L168" s="78" t="str">
        <f>IFERROR(GETPIVOTDATA("Moyenne de Wind Speed",'TCD 0h-0h'!$A$3,"Date0",$B168),"")</f>
        <v/>
      </c>
      <c r="M168" s="78" t="str">
        <f>IFERROR(GETPIVOTDATA("Max de Wind Speed",'TCD 0h-0h'!$A$3,"Date0",$B168),"")</f>
        <v/>
      </c>
      <c r="N168" s="77" t="str">
        <f>IFERROR(GETPIVOTDATA("Max de Hi Speed",'TCD 0h-0h'!$A$3,"Date0",$B168),"")</f>
        <v/>
      </c>
      <c r="O168" s="78" t="str">
        <f>IFERROR(INDEX('TCD vent'!$T:$T,MATCH($B168,'TCD vent'!$A:$A,0)),"")</f>
        <v/>
      </c>
    </row>
    <row r="169" spans="2:15" x14ac:dyDescent="0.35">
      <c r="B169" s="31">
        <f t="shared" si="2"/>
        <v>165</v>
      </c>
      <c r="C169" s="32" t="str">
        <f>IFERROR(GETPIVOTDATA("Low Temp",'TCD 18h-18h'!$A$3,"Date18",B169),"")</f>
        <v/>
      </c>
      <c r="D169" s="32" t="str">
        <f>IFERROR(GETPIVOTDATA("Max de Hi Temp",'TCD 6h-6h'!$A$3,"Date6",B169),"")</f>
        <v/>
      </c>
      <c r="E169" s="33" t="str">
        <f>IFERROR(GETPIVOTDATA("Moyenne de Temp Out",'TCD 0h-0h'!$A$3,"Date0",B169),"")</f>
        <v/>
      </c>
      <c r="F169" s="45" t="str">
        <f>IFERROR(GETPIVOTDATA("Somme de Rain",'TCD 6h-6h'!$A$3,"Date6",B169),"")</f>
        <v/>
      </c>
      <c r="G169" s="45" t="str">
        <f>IFERROR(INDEX('TCD 6h-6h'!$AG:$AG,MATCH($B169,'TCD 6h-6h'!$G:$G,0)),"")</f>
        <v/>
      </c>
      <c r="H169" s="44" t="str">
        <f>IFERROR(GETPIVOTDATA("Max de Rain Rate",'TCD 6h-6h'!$A$3,"Date6",B169),"")</f>
        <v/>
      </c>
      <c r="I169" s="56" t="str">
        <f>IFERROR(GETPIVOTDATA("Min de Bar  ",'TCD 0h-0h'!$A$3,"Date0",$B169),"")</f>
        <v/>
      </c>
      <c r="J169" s="56" t="str">
        <f>IFERROR(GETPIVOTDATA("Max de Bar  ",'TCD 0h-0h'!$A$3,"Date0",$B169),"")</f>
        <v/>
      </c>
      <c r="K169" s="55" t="str">
        <f>IFERROR(GETPIVOTDATA("Moyenne de Bar  ",'TCD 0h-0h'!$A$3,"Date0",$B169),"")</f>
        <v/>
      </c>
      <c r="L169" s="78" t="str">
        <f>IFERROR(GETPIVOTDATA("Moyenne de Wind Speed",'TCD 0h-0h'!$A$3,"Date0",$B169),"")</f>
        <v/>
      </c>
      <c r="M169" s="78" t="str">
        <f>IFERROR(GETPIVOTDATA("Max de Wind Speed",'TCD 0h-0h'!$A$3,"Date0",$B169),"")</f>
        <v/>
      </c>
      <c r="N169" s="77" t="str">
        <f>IFERROR(GETPIVOTDATA("Max de Hi Speed",'TCD 0h-0h'!$A$3,"Date0",$B169),"")</f>
        <v/>
      </c>
      <c r="O169" s="78" t="str">
        <f>IFERROR(INDEX('TCD vent'!$T:$T,MATCH($B169,'TCD vent'!$A:$A,0)),"")</f>
        <v/>
      </c>
    </row>
    <row r="170" spans="2:15" x14ac:dyDescent="0.35">
      <c r="B170" s="31">
        <f t="shared" si="2"/>
        <v>166</v>
      </c>
      <c r="C170" s="32" t="str">
        <f>IFERROR(GETPIVOTDATA("Low Temp",'TCD 18h-18h'!$A$3,"Date18",B170),"")</f>
        <v/>
      </c>
      <c r="D170" s="32" t="str">
        <f>IFERROR(GETPIVOTDATA("Max de Hi Temp",'TCD 6h-6h'!$A$3,"Date6",B170),"")</f>
        <v/>
      </c>
      <c r="E170" s="33" t="str">
        <f>IFERROR(GETPIVOTDATA("Moyenne de Temp Out",'TCD 0h-0h'!$A$3,"Date0",B170),"")</f>
        <v/>
      </c>
      <c r="F170" s="45" t="str">
        <f>IFERROR(GETPIVOTDATA("Somme de Rain",'TCD 6h-6h'!$A$3,"Date6",B170),"")</f>
        <v/>
      </c>
      <c r="G170" s="45" t="str">
        <f>IFERROR(INDEX('TCD 6h-6h'!$AG:$AG,MATCH($B170,'TCD 6h-6h'!$G:$G,0)),"")</f>
        <v/>
      </c>
      <c r="H170" s="44" t="str">
        <f>IFERROR(GETPIVOTDATA("Max de Rain Rate",'TCD 6h-6h'!$A$3,"Date6",B170),"")</f>
        <v/>
      </c>
      <c r="I170" s="56" t="str">
        <f>IFERROR(GETPIVOTDATA("Min de Bar  ",'TCD 0h-0h'!$A$3,"Date0",$B170),"")</f>
        <v/>
      </c>
      <c r="J170" s="56" t="str">
        <f>IFERROR(GETPIVOTDATA("Max de Bar  ",'TCD 0h-0h'!$A$3,"Date0",$B170),"")</f>
        <v/>
      </c>
      <c r="K170" s="55" t="str">
        <f>IFERROR(GETPIVOTDATA("Moyenne de Bar  ",'TCD 0h-0h'!$A$3,"Date0",$B170),"")</f>
        <v/>
      </c>
      <c r="L170" s="78" t="str">
        <f>IFERROR(GETPIVOTDATA("Moyenne de Wind Speed",'TCD 0h-0h'!$A$3,"Date0",$B170),"")</f>
        <v/>
      </c>
      <c r="M170" s="78" t="str">
        <f>IFERROR(GETPIVOTDATA("Max de Wind Speed",'TCD 0h-0h'!$A$3,"Date0",$B170),"")</f>
        <v/>
      </c>
      <c r="N170" s="77" t="str">
        <f>IFERROR(GETPIVOTDATA("Max de Hi Speed",'TCD 0h-0h'!$A$3,"Date0",$B170),"")</f>
        <v/>
      </c>
      <c r="O170" s="78" t="str">
        <f>IFERROR(INDEX('TCD vent'!$T:$T,MATCH($B170,'TCD vent'!$A:$A,0)),"")</f>
        <v/>
      </c>
    </row>
    <row r="171" spans="2:15" x14ac:dyDescent="0.35">
      <c r="B171" s="31">
        <f t="shared" si="2"/>
        <v>167</v>
      </c>
      <c r="C171" s="32" t="str">
        <f>IFERROR(GETPIVOTDATA("Low Temp",'TCD 18h-18h'!$A$3,"Date18",B171),"")</f>
        <v/>
      </c>
      <c r="D171" s="32" t="str">
        <f>IFERROR(GETPIVOTDATA("Max de Hi Temp",'TCD 6h-6h'!$A$3,"Date6",B171),"")</f>
        <v/>
      </c>
      <c r="E171" s="33" t="str">
        <f>IFERROR(GETPIVOTDATA("Moyenne de Temp Out",'TCD 0h-0h'!$A$3,"Date0",B171),"")</f>
        <v/>
      </c>
      <c r="F171" s="45" t="str">
        <f>IFERROR(GETPIVOTDATA("Somme de Rain",'TCD 6h-6h'!$A$3,"Date6",B171),"")</f>
        <v/>
      </c>
      <c r="G171" s="45" t="str">
        <f>IFERROR(INDEX('TCD 6h-6h'!$AG:$AG,MATCH($B171,'TCD 6h-6h'!$G:$G,0)),"")</f>
        <v/>
      </c>
      <c r="H171" s="44" t="str">
        <f>IFERROR(GETPIVOTDATA("Max de Rain Rate",'TCD 6h-6h'!$A$3,"Date6",B171),"")</f>
        <v/>
      </c>
      <c r="I171" s="56" t="str">
        <f>IFERROR(GETPIVOTDATA("Min de Bar  ",'TCD 0h-0h'!$A$3,"Date0",$B171),"")</f>
        <v/>
      </c>
      <c r="J171" s="56" t="str">
        <f>IFERROR(GETPIVOTDATA("Max de Bar  ",'TCD 0h-0h'!$A$3,"Date0",$B171),"")</f>
        <v/>
      </c>
      <c r="K171" s="55" t="str">
        <f>IFERROR(GETPIVOTDATA("Moyenne de Bar  ",'TCD 0h-0h'!$A$3,"Date0",$B171),"")</f>
        <v/>
      </c>
      <c r="L171" s="78" t="str">
        <f>IFERROR(GETPIVOTDATA("Moyenne de Wind Speed",'TCD 0h-0h'!$A$3,"Date0",$B171),"")</f>
        <v/>
      </c>
      <c r="M171" s="78" t="str">
        <f>IFERROR(GETPIVOTDATA("Max de Wind Speed",'TCD 0h-0h'!$A$3,"Date0",$B171),"")</f>
        <v/>
      </c>
      <c r="N171" s="77" t="str">
        <f>IFERROR(GETPIVOTDATA("Max de Hi Speed",'TCD 0h-0h'!$A$3,"Date0",$B171),"")</f>
        <v/>
      </c>
      <c r="O171" s="78" t="str">
        <f>IFERROR(INDEX('TCD vent'!$T:$T,MATCH($B171,'TCD vent'!$A:$A,0)),"")</f>
        <v/>
      </c>
    </row>
    <row r="172" spans="2:15" x14ac:dyDescent="0.35">
      <c r="B172" s="31">
        <f t="shared" si="2"/>
        <v>168</v>
      </c>
      <c r="C172" s="32" t="str">
        <f>IFERROR(GETPIVOTDATA("Low Temp",'TCD 18h-18h'!$A$3,"Date18",B172),"")</f>
        <v/>
      </c>
      <c r="D172" s="32" t="str">
        <f>IFERROR(GETPIVOTDATA("Max de Hi Temp",'TCD 6h-6h'!$A$3,"Date6",B172),"")</f>
        <v/>
      </c>
      <c r="E172" s="33" t="str">
        <f>IFERROR(GETPIVOTDATA("Moyenne de Temp Out",'TCD 0h-0h'!$A$3,"Date0",B172),"")</f>
        <v/>
      </c>
      <c r="F172" s="45" t="str">
        <f>IFERROR(GETPIVOTDATA("Somme de Rain",'TCD 6h-6h'!$A$3,"Date6",B172),"")</f>
        <v/>
      </c>
      <c r="G172" s="45" t="str">
        <f>IFERROR(INDEX('TCD 6h-6h'!$AG:$AG,MATCH($B172,'TCD 6h-6h'!$G:$G,0)),"")</f>
        <v/>
      </c>
      <c r="H172" s="44" t="str">
        <f>IFERROR(GETPIVOTDATA("Max de Rain Rate",'TCD 6h-6h'!$A$3,"Date6",B172),"")</f>
        <v/>
      </c>
      <c r="I172" s="56" t="str">
        <f>IFERROR(GETPIVOTDATA("Min de Bar  ",'TCD 0h-0h'!$A$3,"Date0",$B172),"")</f>
        <v/>
      </c>
      <c r="J172" s="56" t="str">
        <f>IFERROR(GETPIVOTDATA("Max de Bar  ",'TCD 0h-0h'!$A$3,"Date0",$B172),"")</f>
        <v/>
      </c>
      <c r="K172" s="55" t="str">
        <f>IFERROR(GETPIVOTDATA("Moyenne de Bar  ",'TCD 0h-0h'!$A$3,"Date0",$B172),"")</f>
        <v/>
      </c>
      <c r="L172" s="78" t="str">
        <f>IFERROR(GETPIVOTDATA("Moyenne de Wind Speed",'TCD 0h-0h'!$A$3,"Date0",$B172),"")</f>
        <v/>
      </c>
      <c r="M172" s="78" t="str">
        <f>IFERROR(GETPIVOTDATA("Max de Wind Speed",'TCD 0h-0h'!$A$3,"Date0",$B172),"")</f>
        <v/>
      </c>
      <c r="N172" s="77" t="str">
        <f>IFERROR(GETPIVOTDATA("Max de Hi Speed",'TCD 0h-0h'!$A$3,"Date0",$B172),"")</f>
        <v/>
      </c>
      <c r="O172" s="78" t="str">
        <f>IFERROR(INDEX('TCD vent'!$T:$T,MATCH($B172,'TCD vent'!$A:$A,0)),"")</f>
        <v/>
      </c>
    </row>
    <row r="173" spans="2:15" x14ac:dyDescent="0.35">
      <c r="B173" s="31">
        <f t="shared" si="2"/>
        <v>169</v>
      </c>
      <c r="C173" s="32" t="str">
        <f>IFERROR(GETPIVOTDATA("Low Temp",'TCD 18h-18h'!$A$3,"Date18",B173),"")</f>
        <v/>
      </c>
      <c r="D173" s="32" t="str">
        <f>IFERROR(GETPIVOTDATA("Max de Hi Temp",'TCD 6h-6h'!$A$3,"Date6",B173),"")</f>
        <v/>
      </c>
      <c r="E173" s="33" t="str">
        <f>IFERROR(GETPIVOTDATA("Moyenne de Temp Out",'TCD 0h-0h'!$A$3,"Date0",B173),"")</f>
        <v/>
      </c>
      <c r="F173" s="45" t="str">
        <f>IFERROR(GETPIVOTDATA("Somme de Rain",'TCD 6h-6h'!$A$3,"Date6",B173),"")</f>
        <v/>
      </c>
      <c r="G173" s="45" t="str">
        <f>IFERROR(INDEX('TCD 6h-6h'!$AG:$AG,MATCH($B173,'TCD 6h-6h'!$G:$G,0)),"")</f>
        <v/>
      </c>
      <c r="H173" s="44" t="str">
        <f>IFERROR(GETPIVOTDATA("Max de Rain Rate",'TCD 6h-6h'!$A$3,"Date6",B173),"")</f>
        <v/>
      </c>
      <c r="I173" s="56" t="str">
        <f>IFERROR(GETPIVOTDATA("Min de Bar  ",'TCD 0h-0h'!$A$3,"Date0",$B173),"")</f>
        <v/>
      </c>
      <c r="J173" s="56" t="str">
        <f>IFERROR(GETPIVOTDATA("Max de Bar  ",'TCD 0h-0h'!$A$3,"Date0",$B173),"")</f>
        <v/>
      </c>
      <c r="K173" s="55" t="str">
        <f>IFERROR(GETPIVOTDATA("Moyenne de Bar  ",'TCD 0h-0h'!$A$3,"Date0",$B173),"")</f>
        <v/>
      </c>
      <c r="L173" s="78" t="str">
        <f>IFERROR(GETPIVOTDATA("Moyenne de Wind Speed",'TCD 0h-0h'!$A$3,"Date0",$B173),"")</f>
        <v/>
      </c>
      <c r="M173" s="78" t="str">
        <f>IFERROR(GETPIVOTDATA("Max de Wind Speed",'TCD 0h-0h'!$A$3,"Date0",$B173),"")</f>
        <v/>
      </c>
      <c r="N173" s="77" t="str">
        <f>IFERROR(GETPIVOTDATA("Max de Hi Speed",'TCD 0h-0h'!$A$3,"Date0",$B173),"")</f>
        <v/>
      </c>
      <c r="O173" s="78" t="str">
        <f>IFERROR(INDEX('TCD vent'!$T:$T,MATCH($B173,'TCD vent'!$A:$A,0)),"")</f>
        <v/>
      </c>
    </row>
    <row r="174" spans="2:15" x14ac:dyDescent="0.35">
      <c r="B174" s="31">
        <f t="shared" si="2"/>
        <v>170</v>
      </c>
      <c r="C174" s="32" t="str">
        <f>IFERROR(GETPIVOTDATA("Low Temp",'TCD 18h-18h'!$A$3,"Date18",B174),"")</f>
        <v/>
      </c>
      <c r="D174" s="32" t="str">
        <f>IFERROR(GETPIVOTDATA("Max de Hi Temp",'TCD 6h-6h'!$A$3,"Date6",B174),"")</f>
        <v/>
      </c>
      <c r="E174" s="33" t="str">
        <f>IFERROR(GETPIVOTDATA("Moyenne de Temp Out",'TCD 0h-0h'!$A$3,"Date0",B174),"")</f>
        <v/>
      </c>
      <c r="F174" s="45" t="str">
        <f>IFERROR(GETPIVOTDATA("Somme de Rain",'TCD 6h-6h'!$A$3,"Date6",B174),"")</f>
        <v/>
      </c>
      <c r="G174" s="45" t="str">
        <f>IFERROR(INDEX('TCD 6h-6h'!$AG:$AG,MATCH($B174,'TCD 6h-6h'!$G:$G,0)),"")</f>
        <v/>
      </c>
      <c r="H174" s="44" t="str">
        <f>IFERROR(GETPIVOTDATA("Max de Rain Rate",'TCD 6h-6h'!$A$3,"Date6",B174),"")</f>
        <v/>
      </c>
      <c r="I174" s="56" t="str">
        <f>IFERROR(GETPIVOTDATA("Min de Bar  ",'TCD 0h-0h'!$A$3,"Date0",$B174),"")</f>
        <v/>
      </c>
      <c r="J174" s="56" t="str">
        <f>IFERROR(GETPIVOTDATA("Max de Bar  ",'TCD 0h-0h'!$A$3,"Date0",$B174),"")</f>
        <v/>
      </c>
      <c r="K174" s="55" t="str">
        <f>IFERROR(GETPIVOTDATA("Moyenne de Bar  ",'TCD 0h-0h'!$A$3,"Date0",$B174),"")</f>
        <v/>
      </c>
      <c r="L174" s="78" t="str">
        <f>IFERROR(GETPIVOTDATA("Moyenne de Wind Speed",'TCD 0h-0h'!$A$3,"Date0",$B174),"")</f>
        <v/>
      </c>
      <c r="M174" s="78" t="str">
        <f>IFERROR(GETPIVOTDATA("Max de Wind Speed",'TCD 0h-0h'!$A$3,"Date0",$B174),"")</f>
        <v/>
      </c>
      <c r="N174" s="77" t="str">
        <f>IFERROR(GETPIVOTDATA("Max de Hi Speed",'TCD 0h-0h'!$A$3,"Date0",$B174),"")</f>
        <v/>
      </c>
      <c r="O174" s="78" t="str">
        <f>IFERROR(INDEX('TCD vent'!$T:$T,MATCH($B174,'TCD vent'!$A:$A,0)),"")</f>
        <v/>
      </c>
    </row>
    <row r="175" spans="2:15" x14ac:dyDescent="0.35">
      <c r="B175" s="31">
        <f t="shared" si="2"/>
        <v>171</v>
      </c>
      <c r="C175" s="32" t="str">
        <f>IFERROR(GETPIVOTDATA("Low Temp",'TCD 18h-18h'!$A$3,"Date18",B175),"")</f>
        <v/>
      </c>
      <c r="D175" s="32" t="str">
        <f>IFERROR(GETPIVOTDATA("Max de Hi Temp",'TCD 6h-6h'!$A$3,"Date6",B175),"")</f>
        <v/>
      </c>
      <c r="E175" s="33" t="str">
        <f>IFERROR(GETPIVOTDATA("Moyenne de Temp Out",'TCD 0h-0h'!$A$3,"Date0",B175),"")</f>
        <v/>
      </c>
      <c r="F175" s="45" t="str">
        <f>IFERROR(GETPIVOTDATA("Somme de Rain",'TCD 6h-6h'!$A$3,"Date6",B175),"")</f>
        <v/>
      </c>
      <c r="G175" s="45" t="str">
        <f>IFERROR(INDEX('TCD 6h-6h'!$AG:$AG,MATCH($B175,'TCD 6h-6h'!$G:$G,0)),"")</f>
        <v/>
      </c>
      <c r="H175" s="44" t="str">
        <f>IFERROR(GETPIVOTDATA("Max de Rain Rate",'TCD 6h-6h'!$A$3,"Date6",B175),"")</f>
        <v/>
      </c>
      <c r="I175" s="56" t="str">
        <f>IFERROR(GETPIVOTDATA("Min de Bar  ",'TCD 0h-0h'!$A$3,"Date0",$B175),"")</f>
        <v/>
      </c>
      <c r="J175" s="56" t="str">
        <f>IFERROR(GETPIVOTDATA("Max de Bar  ",'TCD 0h-0h'!$A$3,"Date0",$B175),"")</f>
        <v/>
      </c>
      <c r="K175" s="55" t="str">
        <f>IFERROR(GETPIVOTDATA("Moyenne de Bar  ",'TCD 0h-0h'!$A$3,"Date0",$B175),"")</f>
        <v/>
      </c>
      <c r="L175" s="78" t="str">
        <f>IFERROR(GETPIVOTDATA("Moyenne de Wind Speed",'TCD 0h-0h'!$A$3,"Date0",$B175),"")</f>
        <v/>
      </c>
      <c r="M175" s="78" t="str">
        <f>IFERROR(GETPIVOTDATA("Max de Wind Speed",'TCD 0h-0h'!$A$3,"Date0",$B175),"")</f>
        <v/>
      </c>
      <c r="N175" s="77" t="str">
        <f>IFERROR(GETPIVOTDATA("Max de Hi Speed",'TCD 0h-0h'!$A$3,"Date0",$B175),"")</f>
        <v/>
      </c>
      <c r="O175" s="78" t="str">
        <f>IFERROR(INDEX('TCD vent'!$T:$T,MATCH($B175,'TCD vent'!$A:$A,0)),"")</f>
        <v/>
      </c>
    </row>
    <row r="176" spans="2:15" x14ac:dyDescent="0.35">
      <c r="B176" s="31">
        <f t="shared" si="2"/>
        <v>172</v>
      </c>
      <c r="C176" s="32" t="str">
        <f>IFERROR(GETPIVOTDATA("Low Temp",'TCD 18h-18h'!$A$3,"Date18",B176),"")</f>
        <v/>
      </c>
      <c r="D176" s="32" t="str">
        <f>IFERROR(GETPIVOTDATA("Max de Hi Temp",'TCD 6h-6h'!$A$3,"Date6",B176),"")</f>
        <v/>
      </c>
      <c r="E176" s="33" t="str">
        <f>IFERROR(GETPIVOTDATA("Moyenne de Temp Out",'TCD 0h-0h'!$A$3,"Date0",B176),"")</f>
        <v/>
      </c>
      <c r="F176" s="45" t="str">
        <f>IFERROR(GETPIVOTDATA("Somme de Rain",'TCD 6h-6h'!$A$3,"Date6",B176),"")</f>
        <v/>
      </c>
      <c r="G176" s="45" t="str">
        <f>IFERROR(INDEX('TCD 6h-6h'!$AG:$AG,MATCH($B176,'TCD 6h-6h'!$G:$G,0)),"")</f>
        <v/>
      </c>
      <c r="H176" s="44" t="str">
        <f>IFERROR(GETPIVOTDATA("Max de Rain Rate",'TCD 6h-6h'!$A$3,"Date6",B176),"")</f>
        <v/>
      </c>
      <c r="I176" s="56" t="str">
        <f>IFERROR(GETPIVOTDATA("Min de Bar  ",'TCD 0h-0h'!$A$3,"Date0",$B176),"")</f>
        <v/>
      </c>
      <c r="J176" s="56" t="str">
        <f>IFERROR(GETPIVOTDATA("Max de Bar  ",'TCD 0h-0h'!$A$3,"Date0",$B176),"")</f>
        <v/>
      </c>
      <c r="K176" s="55" t="str">
        <f>IFERROR(GETPIVOTDATA("Moyenne de Bar  ",'TCD 0h-0h'!$A$3,"Date0",$B176),"")</f>
        <v/>
      </c>
      <c r="L176" s="78" t="str">
        <f>IFERROR(GETPIVOTDATA("Moyenne de Wind Speed",'TCD 0h-0h'!$A$3,"Date0",$B176),"")</f>
        <v/>
      </c>
      <c r="M176" s="78" t="str">
        <f>IFERROR(GETPIVOTDATA("Max de Wind Speed",'TCD 0h-0h'!$A$3,"Date0",$B176),"")</f>
        <v/>
      </c>
      <c r="N176" s="77" t="str">
        <f>IFERROR(GETPIVOTDATA("Max de Hi Speed",'TCD 0h-0h'!$A$3,"Date0",$B176),"")</f>
        <v/>
      </c>
      <c r="O176" s="78" t="str">
        <f>IFERROR(INDEX('TCD vent'!$T:$T,MATCH($B176,'TCD vent'!$A:$A,0)),"")</f>
        <v/>
      </c>
    </row>
    <row r="177" spans="2:15" x14ac:dyDescent="0.35">
      <c r="B177" s="31">
        <f t="shared" si="2"/>
        <v>173</v>
      </c>
      <c r="C177" s="32" t="str">
        <f>IFERROR(GETPIVOTDATA("Low Temp",'TCD 18h-18h'!$A$3,"Date18",B177),"")</f>
        <v/>
      </c>
      <c r="D177" s="32" t="str">
        <f>IFERROR(GETPIVOTDATA("Max de Hi Temp",'TCD 6h-6h'!$A$3,"Date6",B177),"")</f>
        <v/>
      </c>
      <c r="E177" s="33" t="str">
        <f>IFERROR(GETPIVOTDATA("Moyenne de Temp Out",'TCD 0h-0h'!$A$3,"Date0",B177),"")</f>
        <v/>
      </c>
      <c r="F177" s="45" t="str">
        <f>IFERROR(GETPIVOTDATA("Somme de Rain",'TCD 6h-6h'!$A$3,"Date6",B177),"")</f>
        <v/>
      </c>
      <c r="G177" s="45" t="str">
        <f>IFERROR(INDEX('TCD 6h-6h'!$AG:$AG,MATCH($B177,'TCD 6h-6h'!$G:$G,0)),"")</f>
        <v/>
      </c>
      <c r="H177" s="44" t="str">
        <f>IFERROR(GETPIVOTDATA("Max de Rain Rate",'TCD 6h-6h'!$A$3,"Date6",B177),"")</f>
        <v/>
      </c>
      <c r="I177" s="56" t="str">
        <f>IFERROR(GETPIVOTDATA("Min de Bar  ",'TCD 0h-0h'!$A$3,"Date0",$B177),"")</f>
        <v/>
      </c>
      <c r="J177" s="56" t="str">
        <f>IFERROR(GETPIVOTDATA("Max de Bar  ",'TCD 0h-0h'!$A$3,"Date0",$B177),"")</f>
        <v/>
      </c>
      <c r="K177" s="55" t="str">
        <f>IFERROR(GETPIVOTDATA("Moyenne de Bar  ",'TCD 0h-0h'!$A$3,"Date0",$B177),"")</f>
        <v/>
      </c>
      <c r="L177" s="78" t="str">
        <f>IFERROR(GETPIVOTDATA("Moyenne de Wind Speed",'TCD 0h-0h'!$A$3,"Date0",$B177),"")</f>
        <v/>
      </c>
      <c r="M177" s="78" t="str">
        <f>IFERROR(GETPIVOTDATA("Max de Wind Speed",'TCD 0h-0h'!$A$3,"Date0",$B177),"")</f>
        <v/>
      </c>
      <c r="N177" s="77" t="str">
        <f>IFERROR(GETPIVOTDATA("Max de Hi Speed",'TCD 0h-0h'!$A$3,"Date0",$B177),"")</f>
        <v/>
      </c>
      <c r="O177" s="78" t="str">
        <f>IFERROR(INDEX('TCD vent'!$T:$T,MATCH($B177,'TCD vent'!$A:$A,0)),"")</f>
        <v/>
      </c>
    </row>
    <row r="178" spans="2:15" x14ac:dyDescent="0.35">
      <c r="B178" s="31">
        <f t="shared" si="2"/>
        <v>174</v>
      </c>
      <c r="C178" s="32" t="str">
        <f>IFERROR(GETPIVOTDATA("Low Temp",'TCD 18h-18h'!$A$3,"Date18",B178),"")</f>
        <v/>
      </c>
      <c r="D178" s="32" t="str">
        <f>IFERROR(GETPIVOTDATA("Max de Hi Temp",'TCD 6h-6h'!$A$3,"Date6",B178),"")</f>
        <v/>
      </c>
      <c r="E178" s="33" t="str">
        <f>IFERROR(GETPIVOTDATA("Moyenne de Temp Out",'TCD 0h-0h'!$A$3,"Date0",B178),"")</f>
        <v/>
      </c>
      <c r="F178" s="45" t="str">
        <f>IFERROR(GETPIVOTDATA("Somme de Rain",'TCD 6h-6h'!$A$3,"Date6",B178),"")</f>
        <v/>
      </c>
      <c r="G178" s="45" t="str">
        <f>IFERROR(INDEX('TCD 6h-6h'!$AG:$AG,MATCH($B178,'TCD 6h-6h'!$G:$G,0)),"")</f>
        <v/>
      </c>
      <c r="H178" s="44" t="str">
        <f>IFERROR(GETPIVOTDATA("Max de Rain Rate",'TCD 6h-6h'!$A$3,"Date6",B178),"")</f>
        <v/>
      </c>
      <c r="I178" s="56" t="str">
        <f>IFERROR(GETPIVOTDATA("Min de Bar  ",'TCD 0h-0h'!$A$3,"Date0",$B178),"")</f>
        <v/>
      </c>
      <c r="J178" s="56" t="str">
        <f>IFERROR(GETPIVOTDATA("Max de Bar  ",'TCD 0h-0h'!$A$3,"Date0",$B178),"")</f>
        <v/>
      </c>
      <c r="K178" s="55" t="str">
        <f>IFERROR(GETPIVOTDATA("Moyenne de Bar  ",'TCD 0h-0h'!$A$3,"Date0",$B178),"")</f>
        <v/>
      </c>
      <c r="L178" s="78" t="str">
        <f>IFERROR(GETPIVOTDATA("Moyenne de Wind Speed",'TCD 0h-0h'!$A$3,"Date0",$B178),"")</f>
        <v/>
      </c>
      <c r="M178" s="78" t="str">
        <f>IFERROR(GETPIVOTDATA("Max de Wind Speed",'TCD 0h-0h'!$A$3,"Date0",$B178),"")</f>
        <v/>
      </c>
      <c r="N178" s="77" t="str">
        <f>IFERROR(GETPIVOTDATA("Max de Hi Speed",'TCD 0h-0h'!$A$3,"Date0",$B178),"")</f>
        <v/>
      </c>
      <c r="O178" s="78" t="str">
        <f>IFERROR(INDEX('TCD vent'!$T:$T,MATCH($B178,'TCD vent'!$A:$A,0)),"")</f>
        <v/>
      </c>
    </row>
    <row r="179" spans="2:15" x14ac:dyDescent="0.35">
      <c r="B179" s="31">
        <f t="shared" si="2"/>
        <v>175</v>
      </c>
      <c r="C179" s="32" t="str">
        <f>IFERROR(GETPIVOTDATA("Low Temp",'TCD 18h-18h'!$A$3,"Date18",B179),"")</f>
        <v/>
      </c>
      <c r="D179" s="32" t="str">
        <f>IFERROR(GETPIVOTDATA("Max de Hi Temp",'TCD 6h-6h'!$A$3,"Date6",B179),"")</f>
        <v/>
      </c>
      <c r="E179" s="33" t="str">
        <f>IFERROR(GETPIVOTDATA("Moyenne de Temp Out",'TCD 0h-0h'!$A$3,"Date0",B179),"")</f>
        <v/>
      </c>
      <c r="F179" s="45" t="str">
        <f>IFERROR(GETPIVOTDATA("Somme de Rain",'TCD 6h-6h'!$A$3,"Date6",B179),"")</f>
        <v/>
      </c>
      <c r="G179" s="45" t="str">
        <f>IFERROR(INDEX('TCD 6h-6h'!$AG:$AG,MATCH($B179,'TCD 6h-6h'!$G:$G,0)),"")</f>
        <v/>
      </c>
      <c r="H179" s="44" t="str">
        <f>IFERROR(GETPIVOTDATA("Max de Rain Rate",'TCD 6h-6h'!$A$3,"Date6",B179),"")</f>
        <v/>
      </c>
      <c r="I179" s="56" t="str">
        <f>IFERROR(GETPIVOTDATA("Min de Bar  ",'TCD 0h-0h'!$A$3,"Date0",$B179),"")</f>
        <v/>
      </c>
      <c r="J179" s="56" t="str">
        <f>IFERROR(GETPIVOTDATA("Max de Bar  ",'TCD 0h-0h'!$A$3,"Date0",$B179),"")</f>
        <v/>
      </c>
      <c r="K179" s="55" t="str">
        <f>IFERROR(GETPIVOTDATA("Moyenne de Bar  ",'TCD 0h-0h'!$A$3,"Date0",$B179),"")</f>
        <v/>
      </c>
      <c r="L179" s="78" t="str">
        <f>IFERROR(GETPIVOTDATA("Moyenne de Wind Speed",'TCD 0h-0h'!$A$3,"Date0",$B179),"")</f>
        <v/>
      </c>
      <c r="M179" s="78" t="str">
        <f>IFERROR(GETPIVOTDATA("Max de Wind Speed",'TCD 0h-0h'!$A$3,"Date0",$B179),"")</f>
        <v/>
      </c>
      <c r="N179" s="77" t="str">
        <f>IFERROR(GETPIVOTDATA("Max de Hi Speed",'TCD 0h-0h'!$A$3,"Date0",$B179),"")</f>
        <v/>
      </c>
      <c r="O179" s="78" t="str">
        <f>IFERROR(INDEX('TCD vent'!$T:$T,MATCH($B179,'TCD vent'!$A:$A,0)),"")</f>
        <v/>
      </c>
    </row>
    <row r="180" spans="2:15" x14ac:dyDescent="0.35">
      <c r="B180" s="31">
        <f t="shared" si="2"/>
        <v>176</v>
      </c>
      <c r="C180" s="32" t="str">
        <f>IFERROR(GETPIVOTDATA("Low Temp",'TCD 18h-18h'!$A$3,"Date18",B180),"")</f>
        <v/>
      </c>
      <c r="D180" s="32" t="str">
        <f>IFERROR(GETPIVOTDATA("Max de Hi Temp",'TCD 6h-6h'!$A$3,"Date6",B180),"")</f>
        <v/>
      </c>
      <c r="E180" s="33" t="str">
        <f>IFERROR(GETPIVOTDATA("Moyenne de Temp Out",'TCD 0h-0h'!$A$3,"Date0",B180),"")</f>
        <v/>
      </c>
      <c r="F180" s="45" t="str">
        <f>IFERROR(GETPIVOTDATA("Somme de Rain",'TCD 6h-6h'!$A$3,"Date6",B180),"")</f>
        <v/>
      </c>
      <c r="G180" s="45" t="str">
        <f>IFERROR(INDEX('TCD 6h-6h'!$AG:$AG,MATCH($B180,'TCD 6h-6h'!$G:$G,0)),"")</f>
        <v/>
      </c>
      <c r="H180" s="44" t="str">
        <f>IFERROR(GETPIVOTDATA("Max de Rain Rate",'TCD 6h-6h'!$A$3,"Date6",B180),"")</f>
        <v/>
      </c>
      <c r="I180" s="56" t="str">
        <f>IFERROR(GETPIVOTDATA("Min de Bar  ",'TCD 0h-0h'!$A$3,"Date0",$B180),"")</f>
        <v/>
      </c>
      <c r="J180" s="56" t="str">
        <f>IFERROR(GETPIVOTDATA("Max de Bar  ",'TCD 0h-0h'!$A$3,"Date0",$B180),"")</f>
        <v/>
      </c>
      <c r="K180" s="55" t="str">
        <f>IFERROR(GETPIVOTDATA("Moyenne de Bar  ",'TCD 0h-0h'!$A$3,"Date0",$B180),"")</f>
        <v/>
      </c>
      <c r="L180" s="78" t="str">
        <f>IFERROR(GETPIVOTDATA("Moyenne de Wind Speed",'TCD 0h-0h'!$A$3,"Date0",$B180),"")</f>
        <v/>
      </c>
      <c r="M180" s="78" t="str">
        <f>IFERROR(GETPIVOTDATA("Max de Wind Speed",'TCD 0h-0h'!$A$3,"Date0",$B180),"")</f>
        <v/>
      </c>
      <c r="N180" s="77" t="str">
        <f>IFERROR(GETPIVOTDATA("Max de Hi Speed",'TCD 0h-0h'!$A$3,"Date0",$B180),"")</f>
        <v/>
      </c>
      <c r="O180" s="78" t="str">
        <f>IFERROR(INDEX('TCD vent'!$T:$T,MATCH($B180,'TCD vent'!$A:$A,0)),"")</f>
        <v/>
      </c>
    </row>
    <row r="181" spans="2:15" x14ac:dyDescent="0.35">
      <c r="B181" s="31">
        <f t="shared" si="2"/>
        <v>177</v>
      </c>
      <c r="C181" s="32" t="str">
        <f>IFERROR(GETPIVOTDATA("Low Temp",'TCD 18h-18h'!$A$3,"Date18",B181),"")</f>
        <v/>
      </c>
      <c r="D181" s="32" t="str">
        <f>IFERROR(GETPIVOTDATA("Max de Hi Temp",'TCD 6h-6h'!$A$3,"Date6",B181),"")</f>
        <v/>
      </c>
      <c r="E181" s="33" t="str">
        <f>IFERROR(GETPIVOTDATA("Moyenne de Temp Out",'TCD 0h-0h'!$A$3,"Date0",B181),"")</f>
        <v/>
      </c>
      <c r="F181" s="45" t="str">
        <f>IFERROR(GETPIVOTDATA("Somme de Rain",'TCD 6h-6h'!$A$3,"Date6",B181),"")</f>
        <v/>
      </c>
      <c r="G181" s="45" t="str">
        <f>IFERROR(INDEX('TCD 6h-6h'!$AG:$AG,MATCH($B181,'TCD 6h-6h'!$G:$G,0)),"")</f>
        <v/>
      </c>
      <c r="H181" s="44" t="str">
        <f>IFERROR(GETPIVOTDATA("Max de Rain Rate",'TCD 6h-6h'!$A$3,"Date6",B181),"")</f>
        <v/>
      </c>
      <c r="I181" s="56" t="str">
        <f>IFERROR(GETPIVOTDATA("Min de Bar  ",'TCD 0h-0h'!$A$3,"Date0",$B181),"")</f>
        <v/>
      </c>
      <c r="J181" s="56" t="str">
        <f>IFERROR(GETPIVOTDATA("Max de Bar  ",'TCD 0h-0h'!$A$3,"Date0",$B181),"")</f>
        <v/>
      </c>
      <c r="K181" s="55" t="str">
        <f>IFERROR(GETPIVOTDATA("Moyenne de Bar  ",'TCD 0h-0h'!$A$3,"Date0",$B181),"")</f>
        <v/>
      </c>
      <c r="L181" s="78" t="str">
        <f>IFERROR(GETPIVOTDATA("Moyenne de Wind Speed",'TCD 0h-0h'!$A$3,"Date0",$B181),"")</f>
        <v/>
      </c>
      <c r="M181" s="78" t="str">
        <f>IFERROR(GETPIVOTDATA("Max de Wind Speed",'TCD 0h-0h'!$A$3,"Date0",$B181),"")</f>
        <v/>
      </c>
      <c r="N181" s="77" t="str">
        <f>IFERROR(GETPIVOTDATA("Max de Hi Speed",'TCD 0h-0h'!$A$3,"Date0",$B181),"")</f>
        <v/>
      </c>
      <c r="O181" s="78" t="str">
        <f>IFERROR(INDEX('TCD vent'!$T:$T,MATCH($B181,'TCD vent'!$A:$A,0)),"")</f>
        <v/>
      </c>
    </row>
    <row r="182" spans="2:15" x14ac:dyDescent="0.35">
      <c r="B182" s="31">
        <f t="shared" si="2"/>
        <v>178</v>
      </c>
      <c r="C182" s="32" t="str">
        <f>IFERROR(GETPIVOTDATA("Low Temp",'TCD 18h-18h'!$A$3,"Date18",B182),"")</f>
        <v/>
      </c>
      <c r="D182" s="32" t="str">
        <f>IFERROR(GETPIVOTDATA("Max de Hi Temp",'TCD 6h-6h'!$A$3,"Date6",B182),"")</f>
        <v/>
      </c>
      <c r="E182" s="33" t="str">
        <f>IFERROR(GETPIVOTDATA("Moyenne de Temp Out",'TCD 0h-0h'!$A$3,"Date0",B182),"")</f>
        <v/>
      </c>
      <c r="F182" s="45" t="str">
        <f>IFERROR(GETPIVOTDATA("Somme de Rain",'TCD 6h-6h'!$A$3,"Date6",B182),"")</f>
        <v/>
      </c>
      <c r="G182" s="45" t="str">
        <f>IFERROR(INDEX('TCD 6h-6h'!$AG:$AG,MATCH($B182,'TCD 6h-6h'!$G:$G,0)),"")</f>
        <v/>
      </c>
      <c r="H182" s="44" t="str">
        <f>IFERROR(GETPIVOTDATA("Max de Rain Rate",'TCD 6h-6h'!$A$3,"Date6",B182),"")</f>
        <v/>
      </c>
      <c r="I182" s="56" t="str">
        <f>IFERROR(GETPIVOTDATA("Min de Bar  ",'TCD 0h-0h'!$A$3,"Date0",$B182),"")</f>
        <v/>
      </c>
      <c r="J182" s="56" t="str">
        <f>IFERROR(GETPIVOTDATA("Max de Bar  ",'TCD 0h-0h'!$A$3,"Date0",$B182),"")</f>
        <v/>
      </c>
      <c r="K182" s="55" t="str">
        <f>IFERROR(GETPIVOTDATA("Moyenne de Bar  ",'TCD 0h-0h'!$A$3,"Date0",$B182),"")</f>
        <v/>
      </c>
      <c r="L182" s="78" t="str">
        <f>IFERROR(GETPIVOTDATA("Moyenne de Wind Speed",'TCD 0h-0h'!$A$3,"Date0",$B182),"")</f>
        <v/>
      </c>
      <c r="M182" s="78" t="str">
        <f>IFERROR(GETPIVOTDATA("Max de Wind Speed",'TCD 0h-0h'!$A$3,"Date0",$B182),"")</f>
        <v/>
      </c>
      <c r="N182" s="77" t="str">
        <f>IFERROR(GETPIVOTDATA("Max de Hi Speed",'TCD 0h-0h'!$A$3,"Date0",$B182),"")</f>
        <v/>
      </c>
      <c r="O182" s="78" t="str">
        <f>IFERROR(INDEX('TCD vent'!$T:$T,MATCH($B182,'TCD vent'!$A:$A,0)),"")</f>
        <v/>
      </c>
    </row>
    <row r="183" spans="2:15" x14ac:dyDescent="0.35">
      <c r="B183" s="31">
        <f t="shared" si="2"/>
        <v>179</v>
      </c>
      <c r="C183" s="32" t="str">
        <f>IFERROR(GETPIVOTDATA("Low Temp",'TCD 18h-18h'!$A$3,"Date18",B183),"")</f>
        <v/>
      </c>
      <c r="D183" s="32" t="str">
        <f>IFERROR(GETPIVOTDATA("Max de Hi Temp",'TCD 6h-6h'!$A$3,"Date6",B183),"")</f>
        <v/>
      </c>
      <c r="E183" s="33" t="str">
        <f>IFERROR(GETPIVOTDATA("Moyenne de Temp Out",'TCD 0h-0h'!$A$3,"Date0",B183),"")</f>
        <v/>
      </c>
      <c r="F183" s="45" t="str">
        <f>IFERROR(GETPIVOTDATA("Somme de Rain",'TCD 6h-6h'!$A$3,"Date6",B183),"")</f>
        <v/>
      </c>
      <c r="G183" s="45" t="str">
        <f>IFERROR(INDEX('TCD 6h-6h'!$AG:$AG,MATCH($B183,'TCD 6h-6h'!$G:$G,0)),"")</f>
        <v/>
      </c>
      <c r="H183" s="44" t="str">
        <f>IFERROR(GETPIVOTDATA("Max de Rain Rate",'TCD 6h-6h'!$A$3,"Date6",B183),"")</f>
        <v/>
      </c>
      <c r="I183" s="56" t="str">
        <f>IFERROR(GETPIVOTDATA("Min de Bar  ",'TCD 0h-0h'!$A$3,"Date0",$B183),"")</f>
        <v/>
      </c>
      <c r="J183" s="56" t="str">
        <f>IFERROR(GETPIVOTDATA("Max de Bar  ",'TCD 0h-0h'!$A$3,"Date0",$B183),"")</f>
        <v/>
      </c>
      <c r="K183" s="55" t="str">
        <f>IFERROR(GETPIVOTDATA("Moyenne de Bar  ",'TCD 0h-0h'!$A$3,"Date0",$B183),"")</f>
        <v/>
      </c>
      <c r="L183" s="78" t="str">
        <f>IFERROR(GETPIVOTDATA("Moyenne de Wind Speed",'TCD 0h-0h'!$A$3,"Date0",$B183),"")</f>
        <v/>
      </c>
      <c r="M183" s="78" t="str">
        <f>IFERROR(GETPIVOTDATA("Max de Wind Speed",'TCD 0h-0h'!$A$3,"Date0",$B183),"")</f>
        <v/>
      </c>
      <c r="N183" s="77" t="str">
        <f>IFERROR(GETPIVOTDATA("Max de Hi Speed",'TCD 0h-0h'!$A$3,"Date0",$B183),"")</f>
        <v/>
      </c>
      <c r="O183" s="78" t="str">
        <f>IFERROR(INDEX('TCD vent'!$T:$T,MATCH($B183,'TCD vent'!$A:$A,0)),"")</f>
        <v/>
      </c>
    </row>
    <row r="184" spans="2:15" x14ac:dyDescent="0.35">
      <c r="B184" s="31">
        <f t="shared" si="2"/>
        <v>180</v>
      </c>
      <c r="C184" s="32" t="str">
        <f>IFERROR(GETPIVOTDATA("Low Temp",'TCD 18h-18h'!$A$3,"Date18",B184),"")</f>
        <v/>
      </c>
      <c r="D184" s="32" t="str">
        <f>IFERROR(GETPIVOTDATA("Max de Hi Temp",'TCD 6h-6h'!$A$3,"Date6",B184),"")</f>
        <v/>
      </c>
      <c r="E184" s="33" t="str">
        <f>IFERROR(GETPIVOTDATA("Moyenne de Temp Out",'TCD 0h-0h'!$A$3,"Date0",B184),"")</f>
        <v/>
      </c>
      <c r="F184" s="45" t="str">
        <f>IFERROR(GETPIVOTDATA("Somme de Rain",'TCD 6h-6h'!$A$3,"Date6",B184),"")</f>
        <v/>
      </c>
      <c r="G184" s="45" t="str">
        <f>IFERROR(INDEX('TCD 6h-6h'!$AG:$AG,MATCH($B184,'TCD 6h-6h'!$G:$G,0)),"")</f>
        <v/>
      </c>
      <c r="H184" s="44" t="str">
        <f>IFERROR(GETPIVOTDATA("Max de Rain Rate",'TCD 6h-6h'!$A$3,"Date6",B184),"")</f>
        <v/>
      </c>
      <c r="I184" s="56" t="str">
        <f>IFERROR(GETPIVOTDATA("Min de Bar  ",'TCD 0h-0h'!$A$3,"Date0",$B184),"")</f>
        <v/>
      </c>
      <c r="J184" s="56" t="str">
        <f>IFERROR(GETPIVOTDATA("Max de Bar  ",'TCD 0h-0h'!$A$3,"Date0",$B184),"")</f>
        <v/>
      </c>
      <c r="K184" s="55" t="str">
        <f>IFERROR(GETPIVOTDATA("Moyenne de Bar  ",'TCD 0h-0h'!$A$3,"Date0",$B184),"")</f>
        <v/>
      </c>
      <c r="L184" s="78" t="str">
        <f>IFERROR(GETPIVOTDATA("Moyenne de Wind Speed",'TCD 0h-0h'!$A$3,"Date0",$B184),"")</f>
        <v/>
      </c>
      <c r="M184" s="78" t="str">
        <f>IFERROR(GETPIVOTDATA("Max de Wind Speed",'TCD 0h-0h'!$A$3,"Date0",$B184),"")</f>
        <v/>
      </c>
      <c r="N184" s="77" t="str">
        <f>IFERROR(GETPIVOTDATA("Max de Hi Speed",'TCD 0h-0h'!$A$3,"Date0",$B184),"")</f>
        <v/>
      </c>
      <c r="O184" s="78" t="str">
        <f>IFERROR(INDEX('TCD vent'!$T:$T,MATCH($B184,'TCD vent'!$A:$A,0)),"")</f>
        <v/>
      </c>
    </row>
    <row r="185" spans="2:15" x14ac:dyDescent="0.35">
      <c r="B185" s="31">
        <f t="shared" si="2"/>
        <v>181</v>
      </c>
      <c r="C185" s="32" t="str">
        <f>IFERROR(GETPIVOTDATA("Low Temp",'TCD 18h-18h'!$A$3,"Date18",B185),"")</f>
        <v/>
      </c>
      <c r="D185" s="32" t="str">
        <f>IFERROR(GETPIVOTDATA("Max de Hi Temp",'TCD 6h-6h'!$A$3,"Date6",B185),"")</f>
        <v/>
      </c>
      <c r="E185" s="33" t="str">
        <f>IFERROR(GETPIVOTDATA("Moyenne de Temp Out",'TCD 0h-0h'!$A$3,"Date0",B185),"")</f>
        <v/>
      </c>
      <c r="F185" s="45" t="str">
        <f>IFERROR(GETPIVOTDATA("Somme de Rain",'TCD 6h-6h'!$A$3,"Date6",B185),"")</f>
        <v/>
      </c>
      <c r="G185" s="45" t="str">
        <f>IFERROR(INDEX('TCD 6h-6h'!$AG:$AG,MATCH($B185,'TCD 6h-6h'!$G:$G,0)),"")</f>
        <v/>
      </c>
      <c r="H185" s="44" t="str">
        <f>IFERROR(GETPIVOTDATA("Max de Rain Rate",'TCD 6h-6h'!$A$3,"Date6",B185),"")</f>
        <v/>
      </c>
      <c r="I185" s="56" t="str">
        <f>IFERROR(GETPIVOTDATA("Min de Bar  ",'TCD 0h-0h'!$A$3,"Date0",$B185),"")</f>
        <v/>
      </c>
      <c r="J185" s="56" t="str">
        <f>IFERROR(GETPIVOTDATA("Max de Bar  ",'TCD 0h-0h'!$A$3,"Date0",$B185),"")</f>
        <v/>
      </c>
      <c r="K185" s="55" t="str">
        <f>IFERROR(GETPIVOTDATA("Moyenne de Bar  ",'TCD 0h-0h'!$A$3,"Date0",$B185),"")</f>
        <v/>
      </c>
      <c r="L185" s="78" t="str">
        <f>IFERROR(GETPIVOTDATA("Moyenne de Wind Speed",'TCD 0h-0h'!$A$3,"Date0",$B185),"")</f>
        <v/>
      </c>
      <c r="M185" s="78" t="str">
        <f>IFERROR(GETPIVOTDATA("Max de Wind Speed",'TCD 0h-0h'!$A$3,"Date0",$B185),"")</f>
        <v/>
      </c>
      <c r="N185" s="77" t="str">
        <f>IFERROR(GETPIVOTDATA("Max de Hi Speed",'TCD 0h-0h'!$A$3,"Date0",$B185),"")</f>
        <v/>
      </c>
      <c r="O185" s="78" t="str">
        <f>IFERROR(INDEX('TCD vent'!$T:$T,MATCH($B185,'TCD vent'!$A:$A,0)),"")</f>
        <v/>
      </c>
    </row>
    <row r="186" spans="2:15" x14ac:dyDescent="0.35">
      <c r="B186" s="31">
        <f t="shared" si="2"/>
        <v>182</v>
      </c>
      <c r="C186" s="32" t="str">
        <f>IFERROR(GETPIVOTDATA("Low Temp",'TCD 18h-18h'!$A$3,"Date18",B186),"")</f>
        <v/>
      </c>
      <c r="D186" s="32" t="str">
        <f>IFERROR(GETPIVOTDATA("Max de Hi Temp",'TCD 6h-6h'!$A$3,"Date6",B186),"")</f>
        <v/>
      </c>
      <c r="E186" s="33" t="str">
        <f>IFERROR(GETPIVOTDATA("Moyenne de Temp Out",'TCD 0h-0h'!$A$3,"Date0",B186),"")</f>
        <v/>
      </c>
      <c r="F186" s="45" t="str">
        <f>IFERROR(GETPIVOTDATA("Somme de Rain",'TCD 6h-6h'!$A$3,"Date6",B186),"")</f>
        <v/>
      </c>
      <c r="G186" s="45" t="str">
        <f>IFERROR(INDEX('TCD 6h-6h'!$AG:$AG,MATCH($B186,'TCD 6h-6h'!$G:$G,0)),"")</f>
        <v/>
      </c>
      <c r="H186" s="44" t="str">
        <f>IFERROR(GETPIVOTDATA("Max de Rain Rate",'TCD 6h-6h'!$A$3,"Date6",B186),"")</f>
        <v/>
      </c>
      <c r="I186" s="56" t="str">
        <f>IFERROR(GETPIVOTDATA("Min de Bar  ",'TCD 0h-0h'!$A$3,"Date0",$B186),"")</f>
        <v/>
      </c>
      <c r="J186" s="56" t="str">
        <f>IFERROR(GETPIVOTDATA("Max de Bar  ",'TCD 0h-0h'!$A$3,"Date0",$B186),"")</f>
        <v/>
      </c>
      <c r="K186" s="55" t="str">
        <f>IFERROR(GETPIVOTDATA("Moyenne de Bar  ",'TCD 0h-0h'!$A$3,"Date0",$B186),"")</f>
        <v/>
      </c>
      <c r="L186" s="78" t="str">
        <f>IFERROR(GETPIVOTDATA("Moyenne de Wind Speed",'TCD 0h-0h'!$A$3,"Date0",$B186),"")</f>
        <v/>
      </c>
      <c r="M186" s="78" t="str">
        <f>IFERROR(GETPIVOTDATA("Max de Wind Speed",'TCD 0h-0h'!$A$3,"Date0",$B186),"")</f>
        <v/>
      </c>
      <c r="N186" s="77" t="str">
        <f>IFERROR(GETPIVOTDATA("Max de Hi Speed",'TCD 0h-0h'!$A$3,"Date0",$B186),"")</f>
        <v/>
      </c>
      <c r="O186" s="78" t="str">
        <f>IFERROR(INDEX('TCD vent'!$T:$T,MATCH($B186,'TCD vent'!$A:$A,0)),"")</f>
        <v/>
      </c>
    </row>
    <row r="187" spans="2:15" x14ac:dyDescent="0.35">
      <c r="B187" s="31">
        <f t="shared" si="2"/>
        <v>183</v>
      </c>
      <c r="C187" s="32" t="str">
        <f>IFERROR(GETPIVOTDATA("Low Temp",'TCD 18h-18h'!$A$3,"Date18",B187),"")</f>
        <v/>
      </c>
      <c r="D187" s="32" t="str">
        <f>IFERROR(GETPIVOTDATA("Max de Hi Temp",'TCD 6h-6h'!$A$3,"Date6",B187),"")</f>
        <v/>
      </c>
      <c r="E187" s="33" t="str">
        <f>IFERROR(GETPIVOTDATA("Moyenne de Temp Out",'TCD 0h-0h'!$A$3,"Date0",B187),"")</f>
        <v/>
      </c>
      <c r="F187" s="45" t="str">
        <f>IFERROR(GETPIVOTDATA("Somme de Rain",'TCD 6h-6h'!$A$3,"Date6",B187),"")</f>
        <v/>
      </c>
      <c r="G187" s="45" t="str">
        <f>IFERROR(INDEX('TCD 6h-6h'!$AG:$AG,MATCH($B187,'TCD 6h-6h'!$G:$G,0)),"")</f>
        <v/>
      </c>
      <c r="H187" s="44" t="str">
        <f>IFERROR(GETPIVOTDATA("Max de Rain Rate",'TCD 6h-6h'!$A$3,"Date6",B187),"")</f>
        <v/>
      </c>
      <c r="I187" s="56" t="str">
        <f>IFERROR(GETPIVOTDATA("Min de Bar  ",'TCD 0h-0h'!$A$3,"Date0",$B187),"")</f>
        <v/>
      </c>
      <c r="J187" s="56" t="str">
        <f>IFERROR(GETPIVOTDATA("Max de Bar  ",'TCD 0h-0h'!$A$3,"Date0",$B187),"")</f>
        <v/>
      </c>
      <c r="K187" s="55" t="str">
        <f>IFERROR(GETPIVOTDATA("Moyenne de Bar  ",'TCD 0h-0h'!$A$3,"Date0",$B187),"")</f>
        <v/>
      </c>
      <c r="L187" s="78" t="str">
        <f>IFERROR(GETPIVOTDATA("Moyenne de Wind Speed",'TCD 0h-0h'!$A$3,"Date0",$B187),"")</f>
        <v/>
      </c>
      <c r="M187" s="78" t="str">
        <f>IFERROR(GETPIVOTDATA("Max de Wind Speed",'TCD 0h-0h'!$A$3,"Date0",$B187),"")</f>
        <v/>
      </c>
      <c r="N187" s="77" t="str">
        <f>IFERROR(GETPIVOTDATA("Max de Hi Speed",'TCD 0h-0h'!$A$3,"Date0",$B187),"")</f>
        <v/>
      </c>
      <c r="O187" s="78" t="str">
        <f>IFERROR(INDEX('TCD vent'!$T:$T,MATCH($B187,'TCD vent'!$A:$A,0)),"")</f>
        <v/>
      </c>
    </row>
    <row r="188" spans="2:15" x14ac:dyDescent="0.35">
      <c r="B188" s="31">
        <f t="shared" si="2"/>
        <v>184</v>
      </c>
      <c r="C188" s="32" t="str">
        <f>IFERROR(GETPIVOTDATA("Low Temp",'TCD 18h-18h'!$A$3,"Date18",B188),"")</f>
        <v/>
      </c>
      <c r="D188" s="32" t="str">
        <f>IFERROR(GETPIVOTDATA("Max de Hi Temp",'TCD 6h-6h'!$A$3,"Date6",B188),"")</f>
        <v/>
      </c>
      <c r="E188" s="33" t="str">
        <f>IFERROR(GETPIVOTDATA("Moyenne de Temp Out",'TCD 0h-0h'!$A$3,"Date0",B188),"")</f>
        <v/>
      </c>
      <c r="F188" s="45" t="str">
        <f>IFERROR(GETPIVOTDATA("Somme de Rain",'TCD 6h-6h'!$A$3,"Date6",B188),"")</f>
        <v/>
      </c>
      <c r="G188" s="45" t="str">
        <f>IFERROR(INDEX('TCD 6h-6h'!$AG:$AG,MATCH($B188,'TCD 6h-6h'!$G:$G,0)),"")</f>
        <v/>
      </c>
      <c r="H188" s="44" t="str">
        <f>IFERROR(GETPIVOTDATA("Max de Rain Rate",'TCD 6h-6h'!$A$3,"Date6",B188),"")</f>
        <v/>
      </c>
      <c r="I188" s="56" t="str">
        <f>IFERROR(GETPIVOTDATA("Min de Bar  ",'TCD 0h-0h'!$A$3,"Date0",$B188),"")</f>
        <v/>
      </c>
      <c r="J188" s="56" t="str">
        <f>IFERROR(GETPIVOTDATA("Max de Bar  ",'TCD 0h-0h'!$A$3,"Date0",$B188),"")</f>
        <v/>
      </c>
      <c r="K188" s="55" t="str">
        <f>IFERROR(GETPIVOTDATA("Moyenne de Bar  ",'TCD 0h-0h'!$A$3,"Date0",$B188),"")</f>
        <v/>
      </c>
      <c r="L188" s="78" t="str">
        <f>IFERROR(GETPIVOTDATA("Moyenne de Wind Speed",'TCD 0h-0h'!$A$3,"Date0",$B188),"")</f>
        <v/>
      </c>
      <c r="M188" s="78" t="str">
        <f>IFERROR(GETPIVOTDATA("Max de Wind Speed",'TCD 0h-0h'!$A$3,"Date0",$B188),"")</f>
        <v/>
      </c>
      <c r="N188" s="77" t="str">
        <f>IFERROR(GETPIVOTDATA("Max de Hi Speed",'TCD 0h-0h'!$A$3,"Date0",$B188),"")</f>
        <v/>
      </c>
      <c r="O188" s="78" t="str">
        <f>IFERROR(INDEX('TCD vent'!$T:$T,MATCH($B188,'TCD vent'!$A:$A,0)),"")</f>
        <v/>
      </c>
    </row>
    <row r="189" spans="2:15" x14ac:dyDescent="0.35">
      <c r="B189" s="31">
        <f t="shared" si="2"/>
        <v>185</v>
      </c>
      <c r="C189" s="32" t="str">
        <f>IFERROR(GETPIVOTDATA("Low Temp",'TCD 18h-18h'!$A$3,"Date18",B189),"")</f>
        <v/>
      </c>
      <c r="D189" s="32" t="str">
        <f>IFERROR(GETPIVOTDATA("Max de Hi Temp",'TCD 6h-6h'!$A$3,"Date6",B189),"")</f>
        <v/>
      </c>
      <c r="E189" s="33" t="str">
        <f>IFERROR(GETPIVOTDATA("Moyenne de Temp Out",'TCD 0h-0h'!$A$3,"Date0",B189),"")</f>
        <v/>
      </c>
      <c r="F189" s="45" t="str">
        <f>IFERROR(GETPIVOTDATA("Somme de Rain",'TCD 6h-6h'!$A$3,"Date6",B189),"")</f>
        <v/>
      </c>
      <c r="G189" s="45" t="str">
        <f>IFERROR(INDEX('TCD 6h-6h'!$AG:$AG,MATCH($B189,'TCD 6h-6h'!$G:$G,0)),"")</f>
        <v/>
      </c>
      <c r="H189" s="44" t="str">
        <f>IFERROR(GETPIVOTDATA("Max de Rain Rate",'TCD 6h-6h'!$A$3,"Date6",B189),"")</f>
        <v/>
      </c>
      <c r="I189" s="56" t="str">
        <f>IFERROR(GETPIVOTDATA("Min de Bar  ",'TCD 0h-0h'!$A$3,"Date0",$B189),"")</f>
        <v/>
      </c>
      <c r="J189" s="56" t="str">
        <f>IFERROR(GETPIVOTDATA("Max de Bar  ",'TCD 0h-0h'!$A$3,"Date0",$B189),"")</f>
        <v/>
      </c>
      <c r="K189" s="55" t="str">
        <f>IFERROR(GETPIVOTDATA("Moyenne de Bar  ",'TCD 0h-0h'!$A$3,"Date0",$B189),"")</f>
        <v/>
      </c>
      <c r="L189" s="78" t="str">
        <f>IFERROR(GETPIVOTDATA("Moyenne de Wind Speed",'TCD 0h-0h'!$A$3,"Date0",$B189),"")</f>
        <v/>
      </c>
      <c r="M189" s="78" t="str">
        <f>IFERROR(GETPIVOTDATA("Max de Wind Speed",'TCD 0h-0h'!$A$3,"Date0",$B189),"")</f>
        <v/>
      </c>
      <c r="N189" s="77" t="str">
        <f>IFERROR(GETPIVOTDATA("Max de Hi Speed",'TCD 0h-0h'!$A$3,"Date0",$B189),"")</f>
        <v/>
      </c>
      <c r="O189" s="78" t="str">
        <f>IFERROR(INDEX('TCD vent'!$T:$T,MATCH($B189,'TCD vent'!$A:$A,0)),"")</f>
        <v/>
      </c>
    </row>
    <row r="190" spans="2:15" x14ac:dyDescent="0.35">
      <c r="B190" s="31">
        <f t="shared" si="2"/>
        <v>186</v>
      </c>
      <c r="C190" s="32" t="str">
        <f>IFERROR(GETPIVOTDATA("Low Temp",'TCD 18h-18h'!$A$3,"Date18",B190),"")</f>
        <v/>
      </c>
      <c r="D190" s="32" t="str">
        <f>IFERROR(GETPIVOTDATA("Max de Hi Temp",'TCD 6h-6h'!$A$3,"Date6",B190),"")</f>
        <v/>
      </c>
      <c r="E190" s="33" t="str">
        <f>IFERROR(GETPIVOTDATA("Moyenne de Temp Out",'TCD 0h-0h'!$A$3,"Date0",B190),"")</f>
        <v/>
      </c>
      <c r="F190" s="45" t="str">
        <f>IFERROR(GETPIVOTDATA("Somme de Rain",'TCD 6h-6h'!$A$3,"Date6",B190),"")</f>
        <v/>
      </c>
      <c r="G190" s="45" t="str">
        <f>IFERROR(INDEX('TCD 6h-6h'!$AG:$AG,MATCH($B190,'TCD 6h-6h'!$G:$G,0)),"")</f>
        <v/>
      </c>
      <c r="H190" s="44" t="str">
        <f>IFERROR(GETPIVOTDATA("Max de Rain Rate",'TCD 6h-6h'!$A$3,"Date6",B190),"")</f>
        <v/>
      </c>
      <c r="I190" s="56" t="str">
        <f>IFERROR(GETPIVOTDATA("Min de Bar  ",'TCD 0h-0h'!$A$3,"Date0",$B190),"")</f>
        <v/>
      </c>
      <c r="J190" s="56" t="str">
        <f>IFERROR(GETPIVOTDATA("Max de Bar  ",'TCD 0h-0h'!$A$3,"Date0",$B190),"")</f>
        <v/>
      </c>
      <c r="K190" s="55" t="str">
        <f>IFERROR(GETPIVOTDATA("Moyenne de Bar  ",'TCD 0h-0h'!$A$3,"Date0",$B190),"")</f>
        <v/>
      </c>
      <c r="L190" s="78" t="str">
        <f>IFERROR(GETPIVOTDATA("Moyenne de Wind Speed",'TCD 0h-0h'!$A$3,"Date0",$B190),"")</f>
        <v/>
      </c>
      <c r="M190" s="78" t="str">
        <f>IFERROR(GETPIVOTDATA("Max de Wind Speed",'TCD 0h-0h'!$A$3,"Date0",$B190),"")</f>
        <v/>
      </c>
      <c r="N190" s="77" t="str">
        <f>IFERROR(GETPIVOTDATA("Max de Hi Speed",'TCD 0h-0h'!$A$3,"Date0",$B190),"")</f>
        <v/>
      </c>
      <c r="O190" s="78" t="str">
        <f>IFERROR(INDEX('TCD vent'!$T:$T,MATCH($B190,'TCD vent'!$A:$A,0)),"")</f>
        <v/>
      </c>
    </row>
    <row r="191" spans="2:15" x14ac:dyDescent="0.35">
      <c r="B191" s="31">
        <f t="shared" si="2"/>
        <v>187</v>
      </c>
      <c r="C191" s="32" t="str">
        <f>IFERROR(GETPIVOTDATA("Low Temp",'TCD 18h-18h'!$A$3,"Date18",B191),"")</f>
        <v/>
      </c>
      <c r="D191" s="32" t="str">
        <f>IFERROR(GETPIVOTDATA("Max de Hi Temp",'TCD 6h-6h'!$A$3,"Date6",B191),"")</f>
        <v/>
      </c>
      <c r="E191" s="33" t="str">
        <f>IFERROR(GETPIVOTDATA("Moyenne de Temp Out",'TCD 0h-0h'!$A$3,"Date0",B191),"")</f>
        <v/>
      </c>
      <c r="F191" s="45" t="str">
        <f>IFERROR(GETPIVOTDATA("Somme de Rain",'TCD 6h-6h'!$A$3,"Date6",B191),"")</f>
        <v/>
      </c>
      <c r="G191" s="45" t="str">
        <f>IFERROR(INDEX('TCD 6h-6h'!$AG:$AG,MATCH($B191,'TCD 6h-6h'!$G:$G,0)),"")</f>
        <v/>
      </c>
      <c r="H191" s="44" t="str">
        <f>IFERROR(GETPIVOTDATA("Max de Rain Rate",'TCD 6h-6h'!$A$3,"Date6",B191),"")</f>
        <v/>
      </c>
      <c r="I191" s="56" t="str">
        <f>IFERROR(GETPIVOTDATA("Min de Bar  ",'TCD 0h-0h'!$A$3,"Date0",$B191),"")</f>
        <v/>
      </c>
      <c r="J191" s="56" t="str">
        <f>IFERROR(GETPIVOTDATA("Max de Bar  ",'TCD 0h-0h'!$A$3,"Date0",$B191),"")</f>
        <v/>
      </c>
      <c r="K191" s="55" t="str">
        <f>IFERROR(GETPIVOTDATA("Moyenne de Bar  ",'TCD 0h-0h'!$A$3,"Date0",$B191),"")</f>
        <v/>
      </c>
      <c r="L191" s="78" t="str">
        <f>IFERROR(GETPIVOTDATA("Moyenne de Wind Speed",'TCD 0h-0h'!$A$3,"Date0",$B191),"")</f>
        <v/>
      </c>
      <c r="M191" s="78" t="str">
        <f>IFERROR(GETPIVOTDATA("Max de Wind Speed",'TCD 0h-0h'!$A$3,"Date0",$B191),"")</f>
        <v/>
      </c>
      <c r="N191" s="77" t="str">
        <f>IFERROR(GETPIVOTDATA("Max de Hi Speed",'TCD 0h-0h'!$A$3,"Date0",$B191),"")</f>
        <v/>
      </c>
      <c r="O191" s="78" t="str">
        <f>IFERROR(INDEX('TCD vent'!$T:$T,MATCH($B191,'TCD vent'!$A:$A,0)),"")</f>
        <v/>
      </c>
    </row>
    <row r="192" spans="2:15" x14ac:dyDescent="0.35">
      <c r="B192" s="31">
        <f t="shared" si="2"/>
        <v>188</v>
      </c>
      <c r="C192" s="32" t="str">
        <f>IFERROR(GETPIVOTDATA("Low Temp",'TCD 18h-18h'!$A$3,"Date18",B192),"")</f>
        <v/>
      </c>
      <c r="D192" s="32" t="str">
        <f>IFERROR(GETPIVOTDATA("Max de Hi Temp",'TCD 6h-6h'!$A$3,"Date6",B192),"")</f>
        <v/>
      </c>
      <c r="E192" s="33" t="str">
        <f>IFERROR(GETPIVOTDATA("Moyenne de Temp Out",'TCD 0h-0h'!$A$3,"Date0",B192),"")</f>
        <v/>
      </c>
      <c r="F192" s="45" t="str">
        <f>IFERROR(GETPIVOTDATA("Somme de Rain",'TCD 6h-6h'!$A$3,"Date6",B192),"")</f>
        <v/>
      </c>
      <c r="G192" s="45" t="str">
        <f>IFERROR(INDEX('TCD 6h-6h'!$AG:$AG,MATCH($B192,'TCD 6h-6h'!$G:$G,0)),"")</f>
        <v/>
      </c>
      <c r="H192" s="44" t="str">
        <f>IFERROR(GETPIVOTDATA("Max de Rain Rate",'TCD 6h-6h'!$A$3,"Date6",B192),"")</f>
        <v/>
      </c>
      <c r="I192" s="56" t="str">
        <f>IFERROR(GETPIVOTDATA("Min de Bar  ",'TCD 0h-0h'!$A$3,"Date0",$B192),"")</f>
        <v/>
      </c>
      <c r="J192" s="56" t="str">
        <f>IFERROR(GETPIVOTDATA("Max de Bar  ",'TCD 0h-0h'!$A$3,"Date0",$B192),"")</f>
        <v/>
      </c>
      <c r="K192" s="55" t="str">
        <f>IFERROR(GETPIVOTDATA("Moyenne de Bar  ",'TCD 0h-0h'!$A$3,"Date0",$B192),"")</f>
        <v/>
      </c>
      <c r="L192" s="78" t="str">
        <f>IFERROR(GETPIVOTDATA("Moyenne de Wind Speed",'TCD 0h-0h'!$A$3,"Date0",$B192),"")</f>
        <v/>
      </c>
      <c r="M192" s="78" t="str">
        <f>IFERROR(GETPIVOTDATA("Max de Wind Speed",'TCD 0h-0h'!$A$3,"Date0",$B192),"")</f>
        <v/>
      </c>
      <c r="N192" s="77" t="str">
        <f>IFERROR(GETPIVOTDATA("Max de Hi Speed",'TCD 0h-0h'!$A$3,"Date0",$B192),"")</f>
        <v/>
      </c>
      <c r="O192" s="78" t="str">
        <f>IFERROR(INDEX('TCD vent'!$T:$T,MATCH($B192,'TCD vent'!$A:$A,0)),"")</f>
        <v/>
      </c>
    </row>
    <row r="193" spans="2:15" x14ac:dyDescent="0.35">
      <c r="B193" s="31">
        <f t="shared" si="2"/>
        <v>189</v>
      </c>
      <c r="C193" s="32" t="str">
        <f>IFERROR(GETPIVOTDATA("Low Temp",'TCD 18h-18h'!$A$3,"Date18",B193),"")</f>
        <v/>
      </c>
      <c r="D193" s="32" t="str">
        <f>IFERROR(GETPIVOTDATA("Max de Hi Temp",'TCD 6h-6h'!$A$3,"Date6",B193),"")</f>
        <v/>
      </c>
      <c r="E193" s="33" t="str">
        <f>IFERROR(GETPIVOTDATA("Moyenne de Temp Out",'TCD 0h-0h'!$A$3,"Date0",B193),"")</f>
        <v/>
      </c>
      <c r="F193" s="45" t="str">
        <f>IFERROR(GETPIVOTDATA("Somme de Rain",'TCD 6h-6h'!$A$3,"Date6",B193),"")</f>
        <v/>
      </c>
      <c r="G193" s="45" t="str">
        <f>IFERROR(INDEX('TCD 6h-6h'!$AG:$AG,MATCH($B193,'TCD 6h-6h'!$G:$G,0)),"")</f>
        <v/>
      </c>
      <c r="H193" s="44" t="str">
        <f>IFERROR(GETPIVOTDATA("Max de Rain Rate",'TCD 6h-6h'!$A$3,"Date6",B193),"")</f>
        <v/>
      </c>
      <c r="I193" s="56" t="str">
        <f>IFERROR(GETPIVOTDATA("Min de Bar  ",'TCD 0h-0h'!$A$3,"Date0",$B193),"")</f>
        <v/>
      </c>
      <c r="J193" s="56" t="str">
        <f>IFERROR(GETPIVOTDATA("Max de Bar  ",'TCD 0h-0h'!$A$3,"Date0",$B193),"")</f>
        <v/>
      </c>
      <c r="K193" s="55" t="str">
        <f>IFERROR(GETPIVOTDATA("Moyenne de Bar  ",'TCD 0h-0h'!$A$3,"Date0",$B193),"")</f>
        <v/>
      </c>
      <c r="L193" s="78" t="str">
        <f>IFERROR(GETPIVOTDATA("Moyenne de Wind Speed",'TCD 0h-0h'!$A$3,"Date0",$B193),"")</f>
        <v/>
      </c>
      <c r="M193" s="78" t="str">
        <f>IFERROR(GETPIVOTDATA("Max de Wind Speed",'TCD 0h-0h'!$A$3,"Date0",$B193),"")</f>
        <v/>
      </c>
      <c r="N193" s="77" t="str">
        <f>IFERROR(GETPIVOTDATA("Max de Hi Speed",'TCD 0h-0h'!$A$3,"Date0",$B193),"")</f>
        <v/>
      </c>
      <c r="O193" s="78" t="str">
        <f>IFERROR(INDEX('TCD vent'!$T:$T,MATCH($B193,'TCD vent'!$A:$A,0)),"")</f>
        <v/>
      </c>
    </row>
    <row r="194" spans="2:15" x14ac:dyDescent="0.35">
      <c r="B194" s="31">
        <f t="shared" si="2"/>
        <v>190</v>
      </c>
      <c r="C194" s="32" t="str">
        <f>IFERROR(GETPIVOTDATA("Low Temp",'TCD 18h-18h'!$A$3,"Date18",B194),"")</f>
        <v/>
      </c>
      <c r="D194" s="32" t="str">
        <f>IFERROR(GETPIVOTDATA("Max de Hi Temp",'TCD 6h-6h'!$A$3,"Date6",B194),"")</f>
        <v/>
      </c>
      <c r="E194" s="33" t="str">
        <f>IFERROR(GETPIVOTDATA("Moyenne de Temp Out",'TCD 0h-0h'!$A$3,"Date0",B194),"")</f>
        <v/>
      </c>
      <c r="F194" s="45" t="str">
        <f>IFERROR(GETPIVOTDATA("Somme de Rain",'TCD 6h-6h'!$A$3,"Date6",B194),"")</f>
        <v/>
      </c>
      <c r="G194" s="45" t="str">
        <f>IFERROR(INDEX('TCD 6h-6h'!$AG:$AG,MATCH($B194,'TCD 6h-6h'!$G:$G,0)),"")</f>
        <v/>
      </c>
      <c r="H194" s="44" t="str">
        <f>IFERROR(GETPIVOTDATA("Max de Rain Rate",'TCD 6h-6h'!$A$3,"Date6",B194),"")</f>
        <v/>
      </c>
      <c r="I194" s="56" t="str">
        <f>IFERROR(GETPIVOTDATA("Min de Bar  ",'TCD 0h-0h'!$A$3,"Date0",$B194),"")</f>
        <v/>
      </c>
      <c r="J194" s="56" t="str">
        <f>IFERROR(GETPIVOTDATA("Max de Bar  ",'TCD 0h-0h'!$A$3,"Date0",$B194),"")</f>
        <v/>
      </c>
      <c r="K194" s="55" t="str">
        <f>IFERROR(GETPIVOTDATA("Moyenne de Bar  ",'TCD 0h-0h'!$A$3,"Date0",$B194),"")</f>
        <v/>
      </c>
      <c r="L194" s="78" t="str">
        <f>IFERROR(GETPIVOTDATA("Moyenne de Wind Speed",'TCD 0h-0h'!$A$3,"Date0",$B194),"")</f>
        <v/>
      </c>
      <c r="M194" s="78" t="str">
        <f>IFERROR(GETPIVOTDATA("Max de Wind Speed",'TCD 0h-0h'!$A$3,"Date0",$B194),"")</f>
        <v/>
      </c>
      <c r="N194" s="77" t="str">
        <f>IFERROR(GETPIVOTDATA("Max de Hi Speed",'TCD 0h-0h'!$A$3,"Date0",$B194),"")</f>
        <v/>
      </c>
      <c r="O194" s="78" t="str">
        <f>IFERROR(INDEX('TCD vent'!$T:$T,MATCH($B194,'TCD vent'!$A:$A,0)),"")</f>
        <v/>
      </c>
    </row>
    <row r="195" spans="2:15" x14ac:dyDescent="0.35">
      <c r="B195" s="31">
        <f t="shared" si="2"/>
        <v>191</v>
      </c>
      <c r="C195" s="32" t="str">
        <f>IFERROR(GETPIVOTDATA("Low Temp",'TCD 18h-18h'!$A$3,"Date18",B195),"")</f>
        <v/>
      </c>
      <c r="D195" s="32" t="str">
        <f>IFERROR(GETPIVOTDATA("Max de Hi Temp",'TCD 6h-6h'!$A$3,"Date6",B195),"")</f>
        <v/>
      </c>
      <c r="E195" s="33" t="str">
        <f>IFERROR(GETPIVOTDATA("Moyenne de Temp Out",'TCD 0h-0h'!$A$3,"Date0",B195),"")</f>
        <v/>
      </c>
      <c r="F195" s="45" t="str">
        <f>IFERROR(GETPIVOTDATA("Somme de Rain",'TCD 6h-6h'!$A$3,"Date6",B195),"")</f>
        <v/>
      </c>
      <c r="G195" s="45" t="str">
        <f>IFERROR(INDEX('TCD 6h-6h'!$AG:$AG,MATCH($B195,'TCD 6h-6h'!$G:$G,0)),"")</f>
        <v/>
      </c>
      <c r="H195" s="44" t="str">
        <f>IFERROR(GETPIVOTDATA("Max de Rain Rate",'TCD 6h-6h'!$A$3,"Date6",B195),"")</f>
        <v/>
      </c>
      <c r="I195" s="56" t="str">
        <f>IFERROR(GETPIVOTDATA("Min de Bar  ",'TCD 0h-0h'!$A$3,"Date0",$B195),"")</f>
        <v/>
      </c>
      <c r="J195" s="56" t="str">
        <f>IFERROR(GETPIVOTDATA("Max de Bar  ",'TCD 0h-0h'!$A$3,"Date0",$B195),"")</f>
        <v/>
      </c>
      <c r="K195" s="55" t="str">
        <f>IFERROR(GETPIVOTDATA("Moyenne de Bar  ",'TCD 0h-0h'!$A$3,"Date0",$B195),"")</f>
        <v/>
      </c>
      <c r="L195" s="78" t="str">
        <f>IFERROR(GETPIVOTDATA("Moyenne de Wind Speed",'TCD 0h-0h'!$A$3,"Date0",$B195),"")</f>
        <v/>
      </c>
      <c r="M195" s="78" t="str">
        <f>IFERROR(GETPIVOTDATA("Max de Wind Speed",'TCD 0h-0h'!$A$3,"Date0",$B195),"")</f>
        <v/>
      </c>
      <c r="N195" s="77" t="str">
        <f>IFERROR(GETPIVOTDATA("Max de Hi Speed",'TCD 0h-0h'!$A$3,"Date0",$B195),"")</f>
        <v/>
      </c>
      <c r="O195" s="78" t="str">
        <f>IFERROR(INDEX('TCD vent'!$T:$T,MATCH($B195,'TCD vent'!$A:$A,0)),"")</f>
        <v/>
      </c>
    </row>
    <row r="196" spans="2:15" x14ac:dyDescent="0.35">
      <c r="B196" s="31">
        <f t="shared" si="2"/>
        <v>192</v>
      </c>
      <c r="C196" s="32" t="str">
        <f>IFERROR(GETPIVOTDATA("Low Temp",'TCD 18h-18h'!$A$3,"Date18",B196),"")</f>
        <v/>
      </c>
      <c r="D196" s="32" t="str">
        <f>IFERROR(GETPIVOTDATA("Max de Hi Temp",'TCD 6h-6h'!$A$3,"Date6",B196),"")</f>
        <v/>
      </c>
      <c r="E196" s="33" t="str">
        <f>IFERROR(GETPIVOTDATA("Moyenne de Temp Out",'TCD 0h-0h'!$A$3,"Date0",B196),"")</f>
        <v/>
      </c>
      <c r="F196" s="45" t="str">
        <f>IFERROR(GETPIVOTDATA("Somme de Rain",'TCD 6h-6h'!$A$3,"Date6",B196),"")</f>
        <v/>
      </c>
      <c r="G196" s="45" t="str">
        <f>IFERROR(INDEX('TCD 6h-6h'!$AG:$AG,MATCH($B196,'TCD 6h-6h'!$G:$G,0)),"")</f>
        <v/>
      </c>
      <c r="H196" s="44" t="str">
        <f>IFERROR(GETPIVOTDATA("Max de Rain Rate",'TCD 6h-6h'!$A$3,"Date6",B196),"")</f>
        <v/>
      </c>
      <c r="I196" s="56" t="str">
        <f>IFERROR(GETPIVOTDATA("Min de Bar  ",'TCD 0h-0h'!$A$3,"Date0",$B196),"")</f>
        <v/>
      </c>
      <c r="J196" s="56" t="str">
        <f>IFERROR(GETPIVOTDATA("Max de Bar  ",'TCD 0h-0h'!$A$3,"Date0",$B196),"")</f>
        <v/>
      </c>
      <c r="K196" s="55" t="str">
        <f>IFERROR(GETPIVOTDATA("Moyenne de Bar  ",'TCD 0h-0h'!$A$3,"Date0",$B196),"")</f>
        <v/>
      </c>
      <c r="L196" s="78" t="str">
        <f>IFERROR(GETPIVOTDATA("Moyenne de Wind Speed",'TCD 0h-0h'!$A$3,"Date0",$B196),"")</f>
        <v/>
      </c>
      <c r="M196" s="78" t="str">
        <f>IFERROR(GETPIVOTDATA("Max de Wind Speed",'TCD 0h-0h'!$A$3,"Date0",$B196),"")</f>
        <v/>
      </c>
      <c r="N196" s="77" t="str">
        <f>IFERROR(GETPIVOTDATA("Max de Hi Speed",'TCD 0h-0h'!$A$3,"Date0",$B196),"")</f>
        <v/>
      </c>
      <c r="O196" s="78" t="str">
        <f>IFERROR(INDEX('TCD vent'!$T:$T,MATCH($B196,'TCD vent'!$A:$A,0)),"")</f>
        <v/>
      </c>
    </row>
    <row r="197" spans="2:15" x14ac:dyDescent="0.35">
      <c r="B197" s="31">
        <f t="shared" si="2"/>
        <v>193</v>
      </c>
      <c r="C197" s="32" t="str">
        <f>IFERROR(GETPIVOTDATA("Low Temp",'TCD 18h-18h'!$A$3,"Date18",B197),"")</f>
        <v/>
      </c>
      <c r="D197" s="32" t="str">
        <f>IFERROR(GETPIVOTDATA("Max de Hi Temp",'TCD 6h-6h'!$A$3,"Date6",B197),"")</f>
        <v/>
      </c>
      <c r="E197" s="33" t="str">
        <f>IFERROR(GETPIVOTDATA("Moyenne de Temp Out",'TCD 0h-0h'!$A$3,"Date0",B197),"")</f>
        <v/>
      </c>
      <c r="F197" s="45" t="str">
        <f>IFERROR(GETPIVOTDATA("Somme de Rain",'TCD 6h-6h'!$A$3,"Date6",B197),"")</f>
        <v/>
      </c>
      <c r="G197" s="45" t="str">
        <f>IFERROR(INDEX('TCD 6h-6h'!$AG:$AG,MATCH($B197,'TCD 6h-6h'!$G:$G,0)),"")</f>
        <v/>
      </c>
      <c r="H197" s="44" t="str">
        <f>IFERROR(GETPIVOTDATA("Max de Rain Rate",'TCD 6h-6h'!$A$3,"Date6",B197),"")</f>
        <v/>
      </c>
      <c r="I197" s="56" t="str">
        <f>IFERROR(GETPIVOTDATA("Min de Bar  ",'TCD 0h-0h'!$A$3,"Date0",$B197),"")</f>
        <v/>
      </c>
      <c r="J197" s="56" t="str">
        <f>IFERROR(GETPIVOTDATA("Max de Bar  ",'TCD 0h-0h'!$A$3,"Date0",$B197),"")</f>
        <v/>
      </c>
      <c r="K197" s="55" t="str">
        <f>IFERROR(GETPIVOTDATA("Moyenne de Bar  ",'TCD 0h-0h'!$A$3,"Date0",$B197),"")</f>
        <v/>
      </c>
      <c r="L197" s="78" t="str">
        <f>IFERROR(GETPIVOTDATA("Moyenne de Wind Speed",'TCD 0h-0h'!$A$3,"Date0",$B197),"")</f>
        <v/>
      </c>
      <c r="M197" s="78" t="str">
        <f>IFERROR(GETPIVOTDATA("Max de Wind Speed",'TCD 0h-0h'!$A$3,"Date0",$B197),"")</f>
        <v/>
      </c>
      <c r="N197" s="77" t="str">
        <f>IFERROR(GETPIVOTDATA("Max de Hi Speed",'TCD 0h-0h'!$A$3,"Date0",$B197),"")</f>
        <v/>
      </c>
      <c r="O197" s="78" t="str">
        <f>IFERROR(INDEX('TCD vent'!$T:$T,MATCH($B197,'TCD vent'!$A:$A,0)),"")</f>
        <v/>
      </c>
    </row>
    <row r="198" spans="2:15" x14ac:dyDescent="0.35">
      <c r="B198" s="31">
        <f t="shared" ref="B198:B261" si="3">B197+1</f>
        <v>194</v>
      </c>
      <c r="C198" s="32" t="str">
        <f>IFERROR(GETPIVOTDATA("Low Temp",'TCD 18h-18h'!$A$3,"Date18",B198),"")</f>
        <v/>
      </c>
      <c r="D198" s="32" t="str">
        <f>IFERROR(GETPIVOTDATA("Max de Hi Temp",'TCD 6h-6h'!$A$3,"Date6",B198),"")</f>
        <v/>
      </c>
      <c r="E198" s="33" t="str">
        <f>IFERROR(GETPIVOTDATA("Moyenne de Temp Out",'TCD 0h-0h'!$A$3,"Date0",B198),"")</f>
        <v/>
      </c>
      <c r="F198" s="45" t="str">
        <f>IFERROR(GETPIVOTDATA("Somme de Rain",'TCD 6h-6h'!$A$3,"Date6",B198),"")</f>
        <v/>
      </c>
      <c r="G198" s="45" t="str">
        <f>IFERROR(INDEX('TCD 6h-6h'!$AG:$AG,MATCH($B198,'TCD 6h-6h'!$G:$G,0)),"")</f>
        <v/>
      </c>
      <c r="H198" s="44" t="str">
        <f>IFERROR(GETPIVOTDATA("Max de Rain Rate",'TCD 6h-6h'!$A$3,"Date6",B198),"")</f>
        <v/>
      </c>
      <c r="I198" s="56" t="str">
        <f>IFERROR(GETPIVOTDATA("Min de Bar  ",'TCD 0h-0h'!$A$3,"Date0",$B198),"")</f>
        <v/>
      </c>
      <c r="J198" s="56" t="str">
        <f>IFERROR(GETPIVOTDATA("Max de Bar  ",'TCD 0h-0h'!$A$3,"Date0",$B198),"")</f>
        <v/>
      </c>
      <c r="K198" s="55" t="str">
        <f>IFERROR(GETPIVOTDATA("Moyenne de Bar  ",'TCD 0h-0h'!$A$3,"Date0",$B198),"")</f>
        <v/>
      </c>
      <c r="L198" s="78" t="str">
        <f>IFERROR(GETPIVOTDATA("Moyenne de Wind Speed",'TCD 0h-0h'!$A$3,"Date0",$B198),"")</f>
        <v/>
      </c>
      <c r="M198" s="78" t="str">
        <f>IFERROR(GETPIVOTDATA("Max de Wind Speed",'TCD 0h-0h'!$A$3,"Date0",$B198),"")</f>
        <v/>
      </c>
      <c r="N198" s="77" t="str">
        <f>IFERROR(GETPIVOTDATA("Max de Hi Speed",'TCD 0h-0h'!$A$3,"Date0",$B198),"")</f>
        <v/>
      </c>
      <c r="O198" s="78" t="str">
        <f>IFERROR(INDEX('TCD vent'!$T:$T,MATCH($B198,'TCD vent'!$A:$A,0)),"")</f>
        <v/>
      </c>
    </row>
    <row r="199" spans="2:15" x14ac:dyDescent="0.35">
      <c r="B199" s="31">
        <f t="shared" si="3"/>
        <v>195</v>
      </c>
      <c r="C199" s="32" t="str">
        <f>IFERROR(GETPIVOTDATA("Low Temp",'TCD 18h-18h'!$A$3,"Date18",B199),"")</f>
        <v/>
      </c>
      <c r="D199" s="32" t="str">
        <f>IFERROR(GETPIVOTDATA("Max de Hi Temp",'TCD 6h-6h'!$A$3,"Date6",B199),"")</f>
        <v/>
      </c>
      <c r="E199" s="33" t="str">
        <f>IFERROR(GETPIVOTDATA("Moyenne de Temp Out",'TCD 0h-0h'!$A$3,"Date0",B199),"")</f>
        <v/>
      </c>
      <c r="F199" s="45" t="str">
        <f>IFERROR(GETPIVOTDATA("Somme de Rain",'TCD 6h-6h'!$A$3,"Date6",B199),"")</f>
        <v/>
      </c>
      <c r="G199" s="45" t="str">
        <f>IFERROR(INDEX('TCD 6h-6h'!$AG:$AG,MATCH($B199,'TCD 6h-6h'!$G:$G,0)),"")</f>
        <v/>
      </c>
      <c r="H199" s="44" t="str">
        <f>IFERROR(GETPIVOTDATA("Max de Rain Rate",'TCD 6h-6h'!$A$3,"Date6",B199),"")</f>
        <v/>
      </c>
      <c r="I199" s="56" t="str">
        <f>IFERROR(GETPIVOTDATA("Min de Bar  ",'TCD 0h-0h'!$A$3,"Date0",$B199),"")</f>
        <v/>
      </c>
      <c r="J199" s="56" t="str">
        <f>IFERROR(GETPIVOTDATA("Max de Bar  ",'TCD 0h-0h'!$A$3,"Date0",$B199),"")</f>
        <v/>
      </c>
      <c r="K199" s="55" t="str">
        <f>IFERROR(GETPIVOTDATA("Moyenne de Bar  ",'TCD 0h-0h'!$A$3,"Date0",$B199),"")</f>
        <v/>
      </c>
      <c r="L199" s="78" t="str">
        <f>IFERROR(GETPIVOTDATA("Moyenne de Wind Speed",'TCD 0h-0h'!$A$3,"Date0",$B199),"")</f>
        <v/>
      </c>
      <c r="M199" s="78" t="str">
        <f>IFERROR(GETPIVOTDATA("Max de Wind Speed",'TCD 0h-0h'!$A$3,"Date0",$B199),"")</f>
        <v/>
      </c>
      <c r="N199" s="77" t="str">
        <f>IFERROR(GETPIVOTDATA("Max de Hi Speed",'TCD 0h-0h'!$A$3,"Date0",$B199),"")</f>
        <v/>
      </c>
      <c r="O199" s="78" t="str">
        <f>IFERROR(INDEX('TCD vent'!$T:$T,MATCH($B199,'TCD vent'!$A:$A,0)),"")</f>
        <v/>
      </c>
    </row>
    <row r="200" spans="2:15" x14ac:dyDescent="0.35">
      <c r="B200" s="31">
        <f t="shared" si="3"/>
        <v>196</v>
      </c>
      <c r="C200" s="32" t="str">
        <f>IFERROR(GETPIVOTDATA("Low Temp",'TCD 18h-18h'!$A$3,"Date18",B200),"")</f>
        <v/>
      </c>
      <c r="D200" s="32" t="str">
        <f>IFERROR(GETPIVOTDATA("Max de Hi Temp",'TCD 6h-6h'!$A$3,"Date6",B200),"")</f>
        <v/>
      </c>
      <c r="E200" s="33" t="str">
        <f>IFERROR(GETPIVOTDATA("Moyenne de Temp Out",'TCD 0h-0h'!$A$3,"Date0",B200),"")</f>
        <v/>
      </c>
      <c r="F200" s="45" t="str">
        <f>IFERROR(GETPIVOTDATA("Somme de Rain",'TCD 6h-6h'!$A$3,"Date6",B200),"")</f>
        <v/>
      </c>
      <c r="G200" s="45" t="str">
        <f>IFERROR(INDEX('TCD 6h-6h'!$AG:$AG,MATCH($B200,'TCD 6h-6h'!$G:$G,0)),"")</f>
        <v/>
      </c>
      <c r="H200" s="44" t="str">
        <f>IFERROR(GETPIVOTDATA("Max de Rain Rate",'TCD 6h-6h'!$A$3,"Date6",B200),"")</f>
        <v/>
      </c>
      <c r="I200" s="56" t="str">
        <f>IFERROR(GETPIVOTDATA("Min de Bar  ",'TCD 0h-0h'!$A$3,"Date0",$B200),"")</f>
        <v/>
      </c>
      <c r="J200" s="56" t="str">
        <f>IFERROR(GETPIVOTDATA("Max de Bar  ",'TCD 0h-0h'!$A$3,"Date0",$B200),"")</f>
        <v/>
      </c>
      <c r="K200" s="55" t="str">
        <f>IFERROR(GETPIVOTDATA("Moyenne de Bar  ",'TCD 0h-0h'!$A$3,"Date0",$B200),"")</f>
        <v/>
      </c>
      <c r="L200" s="78" t="str">
        <f>IFERROR(GETPIVOTDATA("Moyenne de Wind Speed",'TCD 0h-0h'!$A$3,"Date0",$B200),"")</f>
        <v/>
      </c>
      <c r="M200" s="78" t="str">
        <f>IFERROR(GETPIVOTDATA("Max de Wind Speed",'TCD 0h-0h'!$A$3,"Date0",$B200),"")</f>
        <v/>
      </c>
      <c r="N200" s="77" t="str">
        <f>IFERROR(GETPIVOTDATA("Max de Hi Speed",'TCD 0h-0h'!$A$3,"Date0",$B200),"")</f>
        <v/>
      </c>
      <c r="O200" s="78" t="str">
        <f>IFERROR(INDEX('TCD vent'!$T:$T,MATCH($B200,'TCD vent'!$A:$A,0)),"")</f>
        <v/>
      </c>
    </row>
    <row r="201" spans="2:15" x14ac:dyDescent="0.35">
      <c r="B201" s="31">
        <f t="shared" si="3"/>
        <v>197</v>
      </c>
      <c r="C201" s="32" t="str">
        <f>IFERROR(GETPIVOTDATA("Low Temp",'TCD 18h-18h'!$A$3,"Date18",B201),"")</f>
        <v/>
      </c>
      <c r="D201" s="32" t="str">
        <f>IFERROR(GETPIVOTDATA("Max de Hi Temp",'TCD 6h-6h'!$A$3,"Date6",B201),"")</f>
        <v/>
      </c>
      <c r="E201" s="33" t="str">
        <f>IFERROR(GETPIVOTDATA("Moyenne de Temp Out",'TCD 0h-0h'!$A$3,"Date0",B201),"")</f>
        <v/>
      </c>
      <c r="F201" s="45" t="str">
        <f>IFERROR(GETPIVOTDATA("Somme de Rain",'TCD 6h-6h'!$A$3,"Date6",B201),"")</f>
        <v/>
      </c>
      <c r="G201" s="45" t="str">
        <f>IFERROR(INDEX('TCD 6h-6h'!$AG:$AG,MATCH($B201,'TCD 6h-6h'!$G:$G,0)),"")</f>
        <v/>
      </c>
      <c r="H201" s="44" t="str">
        <f>IFERROR(GETPIVOTDATA("Max de Rain Rate",'TCD 6h-6h'!$A$3,"Date6",B201),"")</f>
        <v/>
      </c>
      <c r="I201" s="56" t="str">
        <f>IFERROR(GETPIVOTDATA("Min de Bar  ",'TCD 0h-0h'!$A$3,"Date0",$B201),"")</f>
        <v/>
      </c>
      <c r="J201" s="56" t="str">
        <f>IFERROR(GETPIVOTDATA("Max de Bar  ",'TCD 0h-0h'!$A$3,"Date0",$B201),"")</f>
        <v/>
      </c>
      <c r="K201" s="55" t="str">
        <f>IFERROR(GETPIVOTDATA("Moyenne de Bar  ",'TCD 0h-0h'!$A$3,"Date0",$B201),"")</f>
        <v/>
      </c>
      <c r="L201" s="78" t="str">
        <f>IFERROR(GETPIVOTDATA("Moyenne de Wind Speed",'TCD 0h-0h'!$A$3,"Date0",$B201),"")</f>
        <v/>
      </c>
      <c r="M201" s="78" t="str">
        <f>IFERROR(GETPIVOTDATA("Max de Wind Speed",'TCD 0h-0h'!$A$3,"Date0",$B201),"")</f>
        <v/>
      </c>
      <c r="N201" s="77" t="str">
        <f>IFERROR(GETPIVOTDATA("Max de Hi Speed",'TCD 0h-0h'!$A$3,"Date0",$B201),"")</f>
        <v/>
      </c>
      <c r="O201" s="78" t="str">
        <f>IFERROR(INDEX('TCD vent'!$T:$T,MATCH($B201,'TCD vent'!$A:$A,0)),"")</f>
        <v/>
      </c>
    </row>
    <row r="202" spans="2:15" x14ac:dyDescent="0.35">
      <c r="B202" s="31">
        <f t="shared" si="3"/>
        <v>198</v>
      </c>
      <c r="C202" s="32" t="str">
        <f>IFERROR(GETPIVOTDATA("Low Temp",'TCD 18h-18h'!$A$3,"Date18",B202),"")</f>
        <v/>
      </c>
      <c r="D202" s="32" t="str">
        <f>IFERROR(GETPIVOTDATA("Max de Hi Temp",'TCD 6h-6h'!$A$3,"Date6",B202),"")</f>
        <v/>
      </c>
      <c r="E202" s="33" t="str">
        <f>IFERROR(GETPIVOTDATA("Moyenne de Temp Out",'TCD 0h-0h'!$A$3,"Date0",B202),"")</f>
        <v/>
      </c>
      <c r="F202" s="45" t="str">
        <f>IFERROR(GETPIVOTDATA("Somme de Rain",'TCD 6h-6h'!$A$3,"Date6",B202),"")</f>
        <v/>
      </c>
      <c r="G202" s="45" t="str">
        <f>IFERROR(INDEX('TCD 6h-6h'!$AG:$AG,MATCH($B202,'TCD 6h-6h'!$G:$G,0)),"")</f>
        <v/>
      </c>
      <c r="H202" s="44" t="str">
        <f>IFERROR(GETPIVOTDATA("Max de Rain Rate",'TCD 6h-6h'!$A$3,"Date6",B202),"")</f>
        <v/>
      </c>
      <c r="I202" s="56" t="str">
        <f>IFERROR(GETPIVOTDATA("Min de Bar  ",'TCD 0h-0h'!$A$3,"Date0",$B202),"")</f>
        <v/>
      </c>
      <c r="J202" s="56" t="str">
        <f>IFERROR(GETPIVOTDATA("Max de Bar  ",'TCD 0h-0h'!$A$3,"Date0",$B202),"")</f>
        <v/>
      </c>
      <c r="K202" s="55" t="str">
        <f>IFERROR(GETPIVOTDATA("Moyenne de Bar  ",'TCD 0h-0h'!$A$3,"Date0",$B202),"")</f>
        <v/>
      </c>
      <c r="L202" s="78" t="str">
        <f>IFERROR(GETPIVOTDATA("Moyenne de Wind Speed",'TCD 0h-0h'!$A$3,"Date0",$B202),"")</f>
        <v/>
      </c>
      <c r="M202" s="78" t="str">
        <f>IFERROR(GETPIVOTDATA("Max de Wind Speed",'TCD 0h-0h'!$A$3,"Date0",$B202),"")</f>
        <v/>
      </c>
      <c r="N202" s="77" t="str">
        <f>IFERROR(GETPIVOTDATA("Max de Hi Speed",'TCD 0h-0h'!$A$3,"Date0",$B202),"")</f>
        <v/>
      </c>
      <c r="O202" s="78" t="str">
        <f>IFERROR(INDEX('TCD vent'!$T:$T,MATCH($B202,'TCD vent'!$A:$A,0)),"")</f>
        <v/>
      </c>
    </row>
    <row r="203" spans="2:15" x14ac:dyDescent="0.35">
      <c r="B203" s="31">
        <f t="shared" si="3"/>
        <v>199</v>
      </c>
      <c r="C203" s="32" t="str">
        <f>IFERROR(GETPIVOTDATA("Low Temp",'TCD 18h-18h'!$A$3,"Date18",B203),"")</f>
        <v/>
      </c>
      <c r="D203" s="32" t="str">
        <f>IFERROR(GETPIVOTDATA("Max de Hi Temp",'TCD 6h-6h'!$A$3,"Date6",B203),"")</f>
        <v/>
      </c>
      <c r="E203" s="33" t="str">
        <f>IFERROR(GETPIVOTDATA("Moyenne de Temp Out",'TCD 0h-0h'!$A$3,"Date0",B203),"")</f>
        <v/>
      </c>
      <c r="F203" s="45" t="str">
        <f>IFERROR(GETPIVOTDATA("Somme de Rain",'TCD 6h-6h'!$A$3,"Date6",B203),"")</f>
        <v/>
      </c>
      <c r="G203" s="45" t="str">
        <f>IFERROR(INDEX('TCD 6h-6h'!$AG:$AG,MATCH($B203,'TCD 6h-6h'!$G:$G,0)),"")</f>
        <v/>
      </c>
      <c r="H203" s="44" t="str">
        <f>IFERROR(GETPIVOTDATA("Max de Rain Rate",'TCD 6h-6h'!$A$3,"Date6",B203),"")</f>
        <v/>
      </c>
      <c r="I203" s="56" t="str">
        <f>IFERROR(GETPIVOTDATA("Min de Bar  ",'TCD 0h-0h'!$A$3,"Date0",$B203),"")</f>
        <v/>
      </c>
      <c r="J203" s="56" t="str">
        <f>IFERROR(GETPIVOTDATA("Max de Bar  ",'TCD 0h-0h'!$A$3,"Date0",$B203),"")</f>
        <v/>
      </c>
      <c r="K203" s="55" t="str">
        <f>IFERROR(GETPIVOTDATA("Moyenne de Bar  ",'TCD 0h-0h'!$A$3,"Date0",$B203),"")</f>
        <v/>
      </c>
      <c r="L203" s="78" t="str">
        <f>IFERROR(GETPIVOTDATA("Moyenne de Wind Speed",'TCD 0h-0h'!$A$3,"Date0",$B203),"")</f>
        <v/>
      </c>
      <c r="M203" s="78" t="str">
        <f>IFERROR(GETPIVOTDATA("Max de Wind Speed",'TCD 0h-0h'!$A$3,"Date0",$B203),"")</f>
        <v/>
      </c>
      <c r="N203" s="77" t="str">
        <f>IFERROR(GETPIVOTDATA("Max de Hi Speed",'TCD 0h-0h'!$A$3,"Date0",$B203),"")</f>
        <v/>
      </c>
      <c r="O203" s="78" t="str">
        <f>IFERROR(INDEX('TCD vent'!$T:$T,MATCH($B203,'TCD vent'!$A:$A,0)),"")</f>
        <v/>
      </c>
    </row>
    <row r="204" spans="2:15" x14ac:dyDescent="0.35">
      <c r="B204" s="31">
        <f t="shared" si="3"/>
        <v>200</v>
      </c>
      <c r="C204" s="32" t="str">
        <f>IFERROR(GETPIVOTDATA("Low Temp",'TCD 18h-18h'!$A$3,"Date18",B204),"")</f>
        <v/>
      </c>
      <c r="D204" s="32" t="str">
        <f>IFERROR(GETPIVOTDATA("Max de Hi Temp",'TCD 6h-6h'!$A$3,"Date6",B204),"")</f>
        <v/>
      </c>
      <c r="E204" s="33" t="str">
        <f>IFERROR(GETPIVOTDATA("Moyenne de Temp Out",'TCD 0h-0h'!$A$3,"Date0",B204),"")</f>
        <v/>
      </c>
      <c r="F204" s="45" t="str">
        <f>IFERROR(GETPIVOTDATA("Somme de Rain",'TCD 6h-6h'!$A$3,"Date6",B204),"")</f>
        <v/>
      </c>
      <c r="G204" s="45" t="str">
        <f>IFERROR(INDEX('TCD 6h-6h'!$AG:$AG,MATCH($B204,'TCD 6h-6h'!$G:$G,0)),"")</f>
        <v/>
      </c>
      <c r="H204" s="44" t="str">
        <f>IFERROR(GETPIVOTDATA("Max de Rain Rate",'TCD 6h-6h'!$A$3,"Date6",B204),"")</f>
        <v/>
      </c>
      <c r="I204" s="56" t="str">
        <f>IFERROR(GETPIVOTDATA("Min de Bar  ",'TCD 0h-0h'!$A$3,"Date0",$B204),"")</f>
        <v/>
      </c>
      <c r="J204" s="56" t="str">
        <f>IFERROR(GETPIVOTDATA("Max de Bar  ",'TCD 0h-0h'!$A$3,"Date0",$B204),"")</f>
        <v/>
      </c>
      <c r="K204" s="55" t="str">
        <f>IFERROR(GETPIVOTDATA("Moyenne de Bar  ",'TCD 0h-0h'!$A$3,"Date0",$B204),"")</f>
        <v/>
      </c>
      <c r="L204" s="78" t="str">
        <f>IFERROR(GETPIVOTDATA("Moyenne de Wind Speed",'TCD 0h-0h'!$A$3,"Date0",$B204),"")</f>
        <v/>
      </c>
      <c r="M204" s="78" t="str">
        <f>IFERROR(GETPIVOTDATA("Max de Wind Speed",'TCD 0h-0h'!$A$3,"Date0",$B204),"")</f>
        <v/>
      </c>
      <c r="N204" s="77" t="str">
        <f>IFERROR(GETPIVOTDATA("Max de Hi Speed",'TCD 0h-0h'!$A$3,"Date0",$B204),"")</f>
        <v/>
      </c>
      <c r="O204" s="78" t="str">
        <f>IFERROR(INDEX('TCD vent'!$T:$T,MATCH($B204,'TCD vent'!$A:$A,0)),"")</f>
        <v/>
      </c>
    </row>
    <row r="205" spans="2:15" x14ac:dyDescent="0.35">
      <c r="B205" s="31">
        <f t="shared" si="3"/>
        <v>201</v>
      </c>
      <c r="C205" s="32" t="str">
        <f>IFERROR(GETPIVOTDATA("Low Temp",'TCD 18h-18h'!$A$3,"Date18",B205),"")</f>
        <v/>
      </c>
      <c r="D205" s="32" t="str">
        <f>IFERROR(GETPIVOTDATA("Max de Hi Temp",'TCD 6h-6h'!$A$3,"Date6",B205),"")</f>
        <v/>
      </c>
      <c r="E205" s="33" t="str">
        <f>IFERROR(GETPIVOTDATA("Moyenne de Temp Out",'TCD 0h-0h'!$A$3,"Date0",B205),"")</f>
        <v/>
      </c>
      <c r="F205" s="45" t="str">
        <f>IFERROR(GETPIVOTDATA("Somme de Rain",'TCD 6h-6h'!$A$3,"Date6",B205),"")</f>
        <v/>
      </c>
      <c r="G205" s="45" t="str">
        <f>IFERROR(INDEX('TCD 6h-6h'!$AG:$AG,MATCH($B205,'TCD 6h-6h'!$G:$G,0)),"")</f>
        <v/>
      </c>
      <c r="H205" s="44" t="str">
        <f>IFERROR(GETPIVOTDATA("Max de Rain Rate",'TCD 6h-6h'!$A$3,"Date6",B205),"")</f>
        <v/>
      </c>
      <c r="I205" s="56" t="str">
        <f>IFERROR(GETPIVOTDATA("Min de Bar  ",'TCD 0h-0h'!$A$3,"Date0",$B205),"")</f>
        <v/>
      </c>
      <c r="J205" s="56" t="str">
        <f>IFERROR(GETPIVOTDATA("Max de Bar  ",'TCD 0h-0h'!$A$3,"Date0",$B205),"")</f>
        <v/>
      </c>
      <c r="K205" s="55" t="str">
        <f>IFERROR(GETPIVOTDATA("Moyenne de Bar  ",'TCD 0h-0h'!$A$3,"Date0",$B205),"")</f>
        <v/>
      </c>
      <c r="L205" s="78" t="str">
        <f>IFERROR(GETPIVOTDATA("Moyenne de Wind Speed",'TCD 0h-0h'!$A$3,"Date0",$B205),"")</f>
        <v/>
      </c>
      <c r="M205" s="78" t="str">
        <f>IFERROR(GETPIVOTDATA("Max de Wind Speed",'TCD 0h-0h'!$A$3,"Date0",$B205),"")</f>
        <v/>
      </c>
      <c r="N205" s="77" t="str">
        <f>IFERROR(GETPIVOTDATA("Max de Hi Speed",'TCD 0h-0h'!$A$3,"Date0",$B205),"")</f>
        <v/>
      </c>
      <c r="O205" s="78" t="str">
        <f>IFERROR(INDEX('TCD vent'!$T:$T,MATCH($B205,'TCD vent'!$A:$A,0)),"")</f>
        <v/>
      </c>
    </row>
    <row r="206" spans="2:15" x14ac:dyDescent="0.35">
      <c r="B206" s="31">
        <f t="shared" si="3"/>
        <v>202</v>
      </c>
      <c r="C206" s="32" t="str">
        <f>IFERROR(GETPIVOTDATA("Low Temp",'TCD 18h-18h'!$A$3,"Date18",B206),"")</f>
        <v/>
      </c>
      <c r="D206" s="32" t="str">
        <f>IFERROR(GETPIVOTDATA("Max de Hi Temp",'TCD 6h-6h'!$A$3,"Date6",B206),"")</f>
        <v/>
      </c>
      <c r="E206" s="33" t="str">
        <f>IFERROR(GETPIVOTDATA("Moyenne de Temp Out",'TCD 0h-0h'!$A$3,"Date0",B206),"")</f>
        <v/>
      </c>
      <c r="F206" s="45" t="str">
        <f>IFERROR(GETPIVOTDATA("Somme de Rain",'TCD 6h-6h'!$A$3,"Date6",B206),"")</f>
        <v/>
      </c>
      <c r="G206" s="45" t="str">
        <f>IFERROR(INDEX('TCD 6h-6h'!$AG:$AG,MATCH($B206,'TCD 6h-6h'!$G:$G,0)),"")</f>
        <v/>
      </c>
      <c r="H206" s="44" t="str">
        <f>IFERROR(GETPIVOTDATA("Max de Rain Rate",'TCD 6h-6h'!$A$3,"Date6",B206),"")</f>
        <v/>
      </c>
      <c r="I206" s="56" t="str">
        <f>IFERROR(GETPIVOTDATA("Min de Bar  ",'TCD 0h-0h'!$A$3,"Date0",$B206),"")</f>
        <v/>
      </c>
      <c r="J206" s="56" t="str">
        <f>IFERROR(GETPIVOTDATA("Max de Bar  ",'TCD 0h-0h'!$A$3,"Date0",$B206),"")</f>
        <v/>
      </c>
      <c r="K206" s="55" t="str">
        <f>IFERROR(GETPIVOTDATA("Moyenne de Bar  ",'TCD 0h-0h'!$A$3,"Date0",$B206),"")</f>
        <v/>
      </c>
      <c r="L206" s="78" t="str">
        <f>IFERROR(GETPIVOTDATA("Moyenne de Wind Speed",'TCD 0h-0h'!$A$3,"Date0",$B206),"")</f>
        <v/>
      </c>
      <c r="M206" s="78" t="str">
        <f>IFERROR(GETPIVOTDATA("Max de Wind Speed",'TCD 0h-0h'!$A$3,"Date0",$B206),"")</f>
        <v/>
      </c>
      <c r="N206" s="77" t="str">
        <f>IFERROR(GETPIVOTDATA("Max de Hi Speed",'TCD 0h-0h'!$A$3,"Date0",$B206),"")</f>
        <v/>
      </c>
      <c r="O206" s="78" t="str">
        <f>IFERROR(INDEX('TCD vent'!$T:$T,MATCH($B206,'TCD vent'!$A:$A,0)),"")</f>
        <v/>
      </c>
    </row>
    <row r="207" spans="2:15" x14ac:dyDescent="0.35">
      <c r="B207" s="31">
        <f t="shared" si="3"/>
        <v>203</v>
      </c>
      <c r="C207" s="32" t="str">
        <f>IFERROR(GETPIVOTDATA("Low Temp",'TCD 18h-18h'!$A$3,"Date18",B207),"")</f>
        <v/>
      </c>
      <c r="D207" s="32" t="str">
        <f>IFERROR(GETPIVOTDATA("Max de Hi Temp",'TCD 6h-6h'!$A$3,"Date6",B207),"")</f>
        <v/>
      </c>
      <c r="E207" s="33" t="str">
        <f>IFERROR(GETPIVOTDATA("Moyenne de Temp Out",'TCD 0h-0h'!$A$3,"Date0",B207),"")</f>
        <v/>
      </c>
      <c r="F207" s="45" t="str">
        <f>IFERROR(GETPIVOTDATA("Somme de Rain",'TCD 6h-6h'!$A$3,"Date6",B207),"")</f>
        <v/>
      </c>
      <c r="G207" s="45" t="str">
        <f>IFERROR(INDEX('TCD 6h-6h'!$AG:$AG,MATCH($B207,'TCD 6h-6h'!$G:$G,0)),"")</f>
        <v/>
      </c>
      <c r="H207" s="44" t="str">
        <f>IFERROR(GETPIVOTDATA("Max de Rain Rate",'TCD 6h-6h'!$A$3,"Date6",B207),"")</f>
        <v/>
      </c>
      <c r="I207" s="56" t="str">
        <f>IFERROR(GETPIVOTDATA("Min de Bar  ",'TCD 0h-0h'!$A$3,"Date0",$B207),"")</f>
        <v/>
      </c>
      <c r="J207" s="56" t="str">
        <f>IFERROR(GETPIVOTDATA("Max de Bar  ",'TCD 0h-0h'!$A$3,"Date0",$B207),"")</f>
        <v/>
      </c>
      <c r="K207" s="55" t="str">
        <f>IFERROR(GETPIVOTDATA("Moyenne de Bar  ",'TCD 0h-0h'!$A$3,"Date0",$B207),"")</f>
        <v/>
      </c>
      <c r="L207" s="78" t="str">
        <f>IFERROR(GETPIVOTDATA("Moyenne de Wind Speed",'TCD 0h-0h'!$A$3,"Date0",$B207),"")</f>
        <v/>
      </c>
      <c r="M207" s="78" t="str">
        <f>IFERROR(GETPIVOTDATA("Max de Wind Speed",'TCD 0h-0h'!$A$3,"Date0",$B207),"")</f>
        <v/>
      </c>
      <c r="N207" s="77" t="str">
        <f>IFERROR(GETPIVOTDATA("Max de Hi Speed",'TCD 0h-0h'!$A$3,"Date0",$B207),"")</f>
        <v/>
      </c>
      <c r="O207" s="78" t="str">
        <f>IFERROR(INDEX('TCD vent'!$T:$T,MATCH($B207,'TCD vent'!$A:$A,0)),"")</f>
        <v/>
      </c>
    </row>
    <row r="208" spans="2:15" x14ac:dyDescent="0.35">
      <c r="B208" s="31">
        <f t="shared" si="3"/>
        <v>204</v>
      </c>
      <c r="C208" s="32" t="str">
        <f>IFERROR(GETPIVOTDATA("Low Temp",'TCD 18h-18h'!$A$3,"Date18",B208),"")</f>
        <v/>
      </c>
      <c r="D208" s="32" t="str">
        <f>IFERROR(GETPIVOTDATA("Max de Hi Temp",'TCD 6h-6h'!$A$3,"Date6",B208),"")</f>
        <v/>
      </c>
      <c r="E208" s="33" t="str">
        <f>IFERROR(GETPIVOTDATA("Moyenne de Temp Out",'TCD 0h-0h'!$A$3,"Date0",B208),"")</f>
        <v/>
      </c>
      <c r="F208" s="45" t="str">
        <f>IFERROR(GETPIVOTDATA("Somme de Rain",'TCD 6h-6h'!$A$3,"Date6",B208),"")</f>
        <v/>
      </c>
      <c r="G208" s="45" t="str">
        <f>IFERROR(INDEX('TCD 6h-6h'!$AG:$AG,MATCH($B208,'TCD 6h-6h'!$G:$G,0)),"")</f>
        <v/>
      </c>
      <c r="H208" s="44" t="str">
        <f>IFERROR(GETPIVOTDATA("Max de Rain Rate",'TCD 6h-6h'!$A$3,"Date6",B208),"")</f>
        <v/>
      </c>
      <c r="I208" s="56" t="str">
        <f>IFERROR(GETPIVOTDATA("Min de Bar  ",'TCD 0h-0h'!$A$3,"Date0",$B208),"")</f>
        <v/>
      </c>
      <c r="J208" s="56" t="str">
        <f>IFERROR(GETPIVOTDATA("Max de Bar  ",'TCD 0h-0h'!$A$3,"Date0",$B208),"")</f>
        <v/>
      </c>
      <c r="K208" s="55" t="str">
        <f>IFERROR(GETPIVOTDATA("Moyenne de Bar  ",'TCD 0h-0h'!$A$3,"Date0",$B208),"")</f>
        <v/>
      </c>
      <c r="L208" s="78" t="str">
        <f>IFERROR(GETPIVOTDATA("Moyenne de Wind Speed",'TCD 0h-0h'!$A$3,"Date0",$B208),"")</f>
        <v/>
      </c>
      <c r="M208" s="78" t="str">
        <f>IFERROR(GETPIVOTDATA("Max de Wind Speed",'TCD 0h-0h'!$A$3,"Date0",$B208),"")</f>
        <v/>
      </c>
      <c r="N208" s="77" t="str">
        <f>IFERROR(GETPIVOTDATA("Max de Hi Speed",'TCD 0h-0h'!$A$3,"Date0",$B208),"")</f>
        <v/>
      </c>
      <c r="O208" s="78" t="str">
        <f>IFERROR(INDEX('TCD vent'!$T:$T,MATCH($B208,'TCD vent'!$A:$A,0)),"")</f>
        <v/>
      </c>
    </row>
    <row r="209" spans="2:15" x14ac:dyDescent="0.35">
      <c r="B209" s="31">
        <f t="shared" si="3"/>
        <v>205</v>
      </c>
      <c r="C209" s="32" t="str">
        <f>IFERROR(GETPIVOTDATA("Low Temp",'TCD 18h-18h'!$A$3,"Date18",B209),"")</f>
        <v/>
      </c>
      <c r="D209" s="32" t="str">
        <f>IFERROR(GETPIVOTDATA("Max de Hi Temp",'TCD 6h-6h'!$A$3,"Date6",B209),"")</f>
        <v/>
      </c>
      <c r="E209" s="33" t="str">
        <f>IFERROR(GETPIVOTDATA("Moyenne de Temp Out",'TCD 0h-0h'!$A$3,"Date0",B209),"")</f>
        <v/>
      </c>
      <c r="F209" s="45" t="str">
        <f>IFERROR(GETPIVOTDATA("Somme de Rain",'TCD 6h-6h'!$A$3,"Date6",B209),"")</f>
        <v/>
      </c>
      <c r="G209" s="45" t="str">
        <f>IFERROR(INDEX('TCD 6h-6h'!$AG:$AG,MATCH($B209,'TCD 6h-6h'!$G:$G,0)),"")</f>
        <v/>
      </c>
      <c r="H209" s="44" t="str">
        <f>IFERROR(GETPIVOTDATA("Max de Rain Rate",'TCD 6h-6h'!$A$3,"Date6",B209),"")</f>
        <v/>
      </c>
      <c r="I209" s="56" t="str">
        <f>IFERROR(GETPIVOTDATA("Min de Bar  ",'TCD 0h-0h'!$A$3,"Date0",$B209),"")</f>
        <v/>
      </c>
      <c r="J209" s="56" t="str">
        <f>IFERROR(GETPIVOTDATA("Max de Bar  ",'TCD 0h-0h'!$A$3,"Date0",$B209),"")</f>
        <v/>
      </c>
      <c r="K209" s="55" t="str">
        <f>IFERROR(GETPIVOTDATA("Moyenne de Bar  ",'TCD 0h-0h'!$A$3,"Date0",$B209),"")</f>
        <v/>
      </c>
      <c r="L209" s="78" t="str">
        <f>IFERROR(GETPIVOTDATA("Moyenne de Wind Speed",'TCD 0h-0h'!$A$3,"Date0",$B209),"")</f>
        <v/>
      </c>
      <c r="M209" s="78" t="str">
        <f>IFERROR(GETPIVOTDATA("Max de Wind Speed",'TCD 0h-0h'!$A$3,"Date0",$B209),"")</f>
        <v/>
      </c>
      <c r="N209" s="77" t="str">
        <f>IFERROR(GETPIVOTDATA("Max de Hi Speed",'TCD 0h-0h'!$A$3,"Date0",$B209),"")</f>
        <v/>
      </c>
      <c r="O209" s="78" t="str">
        <f>IFERROR(INDEX('TCD vent'!$T:$T,MATCH($B209,'TCD vent'!$A:$A,0)),"")</f>
        <v/>
      </c>
    </row>
    <row r="210" spans="2:15" x14ac:dyDescent="0.35">
      <c r="B210" s="31">
        <f t="shared" si="3"/>
        <v>206</v>
      </c>
      <c r="C210" s="32" t="str">
        <f>IFERROR(GETPIVOTDATA("Low Temp",'TCD 18h-18h'!$A$3,"Date18",B210),"")</f>
        <v/>
      </c>
      <c r="D210" s="32" t="str">
        <f>IFERROR(GETPIVOTDATA("Max de Hi Temp",'TCD 6h-6h'!$A$3,"Date6",B210),"")</f>
        <v/>
      </c>
      <c r="E210" s="33" t="str">
        <f>IFERROR(GETPIVOTDATA("Moyenne de Temp Out",'TCD 0h-0h'!$A$3,"Date0",B210),"")</f>
        <v/>
      </c>
      <c r="F210" s="45" t="str">
        <f>IFERROR(GETPIVOTDATA("Somme de Rain",'TCD 6h-6h'!$A$3,"Date6",B210),"")</f>
        <v/>
      </c>
      <c r="G210" s="45" t="str">
        <f>IFERROR(INDEX('TCD 6h-6h'!$AG:$AG,MATCH($B210,'TCD 6h-6h'!$G:$G,0)),"")</f>
        <v/>
      </c>
      <c r="H210" s="44" t="str">
        <f>IFERROR(GETPIVOTDATA("Max de Rain Rate",'TCD 6h-6h'!$A$3,"Date6",B210),"")</f>
        <v/>
      </c>
      <c r="I210" s="56" t="str">
        <f>IFERROR(GETPIVOTDATA("Min de Bar  ",'TCD 0h-0h'!$A$3,"Date0",$B210),"")</f>
        <v/>
      </c>
      <c r="J210" s="56" t="str">
        <f>IFERROR(GETPIVOTDATA("Max de Bar  ",'TCD 0h-0h'!$A$3,"Date0",$B210),"")</f>
        <v/>
      </c>
      <c r="K210" s="55" t="str">
        <f>IFERROR(GETPIVOTDATA("Moyenne de Bar  ",'TCD 0h-0h'!$A$3,"Date0",$B210),"")</f>
        <v/>
      </c>
      <c r="L210" s="78" t="str">
        <f>IFERROR(GETPIVOTDATA("Moyenne de Wind Speed",'TCD 0h-0h'!$A$3,"Date0",$B210),"")</f>
        <v/>
      </c>
      <c r="M210" s="78" t="str">
        <f>IFERROR(GETPIVOTDATA("Max de Wind Speed",'TCD 0h-0h'!$A$3,"Date0",$B210),"")</f>
        <v/>
      </c>
      <c r="N210" s="77" t="str">
        <f>IFERROR(GETPIVOTDATA("Max de Hi Speed",'TCD 0h-0h'!$A$3,"Date0",$B210),"")</f>
        <v/>
      </c>
      <c r="O210" s="78" t="str">
        <f>IFERROR(INDEX('TCD vent'!$T:$T,MATCH($B210,'TCD vent'!$A:$A,0)),"")</f>
        <v/>
      </c>
    </row>
    <row r="211" spans="2:15" x14ac:dyDescent="0.35">
      <c r="B211" s="31">
        <f t="shared" si="3"/>
        <v>207</v>
      </c>
      <c r="C211" s="32" t="str">
        <f>IFERROR(GETPIVOTDATA("Low Temp",'TCD 18h-18h'!$A$3,"Date18",B211),"")</f>
        <v/>
      </c>
      <c r="D211" s="32" t="str">
        <f>IFERROR(GETPIVOTDATA("Max de Hi Temp",'TCD 6h-6h'!$A$3,"Date6",B211),"")</f>
        <v/>
      </c>
      <c r="E211" s="33" t="str">
        <f>IFERROR(GETPIVOTDATA("Moyenne de Temp Out",'TCD 0h-0h'!$A$3,"Date0",B211),"")</f>
        <v/>
      </c>
      <c r="F211" s="45" t="str">
        <f>IFERROR(GETPIVOTDATA("Somme de Rain",'TCD 6h-6h'!$A$3,"Date6",B211),"")</f>
        <v/>
      </c>
      <c r="G211" s="45" t="str">
        <f>IFERROR(INDEX('TCD 6h-6h'!$AG:$AG,MATCH($B211,'TCD 6h-6h'!$G:$G,0)),"")</f>
        <v/>
      </c>
      <c r="H211" s="44" t="str">
        <f>IFERROR(GETPIVOTDATA("Max de Rain Rate",'TCD 6h-6h'!$A$3,"Date6",B211),"")</f>
        <v/>
      </c>
      <c r="I211" s="56" t="str">
        <f>IFERROR(GETPIVOTDATA("Min de Bar  ",'TCD 0h-0h'!$A$3,"Date0",$B211),"")</f>
        <v/>
      </c>
      <c r="J211" s="56" t="str">
        <f>IFERROR(GETPIVOTDATA("Max de Bar  ",'TCD 0h-0h'!$A$3,"Date0",$B211),"")</f>
        <v/>
      </c>
      <c r="K211" s="55" t="str">
        <f>IFERROR(GETPIVOTDATA("Moyenne de Bar  ",'TCD 0h-0h'!$A$3,"Date0",$B211),"")</f>
        <v/>
      </c>
      <c r="L211" s="78" t="str">
        <f>IFERROR(GETPIVOTDATA("Moyenne de Wind Speed",'TCD 0h-0h'!$A$3,"Date0",$B211),"")</f>
        <v/>
      </c>
      <c r="M211" s="78" t="str">
        <f>IFERROR(GETPIVOTDATA("Max de Wind Speed",'TCD 0h-0h'!$A$3,"Date0",$B211),"")</f>
        <v/>
      </c>
      <c r="N211" s="77" t="str">
        <f>IFERROR(GETPIVOTDATA("Max de Hi Speed",'TCD 0h-0h'!$A$3,"Date0",$B211),"")</f>
        <v/>
      </c>
      <c r="O211" s="78" t="str">
        <f>IFERROR(INDEX('TCD vent'!$T:$T,MATCH($B211,'TCD vent'!$A:$A,0)),"")</f>
        <v/>
      </c>
    </row>
    <row r="212" spans="2:15" x14ac:dyDescent="0.35">
      <c r="B212" s="31">
        <f t="shared" si="3"/>
        <v>208</v>
      </c>
      <c r="C212" s="32" t="str">
        <f>IFERROR(GETPIVOTDATA("Low Temp",'TCD 18h-18h'!$A$3,"Date18",B212),"")</f>
        <v/>
      </c>
      <c r="D212" s="32" t="str">
        <f>IFERROR(GETPIVOTDATA("Max de Hi Temp",'TCD 6h-6h'!$A$3,"Date6",B212),"")</f>
        <v/>
      </c>
      <c r="E212" s="33" t="str">
        <f>IFERROR(GETPIVOTDATA("Moyenne de Temp Out",'TCD 0h-0h'!$A$3,"Date0",B212),"")</f>
        <v/>
      </c>
      <c r="F212" s="45" t="str">
        <f>IFERROR(GETPIVOTDATA("Somme de Rain",'TCD 6h-6h'!$A$3,"Date6",B212),"")</f>
        <v/>
      </c>
      <c r="G212" s="45" t="str">
        <f>IFERROR(INDEX('TCD 6h-6h'!$AG:$AG,MATCH($B212,'TCD 6h-6h'!$G:$G,0)),"")</f>
        <v/>
      </c>
      <c r="H212" s="44" t="str">
        <f>IFERROR(GETPIVOTDATA("Max de Rain Rate",'TCD 6h-6h'!$A$3,"Date6",B212),"")</f>
        <v/>
      </c>
      <c r="I212" s="56" t="str">
        <f>IFERROR(GETPIVOTDATA("Min de Bar  ",'TCD 0h-0h'!$A$3,"Date0",$B212),"")</f>
        <v/>
      </c>
      <c r="J212" s="56" t="str">
        <f>IFERROR(GETPIVOTDATA("Max de Bar  ",'TCD 0h-0h'!$A$3,"Date0",$B212),"")</f>
        <v/>
      </c>
      <c r="K212" s="55" t="str">
        <f>IFERROR(GETPIVOTDATA("Moyenne de Bar  ",'TCD 0h-0h'!$A$3,"Date0",$B212),"")</f>
        <v/>
      </c>
      <c r="L212" s="78" t="str">
        <f>IFERROR(GETPIVOTDATA("Moyenne de Wind Speed",'TCD 0h-0h'!$A$3,"Date0",$B212),"")</f>
        <v/>
      </c>
      <c r="M212" s="78" t="str">
        <f>IFERROR(GETPIVOTDATA("Max de Wind Speed",'TCD 0h-0h'!$A$3,"Date0",$B212),"")</f>
        <v/>
      </c>
      <c r="N212" s="77" t="str">
        <f>IFERROR(GETPIVOTDATA("Max de Hi Speed",'TCD 0h-0h'!$A$3,"Date0",$B212),"")</f>
        <v/>
      </c>
      <c r="O212" s="78" t="str">
        <f>IFERROR(INDEX('TCD vent'!$T:$T,MATCH($B212,'TCD vent'!$A:$A,0)),"")</f>
        <v/>
      </c>
    </row>
    <row r="213" spans="2:15" x14ac:dyDescent="0.35">
      <c r="B213" s="31">
        <f t="shared" si="3"/>
        <v>209</v>
      </c>
      <c r="C213" s="32" t="str">
        <f>IFERROR(GETPIVOTDATA("Low Temp",'TCD 18h-18h'!$A$3,"Date18",B213),"")</f>
        <v/>
      </c>
      <c r="D213" s="32" t="str">
        <f>IFERROR(GETPIVOTDATA("Max de Hi Temp",'TCD 6h-6h'!$A$3,"Date6",B213),"")</f>
        <v/>
      </c>
      <c r="E213" s="33" t="str">
        <f>IFERROR(GETPIVOTDATA("Moyenne de Temp Out",'TCD 0h-0h'!$A$3,"Date0",B213),"")</f>
        <v/>
      </c>
      <c r="F213" s="45" t="str">
        <f>IFERROR(GETPIVOTDATA("Somme de Rain",'TCD 6h-6h'!$A$3,"Date6",B213),"")</f>
        <v/>
      </c>
      <c r="G213" s="45" t="str">
        <f>IFERROR(INDEX('TCD 6h-6h'!$AG:$AG,MATCH($B213,'TCD 6h-6h'!$G:$G,0)),"")</f>
        <v/>
      </c>
      <c r="H213" s="44" t="str">
        <f>IFERROR(GETPIVOTDATA("Max de Rain Rate",'TCD 6h-6h'!$A$3,"Date6",B213),"")</f>
        <v/>
      </c>
      <c r="I213" s="56" t="str">
        <f>IFERROR(GETPIVOTDATA("Min de Bar  ",'TCD 0h-0h'!$A$3,"Date0",$B213),"")</f>
        <v/>
      </c>
      <c r="J213" s="56" t="str">
        <f>IFERROR(GETPIVOTDATA("Max de Bar  ",'TCD 0h-0h'!$A$3,"Date0",$B213),"")</f>
        <v/>
      </c>
      <c r="K213" s="55" t="str">
        <f>IFERROR(GETPIVOTDATA("Moyenne de Bar  ",'TCD 0h-0h'!$A$3,"Date0",$B213),"")</f>
        <v/>
      </c>
      <c r="L213" s="78" t="str">
        <f>IFERROR(GETPIVOTDATA("Moyenne de Wind Speed",'TCD 0h-0h'!$A$3,"Date0",$B213),"")</f>
        <v/>
      </c>
      <c r="M213" s="78" t="str">
        <f>IFERROR(GETPIVOTDATA("Max de Wind Speed",'TCD 0h-0h'!$A$3,"Date0",$B213),"")</f>
        <v/>
      </c>
      <c r="N213" s="77" t="str">
        <f>IFERROR(GETPIVOTDATA("Max de Hi Speed",'TCD 0h-0h'!$A$3,"Date0",$B213),"")</f>
        <v/>
      </c>
      <c r="O213" s="78" t="str">
        <f>IFERROR(INDEX('TCD vent'!$T:$T,MATCH($B213,'TCD vent'!$A:$A,0)),"")</f>
        <v/>
      </c>
    </row>
    <row r="214" spans="2:15" x14ac:dyDescent="0.35">
      <c r="B214" s="31">
        <f t="shared" si="3"/>
        <v>210</v>
      </c>
      <c r="C214" s="32" t="str">
        <f>IFERROR(GETPIVOTDATA("Low Temp",'TCD 18h-18h'!$A$3,"Date18",B214),"")</f>
        <v/>
      </c>
      <c r="D214" s="32" t="str">
        <f>IFERROR(GETPIVOTDATA("Max de Hi Temp",'TCD 6h-6h'!$A$3,"Date6",B214),"")</f>
        <v/>
      </c>
      <c r="E214" s="33" t="str">
        <f>IFERROR(GETPIVOTDATA("Moyenne de Temp Out",'TCD 0h-0h'!$A$3,"Date0",B214),"")</f>
        <v/>
      </c>
      <c r="F214" s="45" t="str">
        <f>IFERROR(GETPIVOTDATA("Somme de Rain",'TCD 6h-6h'!$A$3,"Date6",B214),"")</f>
        <v/>
      </c>
      <c r="G214" s="45" t="str">
        <f>IFERROR(INDEX('TCD 6h-6h'!$AG:$AG,MATCH($B214,'TCD 6h-6h'!$G:$G,0)),"")</f>
        <v/>
      </c>
      <c r="H214" s="44" t="str">
        <f>IFERROR(GETPIVOTDATA("Max de Rain Rate",'TCD 6h-6h'!$A$3,"Date6",B214),"")</f>
        <v/>
      </c>
      <c r="I214" s="56" t="str">
        <f>IFERROR(GETPIVOTDATA("Min de Bar  ",'TCD 0h-0h'!$A$3,"Date0",$B214),"")</f>
        <v/>
      </c>
      <c r="J214" s="56" t="str">
        <f>IFERROR(GETPIVOTDATA("Max de Bar  ",'TCD 0h-0h'!$A$3,"Date0",$B214),"")</f>
        <v/>
      </c>
      <c r="K214" s="55" t="str">
        <f>IFERROR(GETPIVOTDATA("Moyenne de Bar  ",'TCD 0h-0h'!$A$3,"Date0",$B214),"")</f>
        <v/>
      </c>
      <c r="L214" s="78" t="str">
        <f>IFERROR(GETPIVOTDATA("Moyenne de Wind Speed",'TCD 0h-0h'!$A$3,"Date0",$B214),"")</f>
        <v/>
      </c>
      <c r="M214" s="78" t="str">
        <f>IFERROR(GETPIVOTDATA("Max de Wind Speed",'TCD 0h-0h'!$A$3,"Date0",$B214),"")</f>
        <v/>
      </c>
      <c r="N214" s="77" t="str">
        <f>IFERROR(GETPIVOTDATA("Max de Hi Speed",'TCD 0h-0h'!$A$3,"Date0",$B214),"")</f>
        <v/>
      </c>
      <c r="O214" s="78" t="str">
        <f>IFERROR(INDEX('TCD vent'!$T:$T,MATCH($B214,'TCD vent'!$A:$A,0)),"")</f>
        <v/>
      </c>
    </row>
    <row r="215" spans="2:15" x14ac:dyDescent="0.35">
      <c r="B215" s="31">
        <f t="shared" si="3"/>
        <v>211</v>
      </c>
      <c r="C215" s="32" t="str">
        <f>IFERROR(GETPIVOTDATA("Low Temp",'TCD 18h-18h'!$A$3,"Date18",B215),"")</f>
        <v/>
      </c>
      <c r="D215" s="32" t="str">
        <f>IFERROR(GETPIVOTDATA("Max de Hi Temp",'TCD 6h-6h'!$A$3,"Date6",B215),"")</f>
        <v/>
      </c>
      <c r="E215" s="33" t="str">
        <f>IFERROR(GETPIVOTDATA("Moyenne de Temp Out",'TCD 0h-0h'!$A$3,"Date0",B215),"")</f>
        <v/>
      </c>
      <c r="F215" s="45" t="str">
        <f>IFERROR(GETPIVOTDATA("Somme de Rain",'TCD 6h-6h'!$A$3,"Date6",B215),"")</f>
        <v/>
      </c>
      <c r="G215" s="45" t="str">
        <f>IFERROR(INDEX('TCD 6h-6h'!$AG:$AG,MATCH($B215,'TCD 6h-6h'!$G:$G,0)),"")</f>
        <v/>
      </c>
      <c r="H215" s="44" t="str">
        <f>IFERROR(GETPIVOTDATA("Max de Rain Rate",'TCD 6h-6h'!$A$3,"Date6",B215),"")</f>
        <v/>
      </c>
      <c r="I215" s="56" t="str">
        <f>IFERROR(GETPIVOTDATA("Min de Bar  ",'TCD 0h-0h'!$A$3,"Date0",$B215),"")</f>
        <v/>
      </c>
      <c r="J215" s="56" t="str">
        <f>IFERROR(GETPIVOTDATA("Max de Bar  ",'TCD 0h-0h'!$A$3,"Date0",$B215),"")</f>
        <v/>
      </c>
      <c r="K215" s="55" t="str">
        <f>IFERROR(GETPIVOTDATA("Moyenne de Bar  ",'TCD 0h-0h'!$A$3,"Date0",$B215),"")</f>
        <v/>
      </c>
      <c r="L215" s="78" t="str">
        <f>IFERROR(GETPIVOTDATA("Moyenne de Wind Speed",'TCD 0h-0h'!$A$3,"Date0",$B215),"")</f>
        <v/>
      </c>
      <c r="M215" s="78" t="str">
        <f>IFERROR(GETPIVOTDATA("Max de Wind Speed",'TCD 0h-0h'!$A$3,"Date0",$B215),"")</f>
        <v/>
      </c>
      <c r="N215" s="77" t="str">
        <f>IFERROR(GETPIVOTDATA("Max de Hi Speed",'TCD 0h-0h'!$A$3,"Date0",$B215),"")</f>
        <v/>
      </c>
      <c r="O215" s="78" t="str">
        <f>IFERROR(INDEX('TCD vent'!$T:$T,MATCH($B215,'TCD vent'!$A:$A,0)),"")</f>
        <v/>
      </c>
    </row>
    <row r="216" spans="2:15" x14ac:dyDescent="0.35">
      <c r="B216" s="31">
        <f t="shared" si="3"/>
        <v>212</v>
      </c>
      <c r="C216" s="32" t="str">
        <f>IFERROR(GETPIVOTDATA("Low Temp",'TCD 18h-18h'!$A$3,"Date18",B216),"")</f>
        <v/>
      </c>
      <c r="D216" s="32" t="str">
        <f>IFERROR(GETPIVOTDATA("Max de Hi Temp",'TCD 6h-6h'!$A$3,"Date6",B216),"")</f>
        <v/>
      </c>
      <c r="E216" s="33" t="str">
        <f>IFERROR(GETPIVOTDATA("Moyenne de Temp Out",'TCD 0h-0h'!$A$3,"Date0",B216),"")</f>
        <v/>
      </c>
      <c r="F216" s="45" t="str">
        <f>IFERROR(GETPIVOTDATA("Somme de Rain",'TCD 6h-6h'!$A$3,"Date6",B216),"")</f>
        <v/>
      </c>
      <c r="G216" s="45" t="str">
        <f>IFERROR(INDEX('TCD 6h-6h'!$AG:$AG,MATCH($B216,'TCD 6h-6h'!$G:$G,0)),"")</f>
        <v/>
      </c>
      <c r="H216" s="44" t="str">
        <f>IFERROR(GETPIVOTDATA("Max de Rain Rate",'TCD 6h-6h'!$A$3,"Date6",B216),"")</f>
        <v/>
      </c>
      <c r="I216" s="56" t="str">
        <f>IFERROR(GETPIVOTDATA("Min de Bar  ",'TCD 0h-0h'!$A$3,"Date0",$B216),"")</f>
        <v/>
      </c>
      <c r="J216" s="56" t="str">
        <f>IFERROR(GETPIVOTDATA("Max de Bar  ",'TCD 0h-0h'!$A$3,"Date0",$B216),"")</f>
        <v/>
      </c>
      <c r="K216" s="55" t="str">
        <f>IFERROR(GETPIVOTDATA("Moyenne de Bar  ",'TCD 0h-0h'!$A$3,"Date0",$B216),"")</f>
        <v/>
      </c>
      <c r="L216" s="78" t="str">
        <f>IFERROR(GETPIVOTDATA("Moyenne de Wind Speed",'TCD 0h-0h'!$A$3,"Date0",$B216),"")</f>
        <v/>
      </c>
      <c r="M216" s="78" t="str">
        <f>IFERROR(GETPIVOTDATA("Max de Wind Speed",'TCD 0h-0h'!$A$3,"Date0",$B216),"")</f>
        <v/>
      </c>
      <c r="N216" s="77" t="str">
        <f>IFERROR(GETPIVOTDATA("Max de Hi Speed",'TCD 0h-0h'!$A$3,"Date0",$B216),"")</f>
        <v/>
      </c>
      <c r="O216" s="78" t="str">
        <f>IFERROR(INDEX('TCD vent'!$T:$T,MATCH($B216,'TCD vent'!$A:$A,0)),"")</f>
        <v/>
      </c>
    </row>
    <row r="217" spans="2:15" x14ac:dyDescent="0.35">
      <c r="B217" s="31">
        <f t="shared" si="3"/>
        <v>213</v>
      </c>
      <c r="C217" s="32" t="str">
        <f>IFERROR(GETPIVOTDATA("Low Temp",'TCD 18h-18h'!$A$3,"Date18",B217),"")</f>
        <v/>
      </c>
      <c r="D217" s="32" t="str">
        <f>IFERROR(GETPIVOTDATA("Max de Hi Temp",'TCD 6h-6h'!$A$3,"Date6",B217),"")</f>
        <v/>
      </c>
      <c r="E217" s="33" t="str">
        <f>IFERROR(GETPIVOTDATA("Moyenne de Temp Out",'TCD 0h-0h'!$A$3,"Date0",B217),"")</f>
        <v/>
      </c>
      <c r="F217" s="45" t="str">
        <f>IFERROR(GETPIVOTDATA("Somme de Rain",'TCD 6h-6h'!$A$3,"Date6",B217),"")</f>
        <v/>
      </c>
      <c r="G217" s="45" t="str">
        <f>IFERROR(INDEX('TCD 6h-6h'!$AG:$AG,MATCH($B217,'TCD 6h-6h'!$G:$G,0)),"")</f>
        <v/>
      </c>
      <c r="H217" s="44" t="str">
        <f>IFERROR(GETPIVOTDATA("Max de Rain Rate",'TCD 6h-6h'!$A$3,"Date6",B217),"")</f>
        <v/>
      </c>
      <c r="I217" s="56" t="str">
        <f>IFERROR(GETPIVOTDATA("Min de Bar  ",'TCD 0h-0h'!$A$3,"Date0",$B217),"")</f>
        <v/>
      </c>
      <c r="J217" s="56" t="str">
        <f>IFERROR(GETPIVOTDATA("Max de Bar  ",'TCD 0h-0h'!$A$3,"Date0",$B217),"")</f>
        <v/>
      </c>
      <c r="K217" s="55" t="str">
        <f>IFERROR(GETPIVOTDATA("Moyenne de Bar  ",'TCD 0h-0h'!$A$3,"Date0",$B217),"")</f>
        <v/>
      </c>
      <c r="L217" s="78" t="str">
        <f>IFERROR(GETPIVOTDATA("Moyenne de Wind Speed",'TCD 0h-0h'!$A$3,"Date0",$B217),"")</f>
        <v/>
      </c>
      <c r="M217" s="78" t="str">
        <f>IFERROR(GETPIVOTDATA("Max de Wind Speed",'TCD 0h-0h'!$A$3,"Date0",$B217),"")</f>
        <v/>
      </c>
      <c r="N217" s="77" t="str">
        <f>IFERROR(GETPIVOTDATA("Max de Hi Speed",'TCD 0h-0h'!$A$3,"Date0",$B217),"")</f>
        <v/>
      </c>
      <c r="O217" s="78" t="str">
        <f>IFERROR(INDEX('TCD vent'!$T:$T,MATCH($B217,'TCD vent'!$A:$A,0)),"")</f>
        <v/>
      </c>
    </row>
    <row r="218" spans="2:15" x14ac:dyDescent="0.35">
      <c r="B218" s="31">
        <f t="shared" si="3"/>
        <v>214</v>
      </c>
      <c r="C218" s="32" t="str">
        <f>IFERROR(GETPIVOTDATA("Low Temp",'TCD 18h-18h'!$A$3,"Date18",B218),"")</f>
        <v/>
      </c>
      <c r="D218" s="32" t="str">
        <f>IFERROR(GETPIVOTDATA("Max de Hi Temp",'TCD 6h-6h'!$A$3,"Date6",B218),"")</f>
        <v/>
      </c>
      <c r="E218" s="33" t="str">
        <f>IFERROR(GETPIVOTDATA("Moyenne de Temp Out",'TCD 0h-0h'!$A$3,"Date0",B218),"")</f>
        <v/>
      </c>
      <c r="F218" s="45" t="str">
        <f>IFERROR(GETPIVOTDATA("Somme de Rain",'TCD 6h-6h'!$A$3,"Date6",B218),"")</f>
        <v/>
      </c>
      <c r="G218" s="45" t="str">
        <f>IFERROR(INDEX('TCD 6h-6h'!$AG:$AG,MATCH($B218,'TCD 6h-6h'!$G:$G,0)),"")</f>
        <v/>
      </c>
      <c r="H218" s="44" t="str">
        <f>IFERROR(GETPIVOTDATA("Max de Rain Rate",'TCD 6h-6h'!$A$3,"Date6",B218),"")</f>
        <v/>
      </c>
      <c r="I218" s="56" t="str">
        <f>IFERROR(GETPIVOTDATA("Min de Bar  ",'TCD 0h-0h'!$A$3,"Date0",$B218),"")</f>
        <v/>
      </c>
      <c r="J218" s="56" t="str">
        <f>IFERROR(GETPIVOTDATA("Max de Bar  ",'TCD 0h-0h'!$A$3,"Date0",$B218),"")</f>
        <v/>
      </c>
      <c r="K218" s="55" t="str">
        <f>IFERROR(GETPIVOTDATA("Moyenne de Bar  ",'TCD 0h-0h'!$A$3,"Date0",$B218),"")</f>
        <v/>
      </c>
      <c r="L218" s="78" t="str">
        <f>IFERROR(GETPIVOTDATA("Moyenne de Wind Speed",'TCD 0h-0h'!$A$3,"Date0",$B218),"")</f>
        <v/>
      </c>
      <c r="M218" s="78" t="str">
        <f>IFERROR(GETPIVOTDATA("Max de Wind Speed",'TCD 0h-0h'!$A$3,"Date0",$B218),"")</f>
        <v/>
      </c>
      <c r="N218" s="77" t="str">
        <f>IFERROR(GETPIVOTDATA("Max de Hi Speed",'TCD 0h-0h'!$A$3,"Date0",$B218),"")</f>
        <v/>
      </c>
      <c r="O218" s="78" t="str">
        <f>IFERROR(INDEX('TCD vent'!$T:$T,MATCH($B218,'TCD vent'!$A:$A,0)),"")</f>
        <v/>
      </c>
    </row>
    <row r="219" spans="2:15" x14ac:dyDescent="0.35">
      <c r="B219" s="31">
        <f t="shared" si="3"/>
        <v>215</v>
      </c>
      <c r="C219" s="32" t="str">
        <f>IFERROR(GETPIVOTDATA("Low Temp",'TCD 18h-18h'!$A$3,"Date18",B219),"")</f>
        <v/>
      </c>
      <c r="D219" s="32" t="str">
        <f>IFERROR(GETPIVOTDATA("Max de Hi Temp",'TCD 6h-6h'!$A$3,"Date6",B219),"")</f>
        <v/>
      </c>
      <c r="E219" s="33" t="str">
        <f>IFERROR(GETPIVOTDATA("Moyenne de Temp Out",'TCD 0h-0h'!$A$3,"Date0",B219),"")</f>
        <v/>
      </c>
      <c r="F219" s="45" t="str">
        <f>IFERROR(GETPIVOTDATA("Somme de Rain",'TCD 6h-6h'!$A$3,"Date6",B219),"")</f>
        <v/>
      </c>
      <c r="G219" s="45" t="str">
        <f>IFERROR(INDEX('TCD 6h-6h'!$AG:$AG,MATCH($B219,'TCD 6h-6h'!$G:$G,0)),"")</f>
        <v/>
      </c>
      <c r="H219" s="44" t="str">
        <f>IFERROR(GETPIVOTDATA("Max de Rain Rate",'TCD 6h-6h'!$A$3,"Date6",B219),"")</f>
        <v/>
      </c>
      <c r="I219" s="56" t="str">
        <f>IFERROR(GETPIVOTDATA("Min de Bar  ",'TCD 0h-0h'!$A$3,"Date0",$B219),"")</f>
        <v/>
      </c>
      <c r="J219" s="56" t="str">
        <f>IFERROR(GETPIVOTDATA("Max de Bar  ",'TCD 0h-0h'!$A$3,"Date0",$B219),"")</f>
        <v/>
      </c>
      <c r="K219" s="55" t="str">
        <f>IFERROR(GETPIVOTDATA("Moyenne de Bar  ",'TCD 0h-0h'!$A$3,"Date0",$B219),"")</f>
        <v/>
      </c>
      <c r="L219" s="78" t="str">
        <f>IFERROR(GETPIVOTDATA("Moyenne de Wind Speed",'TCD 0h-0h'!$A$3,"Date0",$B219),"")</f>
        <v/>
      </c>
      <c r="M219" s="78" t="str">
        <f>IFERROR(GETPIVOTDATA("Max de Wind Speed",'TCD 0h-0h'!$A$3,"Date0",$B219),"")</f>
        <v/>
      </c>
      <c r="N219" s="77" t="str">
        <f>IFERROR(GETPIVOTDATA("Max de Hi Speed",'TCD 0h-0h'!$A$3,"Date0",$B219),"")</f>
        <v/>
      </c>
      <c r="O219" s="78" t="str">
        <f>IFERROR(INDEX('TCD vent'!$T:$T,MATCH($B219,'TCD vent'!$A:$A,0)),"")</f>
        <v/>
      </c>
    </row>
    <row r="220" spans="2:15" x14ac:dyDescent="0.35">
      <c r="B220" s="31">
        <f t="shared" si="3"/>
        <v>216</v>
      </c>
      <c r="C220" s="32" t="str">
        <f>IFERROR(GETPIVOTDATA("Low Temp",'TCD 18h-18h'!$A$3,"Date18",B220),"")</f>
        <v/>
      </c>
      <c r="D220" s="32" t="str">
        <f>IFERROR(GETPIVOTDATA("Max de Hi Temp",'TCD 6h-6h'!$A$3,"Date6",B220),"")</f>
        <v/>
      </c>
      <c r="E220" s="33" t="str">
        <f>IFERROR(GETPIVOTDATA("Moyenne de Temp Out",'TCD 0h-0h'!$A$3,"Date0",B220),"")</f>
        <v/>
      </c>
      <c r="F220" s="45" t="str">
        <f>IFERROR(GETPIVOTDATA("Somme de Rain",'TCD 6h-6h'!$A$3,"Date6",B220),"")</f>
        <v/>
      </c>
      <c r="G220" s="45" t="str">
        <f>IFERROR(INDEX('TCD 6h-6h'!$AG:$AG,MATCH($B220,'TCD 6h-6h'!$G:$G,0)),"")</f>
        <v/>
      </c>
      <c r="H220" s="44" t="str">
        <f>IFERROR(GETPIVOTDATA("Max de Rain Rate",'TCD 6h-6h'!$A$3,"Date6",B220),"")</f>
        <v/>
      </c>
      <c r="I220" s="56" t="str">
        <f>IFERROR(GETPIVOTDATA("Min de Bar  ",'TCD 0h-0h'!$A$3,"Date0",$B220),"")</f>
        <v/>
      </c>
      <c r="J220" s="56" t="str">
        <f>IFERROR(GETPIVOTDATA("Max de Bar  ",'TCD 0h-0h'!$A$3,"Date0",$B220),"")</f>
        <v/>
      </c>
      <c r="K220" s="55" t="str">
        <f>IFERROR(GETPIVOTDATA("Moyenne de Bar  ",'TCD 0h-0h'!$A$3,"Date0",$B220),"")</f>
        <v/>
      </c>
      <c r="L220" s="78" t="str">
        <f>IFERROR(GETPIVOTDATA("Moyenne de Wind Speed",'TCD 0h-0h'!$A$3,"Date0",$B220),"")</f>
        <v/>
      </c>
      <c r="M220" s="78" t="str">
        <f>IFERROR(GETPIVOTDATA("Max de Wind Speed",'TCD 0h-0h'!$A$3,"Date0",$B220),"")</f>
        <v/>
      </c>
      <c r="N220" s="77" t="str">
        <f>IFERROR(GETPIVOTDATA("Max de Hi Speed",'TCD 0h-0h'!$A$3,"Date0",$B220),"")</f>
        <v/>
      </c>
      <c r="O220" s="78" t="str">
        <f>IFERROR(INDEX('TCD vent'!$T:$T,MATCH($B220,'TCD vent'!$A:$A,0)),"")</f>
        <v/>
      </c>
    </row>
    <row r="221" spans="2:15" x14ac:dyDescent="0.35">
      <c r="B221" s="31">
        <f t="shared" si="3"/>
        <v>217</v>
      </c>
      <c r="C221" s="32" t="str">
        <f>IFERROR(GETPIVOTDATA("Low Temp",'TCD 18h-18h'!$A$3,"Date18",B221),"")</f>
        <v/>
      </c>
      <c r="D221" s="32" t="str">
        <f>IFERROR(GETPIVOTDATA("Max de Hi Temp",'TCD 6h-6h'!$A$3,"Date6",B221),"")</f>
        <v/>
      </c>
      <c r="E221" s="33" t="str">
        <f>IFERROR(GETPIVOTDATA("Moyenne de Temp Out",'TCD 0h-0h'!$A$3,"Date0",B221),"")</f>
        <v/>
      </c>
      <c r="F221" s="45" t="str">
        <f>IFERROR(GETPIVOTDATA("Somme de Rain",'TCD 6h-6h'!$A$3,"Date6",B221),"")</f>
        <v/>
      </c>
      <c r="G221" s="45" t="str">
        <f>IFERROR(INDEX('TCD 6h-6h'!$AG:$AG,MATCH($B221,'TCD 6h-6h'!$G:$G,0)),"")</f>
        <v/>
      </c>
      <c r="H221" s="44" t="str">
        <f>IFERROR(GETPIVOTDATA("Max de Rain Rate",'TCD 6h-6h'!$A$3,"Date6",B221),"")</f>
        <v/>
      </c>
      <c r="I221" s="56" t="str">
        <f>IFERROR(GETPIVOTDATA("Min de Bar  ",'TCD 0h-0h'!$A$3,"Date0",$B221),"")</f>
        <v/>
      </c>
      <c r="J221" s="56" t="str">
        <f>IFERROR(GETPIVOTDATA("Max de Bar  ",'TCD 0h-0h'!$A$3,"Date0",$B221),"")</f>
        <v/>
      </c>
      <c r="K221" s="55" t="str">
        <f>IFERROR(GETPIVOTDATA("Moyenne de Bar  ",'TCD 0h-0h'!$A$3,"Date0",$B221),"")</f>
        <v/>
      </c>
      <c r="L221" s="78" t="str">
        <f>IFERROR(GETPIVOTDATA("Moyenne de Wind Speed",'TCD 0h-0h'!$A$3,"Date0",$B221),"")</f>
        <v/>
      </c>
      <c r="M221" s="78" t="str">
        <f>IFERROR(GETPIVOTDATA("Max de Wind Speed",'TCD 0h-0h'!$A$3,"Date0",$B221),"")</f>
        <v/>
      </c>
      <c r="N221" s="77" t="str">
        <f>IFERROR(GETPIVOTDATA("Max de Hi Speed",'TCD 0h-0h'!$A$3,"Date0",$B221),"")</f>
        <v/>
      </c>
      <c r="O221" s="78" t="str">
        <f>IFERROR(INDEX('TCD vent'!$T:$T,MATCH($B221,'TCD vent'!$A:$A,0)),"")</f>
        <v/>
      </c>
    </row>
    <row r="222" spans="2:15" x14ac:dyDescent="0.35">
      <c r="B222" s="31">
        <f t="shared" si="3"/>
        <v>218</v>
      </c>
      <c r="C222" s="32" t="str">
        <f>IFERROR(GETPIVOTDATA("Low Temp",'TCD 18h-18h'!$A$3,"Date18",B222),"")</f>
        <v/>
      </c>
      <c r="D222" s="32" t="str">
        <f>IFERROR(GETPIVOTDATA("Max de Hi Temp",'TCD 6h-6h'!$A$3,"Date6",B222),"")</f>
        <v/>
      </c>
      <c r="E222" s="33" t="str">
        <f>IFERROR(GETPIVOTDATA("Moyenne de Temp Out",'TCD 0h-0h'!$A$3,"Date0",B222),"")</f>
        <v/>
      </c>
      <c r="F222" s="45" t="str">
        <f>IFERROR(GETPIVOTDATA("Somme de Rain",'TCD 6h-6h'!$A$3,"Date6",B222),"")</f>
        <v/>
      </c>
      <c r="G222" s="45" t="str">
        <f>IFERROR(INDEX('TCD 6h-6h'!$AG:$AG,MATCH($B222,'TCD 6h-6h'!$G:$G,0)),"")</f>
        <v/>
      </c>
      <c r="H222" s="44" t="str">
        <f>IFERROR(GETPIVOTDATA("Max de Rain Rate",'TCD 6h-6h'!$A$3,"Date6",B222),"")</f>
        <v/>
      </c>
      <c r="I222" s="56" t="str">
        <f>IFERROR(GETPIVOTDATA("Min de Bar  ",'TCD 0h-0h'!$A$3,"Date0",$B222),"")</f>
        <v/>
      </c>
      <c r="J222" s="56" t="str">
        <f>IFERROR(GETPIVOTDATA("Max de Bar  ",'TCD 0h-0h'!$A$3,"Date0",$B222),"")</f>
        <v/>
      </c>
      <c r="K222" s="55" t="str">
        <f>IFERROR(GETPIVOTDATA("Moyenne de Bar  ",'TCD 0h-0h'!$A$3,"Date0",$B222),"")</f>
        <v/>
      </c>
      <c r="L222" s="78" t="str">
        <f>IFERROR(GETPIVOTDATA("Moyenne de Wind Speed",'TCD 0h-0h'!$A$3,"Date0",$B222),"")</f>
        <v/>
      </c>
      <c r="M222" s="78" t="str">
        <f>IFERROR(GETPIVOTDATA("Max de Wind Speed",'TCD 0h-0h'!$A$3,"Date0",$B222),"")</f>
        <v/>
      </c>
      <c r="N222" s="77" t="str">
        <f>IFERROR(GETPIVOTDATA("Max de Hi Speed",'TCD 0h-0h'!$A$3,"Date0",$B222),"")</f>
        <v/>
      </c>
      <c r="O222" s="78" t="str">
        <f>IFERROR(INDEX('TCD vent'!$T:$T,MATCH($B222,'TCD vent'!$A:$A,0)),"")</f>
        <v/>
      </c>
    </row>
    <row r="223" spans="2:15" x14ac:dyDescent="0.35">
      <c r="B223" s="31">
        <f t="shared" si="3"/>
        <v>219</v>
      </c>
      <c r="C223" s="32" t="str">
        <f>IFERROR(GETPIVOTDATA("Low Temp",'TCD 18h-18h'!$A$3,"Date18",B223),"")</f>
        <v/>
      </c>
      <c r="D223" s="32" t="str">
        <f>IFERROR(GETPIVOTDATA("Max de Hi Temp",'TCD 6h-6h'!$A$3,"Date6",B223),"")</f>
        <v/>
      </c>
      <c r="E223" s="33" t="str">
        <f>IFERROR(GETPIVOTDATA("Moyenne de Temp Out",'TCD 0h-0h'!$A$3,"Date0",B223),"")</f>
        <v/>
      </c>
      <c r="F223" s="45" t="str">
        <f>IFERROR(GETPIVOTDATA("Somme de Rain",'TCD 6h-6h'!$A$3,"Date6",B223),"")</f>
        <v/>
      </c>
      <c r="G223" s="45" t="str">
        <f>IFERROR(INDEX('TCD 6h-6h'!$AG:$AG,MATCH($B223,'TCD 6h-6h'!$G:$G,0)),"")</f>
        <v/>
      </c>
      <c r="H223" s="44" t="str">
        <f>IFERROR(GETPIVOTDATA("Max de Rain Rate",'TCD 6h-6h'!$A$3,"Date6",B223),"")</f>
        <v/>
      </c>
      <c r="I223" s="56" t="str">
        <f>IFERROR(GETPIVOTDATA("Min de Bar  ",'TCD 0h-0h'!$A$3,"Date0",$B223),"")</f>
        <v/>
      </c>
      <c r="J223" s="56" t="str">
        <f>IFERROR(GETPIVOTDATA("Max de Bar  ",'TCD 0h-0h'!$A$3,"Date0",$B223),"")</f>
        <v/>
      </c>
      <c r="K223" s="55" t="str">
        <f>IFERROR(GETPIVOTDATA("Moyenne de Bar  ",'TCD 0h-0h'!$A$3,"Date0",$B223),"")</f>
        <v/>
      </c>
      <c r="L223" s="78" t="str">
        <f>IFERROR(GETPIVOTDATA("Moyenne de Wind Speed",'TCD 0h-0h'!$A$3,"Date0",$B223),"")</f>
        <v/>
      </c>
      <c r="M223" s="78" t="str">
        <f>IFERROR(GETPIVOTDATA("Max de Wind Speed",'TCD 0h-0h'!$A$3,"Date0",$B223),"")</f>
        <v/>
      </c>
      <c r="N223" s="77" t="str">
        <f>IFERROR(GETPIVOTDATA("Max de Hi Speed",'TCD 0h-0h'!$A$3,"Date0",$B223),"")</f>
        <v/>
      </c>
      <c r="O223" s="78" t="str">
        <f>IFERROR(INDEX('TCD vent'!$T:$T,MATCH($B223,'TCD vent'!$A:$A,0)),"")</f>
        <v/>
      </c>
    </row>
    <row r="224" spans="2:15" x14ac:dyDescent="0.35">
      <c r="B224" s="31">
        <f t="shared" si="3"/>
        <v>220</v>
      </c>
      <c r="C224" s="32" t="str">
        <f>IFERROR(GETPIVOTDATA("Low Temp",'TCD 18h-18h'!$A$3,"Date18",B224),"")</f>
        <v/>
      </c>
      <c r="D224" s="32" t="str">
        <f>IFERROR(GETPIVOTDATA("Max de Hi Temp",'TCD 6h-6h'!$A$3,"Date6",B224),"")</f>
        <v/>
      </c>
      <c r="E224" s="33" t="str">
        <f>IFERROR(GETPIVOTDATA("Moyenne de Temp Out",'TCD 0h-0h'!$A$3,"Date0",B224),"")</f>
        <v/>
      </c>
      <c r="F224" s="45" t="str">
        <f>IFERROR(GETPIVOTDATA("Somme de Rain",'TCD 6h-6h'!$A$3,"Date6",B224),"")</f>
        <v/>
      </c>
      <c r="G224" s="45" t="str">
        <f>IFERROR(INDEX('TCD 6h-6h'!$AG:$AG,MATCH($B224,'TCD 6h-6h'!$G:$G,0)),"")</f>
        <v/>
      </c>
      <c r="H224" s="44" t="str">
        <f>IFERROR(GETPIVOTDATA("Max de Rain Rate",'TCD 6h-6h'!$A$3,"Date6",B224),"")</f>
        <v/>
      </c>
      <c r="I224" s="56" t="str">
        <f>IFERROR(GETPIVOTDATA("Min de Bar  ",'TCD 0h-0h'!$A$3,"Date0",$B224),"")</f>
        <v/>
      </c>
      <c r="J224" s="56" t="str">
        <f>IFERROR(GETPIVOTDATA("Max de Bar  ",'TCD 0h-0h'!$A$3,"Date0",$B224),"")</f>
        <v/>
      </c>
      <c r="K224" s="55" t="str">
        <f>IFERROR(GETPIVOTDATA("Moyenne de Bar  ",'TCD 0h-0h'!$A$3,"Date0",$B224),"")</f>
        <v/>
      </c>
      <c r="L224" s="78" t="str">
        <f>IFERROR(GETPIVOTDATA("Moyenne de Wind Speed",'TCD 0h-0h'!$A$3,"Date0",$B224),"")</f>
        <v/>
      </c>
      <c r="M224" s="78" t="str">
        <f>IFERROR(GETPIVOTDATA("Max de Wind Speed",'TCD 0h-0h'!$A$3,"Date0",$B224),"")</f>
        <v/>
      </c>
      <c r="N224" s="77" t="str">
        <f>IFERROR(GETPIVOTDATA("Max de Hi Speed",'TCD 0h-0h'!$A$3,"Date0",$B224),"")</f>
        <v/>
      </c>
      <c r="O224" s="78" t="str">
        <f>IFERROR(INDEX('TCD vent'!$T:$T,MATCH($B224,'TCD vent'!$A:$A,0)),"")</f>
        <v/>
      </c>
    </row>
    <row r="225" spans="2:15" x14ac:dyDescent="0.35">
      <c r="B225" s="31">
        <f t="shared" si="3"/>
        <v>221</v>
      </c>
      <c r="C225" s="32" t="str">
        <f>IFERROR(GETPIVOTDATA("Low Temp",'TCD 18h-18h'!$A$3,"Date18",B225),"")</f>
        <v/>
      </c>
      <c r="D225" s="32" t="str">
        <f>IFERROR(GETPIVOTDATA("Max de Hi Temp",'TCD 6h-6h'!$A$3,"Date6",B225),"")</f>
        <v/>
      </c>
      <c r="E225" s="33" t="str">
        <f>IFERROR(GETPIVOTDATA("Moyenne de Temp Out",'TCD 0h-0h'!$A$3,"Date0",B225),"")</f>
        <v/>
      </c>
      <c r="F225" s="45" t="str">
        <f>IFERROR(GETPIVOTDATA("Somme de Rain",'TCD 6h-6h'!$A$3,"Date6",B225),"")</f>
        <v/>
      </c>
      <c r="G225" s="45" t="str">
        <f>IFERROR(INDEX('TCD 6h-6h'!$AG:$AG,MATCH($B225,'TCD 6h-6h'!$G:$G,0)),"")</f>
        <v/>
      </c>
      <c r="H225" s="44" t="str">
        <f>IFERROR(GETPIVOTDATA("Max de Rain Rate",'TCD 6h-6h'!$A$3,"Date6",B225),"")</f>
        <v/>
      </c>
      <c r="I225" s="56" t="str">
        <f>IFERROR(GETPIVOTDATA("Min de Bar  ",'TCD 0h-0h'!$A$3,"Date0",$B225),"")</f>
        <v/>
      </c>
      <c r="J225" s="56" t="str">
        <f>IFERROR(GETPIVOTDATA("Max de Bar  ",'TCD 0h-0h'!$A$3,"Date0",$B225),"")</f>
        <v/>
      </c>
      <c r="K225" s="55" t="str">
        <f>IFERROR(GETPIVOTDATA("Moyenne de Bar  ",'TCD 0h-0h'!$A$3,"Date0",$B225),"")</f>
        <v/>
      </c>
      <c r="L225" s="78" t="str">
        <f>IFERROR(GETPIVOTDATA("Moyenne de Wind Speed",'TCD 0h-0h'!$A$3,"Date0",$B225),"")</f>
        <v/>
      </c>
      <c r="M225" s="78" t="str">
        <f>IFERROR(GETPIVOTDATA("Max de Wind Speed",'TCD 0h-0h'!$A$3,"Date0",$B225),"")</f>
        <v/>
      </c>
      <c r="N225" s="77" t="str">
        <f>IFERROR(GETPIVOTDATA("Max de Hi Speed",'TCD 0h-0h'!$A$3,"Date0",$B225),"")</f>
        <v/>
      </c>
      <c r="O225" s="78" t="str">
        <f>IFERROR(INDEX('TCD vent'!$T:$T,MATCH($B225,'TCD vent'!$A:$A,0)),"")</f>
        <v/>
      </c>
    </row>
    <row r="226" spans="2:15" x14ac:dyDescent="0.35">
      <c r="B226" s="31">
        <f t="shared" si="3"/>
        <v>222</v>
      </c>
      <c r="C226" s="32" t="str">
        <f>IFERROR(GETPIVOTDATA("Low Temp",'TCD 18h-18h'!$A$3,"Date18",B226),"")</f>
        <v/>
      </c>
      <c r="D226" s="32" t="str">
        <f>IFERROR(GETPIVOTDATA("Max de Hi Temp",'TCD 6h-6h'!$A$3,"Date6",B226),"")</f>
        <v/>
      </c>
      <c r="E226" s="33" t="str">
        <f>IFERROR(GETPIVOTDATA("Moyenne de Temp Out",'TCD 0h-0h'!$A$3,"Date0",B226),"")</f>
        <v/>
      </c>
      <c r="F226" s="45" t="str">
        <f>IFERROR(GETPIVOTDATA("Somme de Rain",'TCD 6h-6h'!$A$3,"Date6",B226),"")</f>
        <v/>
      </c>
      <c r="G226" s="45" t="str">
        <f>IFERROR(INDEX('TCD 6h-6h'!$AG:$AG,MATCH($B226,'TCD 6h-6h'!$G:$G,0)),"")</f>
        <v/>
      </c>
      <c r="H226" s="44" t="str">
        <f>IFERROR(GETPIVOTDATA("Max de Rain Rate",'TCD 6h-6h'!$A$3,"Date6",B226),"")</f>
        <v/>
      </c>
      <c r="I226" s="56" t="str">
        <f>IFERROR(GETPIVOTDATA("Min de Bar  ",'TCD 0h-0h'!$A$3,"Date0",$B226),"")</f>
        <v/>
      </c>
      <c r="J226" s="56" t="str">
        <f>IFERROR(GETPIVOTDATA("Max de Bar  ",'TCD 0h-0h'!$A$3,"Date0",$B226),"")</f>
        <v/>
      </c>
      <c r="K226" s="55" t="str">
        <f>IFERROR(GETPIVOTDATA("Moyenne de Bar  ",'TCD 0h-0h'!$A$3,"Date0",$B226),"")</f>
        <v/>
      </c>
      <c r="L226" s="78" t="str">
        <f>IFERROR(GETPIVOTDATA("Moyenne de Wind Speed",'TCD 0h-0h'!$A$3,"Date0",$B226),"")</f>
        <v/>
      </c>
      <c r="M226" s="78" t="str">
        <f>IFERROR(GETPIVOTDATA("Max de Wind Speed",'TCD 0h-0h'!$A$3,"Date0",$B226),"")</f>
        <v/>
      </c>
      <c r="N226" s="77" t="str">
        <f>IFERROR(GETPIVOTDATA("Max de Hi Speed",'TCD 0h-0h'!$A$3,"Date0",$B226),"")</f>
        <v/>
      </c>
      <c r="O226" s="78" t="str">
        <f>IFERROR(INDEX('TCD vent'!$T:$T,MATCH($B226,'TCD vent'!$A:$A,0)),"")</f>
        <v/>
      </c>
    </row>
    <row r="227" spans="2:15" x14ac:dyDescent="0.35">
      <c r="B227" s="31">
        <f t="shared" si="3"/>
        <v>223</v>
      </c>
      <c r="C227" s="32" t="str">
        <f>IFERROR(GETPIVOTDATA("Low Temp",'TCD 18h-18h'!$A$3,"Date18",B227),"")</f>
        <v/>
      </c>
      <c r="D227" s="32" t="str">
        <f>IFERROR(GETPIVOTDATA("Max de Hi Temp",'TCD 6h-6h'!$A$3,"Date6",B227),"")</f>
        <v/>
      </c>
      <c r="E227" s="33" t="str">
        <f>IFERROR(GETPIVOTDATA("Moyenne de Temp Out",'TCD 0h-0h'!$A$3,"Date0",B227),"")</f>
        <v/>
      </c>
      <c r="F227" s="45" t="str">
        <f>IFERROR(GETPIVOTDATA("Somme de Rain",'TCD 6h-6h'!$A$3,"Date6",B227),"")</f>
        <v/>
      </c>
      <c r="G227" s="45" t="str">
        <f>IFERROR(INDEX('TCD 6h-6h'!$AG:$AG,MATCH($B227,'TCD 6h-6h'!$G:$G,0)),"")</f>
        <v/>
      </c>
      <c r="H227" s="44" t="str">
        <f>IFERROR(GETPIVOTDATA("Max de Rain Rate",'TCD 6h-6h'!$A$3,"Date6",B227),"")</f>
        <v/>
      </c>
      <c r="I227" s="56" t="str">
        <f>IFERROR(GETPIVOTDATA("Min de Bar  ",'TCD 0h-0h'!$A$3,"Date0",$B227),"")</f>
        <v/>
      </c>
      <c r="J227" s="56" t="str">
        <f>IFERROR(GETPIVOTDATA("Max de Bar  ",'TCD 0h-0h'!$A$3,"Date0",$B227),"")</f>
        <v/>
      </c>
      <c r="K227" s="55" t="str">
        <f>IFERROR(GETPIVOTDATA("Moyenne de Bar  ",'TCD 0h-0h'!$A$3,"Date0",$B227),"")</f>
        <v/>
      </c>
      <c r="L227" s="78" t="str">
        <f>IFERROR(GETPIVOTDATA("Moyenne de Wind Speed",'TCD 0h-0h'!$A$3,"Date0",$B227),"")</f>
        <v/>
      </c>
      <c r="M227" s="78" t="str">
        <f>IFERROR(GETPIVOTDATA("Max de Wind Speed",'TCD 0h-0h'!$A$3,"Date0",$B227),"")</f>
        <v/>
      </c>
      <c r="N227" s="77" t="str">
        <f>IFERROR(GETPIVOTDATA("Max de Hi Speed",'TCD 0h-0h'!$A$3,"Date0",$B227),"")</f>
        <v/>
      </c>
      <c r="O227" s="78" t="str">
        <f>IFERROR(INDEX('TCD vent'!$T:$T,MATCH($B227,'TCD vent'!$A:$A,0)),"")</f>
        <v/>
      </c>
    </row>
    <row r="228" spans="2:15" x14ac:dyDescent="0.35">
      <c r="B228" s="31">
        <f t="shared" si="3"/>
        <v>224</v>
      </c>
      <c r="C228" s="32" t="str">
        <f>IFERROR(GETPIVOTDATA("Low Temp",'TCD 18h-18h'!$A$3,"Date18",B228),"")</f>
        <v/>
      </c>
      <c r="D228" s="32" t="str">
        <f>IFERROR(GETPIVOTDATA("Max de Hi Temp",'TCD 6h-6h'!$A$3,"Date6",B228),"")</f>
        <v/>
      </c>
      <c r="E228" s="33" t="str">
        <f>IFERROR(GETPIVOTDATA("Moyenne de Temp Out",'TCD 0h-0h'!$A$3,"Date0",B228),"")</f>
        <v/>
      </c>
      <c r="F228" s="45" t="str">
        <f>IFERROR(GETPIVOTDATA("Somme de Rain",'TCD 6h-6h'!$A$3,"Date6",B228),"")</f>
        <v/>
      </c>
      <c r="G228" s="45" t="str">
        <f>IFERROR(INDEX('TCD 6h-6h'!$AG:$AG,MATCH($B228,'TCD 6h-6h'!$G:$G,0)),"")</f>
        <v/>
      </c>
      <c r="H228" s="44" t="str">
        <f>IFERROR(GETPIVOTDATA("Max de Rain Rate",'TCD 6h-6h'!$A$3,"Date6",B228),"")</f>
        <v/>
      </c>
      <c r="I228" s="56" t="str">
        <f>IFERROR(GETPIVOTDATA("Min de Bar  ",'TCD 0h-0h'!$A$3,"Date0",$B228),"")</f>
        <v/>
      </c>
      <c r="J228" s="56" t="str">
        <f>IFERROR(GETPIVOTDATA("Max de Bar  ",'TCD 0h-0h'!$A$3,"Date0",$B228),"")</f>
        <v/>
      </c>
      <c r="K228" s="55" t="str">
        <f>IFERROR(GETPIVOTDATA("Moyenne de Bar  ",'TCD 0h-0h'!$A$3,"Date0",$B228),"")</f>
        <v/>
      </c>
      <c r="L228" s="78" t="str">
        <f>IFERROR(GETPIVOTDATA("Moyenne de Wind Speed",'TCD 0h-0h'!$A$3,"Date0",$B228),"")</f>
        <v/>
      </c>
      <c r="M228" s="78" t="str">
        <f>IFERROR(GETPIVOTDATA("Max de Wind Speed",'TCD 0h-0h'!$A$3,"Date0",$B228),"")</f>
        <v/>
      </c>
      <c r="N228" s="77" t="str">
        <f>IFERROR(GETPIVOTDATA("Max de Hi Speed",'TCD 0h-0h'!$A$3,"Date0",$B228),"")</f>
        <v/>
      </c>
      <c r="O228" s="78" t="str">
        <f>IFERROR(INDEX('TCD vent'!$T:$T,MATCH($B228,'TCD vent'!$A:$A,0)),"")</f>
        <v/>
      </c>
    </row>
    <row r="229" spans="2:15" x14ac:dyDescent="0.35">
      <c r="B229" s="31">
        <f t="shared" si="3"/>
        <v>225</v>
      </c>
      <c r="C229" s="32" t="str">
        <f>IFERROR(GETPIVOTDATA("Low Temp",'TCD 18h-18h'!$A$3,"Date18",B229),"")</f>
        <v/>
      </c>
      <c r="D229" s="32" t="str">
        <f>IFERROR(GETPIVOTDATA("Max de Hi Temp",'TCD 6h-6h'!$A$3,"Date6",B229),"")</f>
        <v/>
      </c>
      <c r="E229" s="33" t="str">
        <f>IFERROR(GETPIVOTDATA("Moyenne de Temp Out",'TCD 0h-0h'!$A$3,"Date0",B229),"")</f>
        <v/>
      </c>
      <c r="F229" s="45" t="str">
        <f>IFERROR(GETPIVOTDATA("Somme de Rain",'TCD 6h-6h'!$A$3,"Date6",B229),"")</f>
        <v/>
      </c>
      <c r="G229" s="45" t="str">
        <f>IFERROR(INDEX('TCD 6h-6h'!$AG:$AG,MATCH($B229,'TCD 6h-6h'!$G:$G,0)),"")</f>
        <v/>
      </c>
      <c r="H229" s="44" t="str">
        <f>IFERROR(GETPIVOTDATA("Max de Rain Rate",'TCD 6h-6h'!$A$3,"Date6",B229),"")</f>
        <v/>
      </c>
      <c r="I229" s="56" t="str">
        <f>IFERROR(GETPIVOTDATA("Min de Bar  ",'TCD 0h-0h'!$A$3,"Date0",$B229),"")</f>
        <v/>
      </c>
      <c r="J229" s="56" t="str">
        <f>IFERROR(GETPIVOTDATA("Max de Bar  ",'TCD 0h-0h'!$A$3,"Date0",$B229),"")</f>
        <v/>
      </c>
      <c r="K229" s="55" t="str">
        <f>IFERROR(GETPIVOTDATA("Moyenne de Bar  ",'TCD 0h-0h'!$A$3,"Date0",$B229),"")</f>
        <v/>
      </c>
      <c r="L229" s="78" t="str">
        <f>IFERROR(GETPIVOTDATA("Moyenne de Wind Speed",'TCD 0h-0h'!$A$3,"Date0",$B229),"")</f>
        <v/>
      </c>
      <c r="M229" s="78" t="str">
        <f>IFERROR(GETPIVOTDATA("Max de Wind Speed",'TCD 0h-0h'!$A$3,"Date0",$B229),"")</f>
        <v/>
      </c>
      <c r="N229" s="77" t="str">
        <f>IFERROR(GETPIVOTDATA("Max de Hi Speed",'TCD 0h-0h'!$A$3,"Date0",$B229),"")</f>
        <v/>
      </c>
      <c r="O229" s="78" t="str">
        <f>IFERROR(INDEX('TCD vent'!$T:$T,MATCH($B229,'TCD vent'!$A:$A,0)),"")</f>
        <v/>
      </c>
    </row>
    <row r="230" spans="2:15" x14ac:dyDescent="0.35">
      <c r="B230" s="31">
        <f t="shared" si="3"/>
        <v>226</v>
      </c>
      <c r="C230" s="32" t="str">
        <f>IFERROR(GETPIVOTDATA("Low Temp",'TCD 18h-18h'!$A$3,"Date18",B230),"")</f>
        <v/>
      </c>
      <c r="D230" s="32" t="str">
        <f>IFERROR(GETPIVOTDATA("Max de Hi Temp",'TCD 6h-6h'!$A$3,"Date6",B230),"")</f>
        <v/>
      </c>
      <c r="E230" s="33" t="str">
        <f>IFERROR(GETPIVOTDATA("Moyenne de Temp Out",'TCD 0h-0h'!$A$3,"Date0",B230),"")</f>
        <v/>
      </c>
      <c r="F230" s="45" t="str">
        <f>IFERROR(GETPIVOTDATA("Somme de Rain",'TCD 6h-6h'!$A$3,"Date6",B230),"")</f>
        <v/>
      </c>
      <c r="G230" s="45" t="str">
        <f>IFERROR(INDEX('TCD 6h-6h'!$AG:$AG,MATCH($B230,'TCD 6h-6h'!$G:$G,0)),"")</f>
        <v/>
      </c>
      <c r="H230" s="44" t="str">
        <f>IFERROR(GETPIVOTDATA("Max de Rain Rate",'TCD 6h-6h'!$A$3,"Date6",B230),"")</f>
        <v/>
      </c>
      <c r="I230" s="56" t="str">
        <f>IFERROR(GETPIVOTDATA("Min de Bar  ",'TCD 0h-0h'!$A$3,"Date0",$B230),"")</f>
        <v/>
      </c>
      <c r="J230" s="56" t="str">
        <f>IFERROR(GETPIVOTDATA("Max de Bar  ",'TCD 0h-0h'!$A$3,"Date0",$B230),"")</f>
        <v/>
      </c>
      <c r="K230" s="55" t="str">
        <f>IFERROR(GETPIVOTDATA("Moyenne de Bar  ",'TCD 0h-0h'!$A$3,"Date0",$B230),"")</f>
        <v/>
      </c>
      <c r="L230" s="78" t="str">
        <f>IFERROR(GETPIVOTDATA("Moyenne de Wind Speed",'TCD 0h-0h'!$A$3,"Date0",$B230),"")</f>
        <v/>
      </c>
      <c r="M230" s="78" t="str">
        <f>IFERROR(GETPIVOTDATA("Max de Wind Speed",'TCD 0h-0h'!$A$3,"Date0",$B230),"")</f>
        <v/>
      </c>
      <c r="N230" s="77" t="str">
        <f>IFERROR(GETPIVOTDATA("Max de Hi Speed",'TCD 0h-0h'!$A$3,"Date0",$B230),"")</f>
        <v/>
      </c>
      <c r="O230" s="78" t="str">
        <f>IFERROR(INDEX('TCD vent'!$T:$T,MATCH($B230,'TCD vent'!$A:$A,0)),"")</f>
        <v/>
      </c>
    </row>
    <row r="231" spans="2:15" x14ac:dyDescent="0.35">
      <c r="B231" s="31">
        <f t="shared" si="3"/>
        <v>227</v>
      </c>
      <c r="C231" s="32" t="str">
        <f>IFERROR(GETPIVOTDATA("Low Temp",'TCD 18h-18h'!$A$3,"Date18",B231),"")</f>
        <v/>
      </c>
      <c r="D231" s="32" t="str">
        <f>IFERROR(GETPIVOTDATA("Max de Hi Temp",'TCD 6h-6h'!$A$3,"Date6",B231),"")</f>
        <v/>
      </c>
      <c r="E231" s="33" t="str">
        <f>IFERROR(GETPIVOTDATA("Moyenne de Temp Out",'TCD 0h-0h'!$A$3,"Date0",B231),"")</f>
        <v/>
      </c>
      <c r="F231" s="45" t="str">
        <f>IFERROR(GETPIVOTDATA("Somme de Rain",'TCD 6h-6h'!$A$3,"Date6",B231),"")</f>
        <v/>
      </c>
      <c r="G231" s="45" t="str">
        <f>IFERROR(INDEX('TCD 6h-6h'!$AG:$AG,MATCH($B231,'TCD 6h-6h'!$G:$G,0)),"")</f>
        <v/>
      </c>
      <c r="H231" s="44" t="str">
        <f>IFERROR(GETPIVOTDATA("Max de Rain Rate",'TCD 6h-6h'!$A$3,"Date6",B231),"")</f>
        <v/>
      </c>
      <c r="I231" s="56" t="str">
        <f>IFERROR(GETPIVOTDATA("Min de Bar  ",'TCD 0h-0h'!$A$3,"Date0",$B231),"")</f>
        <v/>
      </c>
      <c r="J231" s="56" t="str">
        <f>IFERROR(GETPIVOTDATA("Max de Bar  ",'TCD 0h-0h'!$A$3,"Date0",$B231),"")</f>
        <v/>
      </c>
      <c r="K231" s="55" t="str">
        <f>IFERROR(GETPIVOTDATA("Moyenne de Bar  ",'TCD 0h-0h'!$A$3,"Date0",$B231),"")</f>
        <v/>
      </c>
      <c r="L231" s="78" t="str">
        <f>IFERROR(GETPIVOTDATA("Moyenne de Wind Speed",'TCD 0h-0h'!$A$3,"Date0",$B231),"")</f>
        <v/>
      </c>
      <c r="M231" s="78" t="str">
        <f>IFERROR(GETPIVOTDATA("Max de Wind Speed",'TCD 0h-0h'!$A$3,"Date0",$B231),"")</f>
        <v/>
      </c>
      <c r="N231" s="77" t="str">
        <f>IFERROR(GETPIVOTDATA("Max de Hi Speed",'TCD 0h-0h'!$A$3,"Date0",$B231),"")</f>
        <v/>
      </c>
      <c r="O231" s="78" t="str">
        <f>IFERROR(INDEX('TCD vent'!$T:$T,MATCH($B231,'TCD vent'!$A:$A,0)),"")</f>
        <v/>
      </c>
    </row>
    <row r="232" spans="2:15" x14ac:dyDescent="0.35">
      <c r="B232" s="31">
        <f t="shared" si="3"/>
        <v>228</v>
      </c>
      <c r="C232" s="32" t="str">
        <f>IFERROR(GETPIVOTDATA("Low Temp",'TCD 18h-18h'!$A$3,"Date18",B232),"")</f>
        <v/>
      </c>
      <c r="D232" s="32" t="str">
        <f>IFERROR(GETPIVOTDATA("Max de Hi Temp",'TCD 6h-6h'!$A$3,"Date6",B232),"")</f>
        <v/>
      </c>
      <c r="E232" s="33" t="str">
        <f>IFERROR(GETPIVOTDATA("Moyenne de Temp Out",'TCD 0h-0h'!$A$3,"Date0",B232),"")</f>
        <v/>
      </c>
      <c r="F232" s="45" t="str">
        <f>IFERROR(GETPIVOTDATA("Somme de Rain",'TCD 6h-6h'!$A$3,"Date6",B232),"")</f>
        <v/>
      </c>
      <c r="G232" s="45" t="str">
        <f>IFERROR(INDEX('TCD 6h-6h'!$AG:$AG,MATCH($B232,'TCD 6h-6h'!$G:$G,0)),"")</f>
        <v/>
      </c>
      <c r="H232" s="44" t="str">
        <f>IFERROR(GETPIVOTDATA("Max de Rain Rate",'TCD 6h-6h'!$A$3,"Date6",B232),"")</f>
        <v/>
      </c>
      <c r="I232" s="56" t="str">
        <f>IFERROR(GETPIVOTDATA("Min de Bar  ",'TCD 0h-0h'!$A$3,"Date0",$B232),"")</f>
        <v/>
      </c>
      <c r="J232" s="56" t="str">
        <f>IFERROR(GETPIVOTDATA("Max de Bar  ",'TCD 0h-0h'!$A$3,"Date0",$B232),"")</f>
        <v/>
      </c>
      <c r="K232" s="55" t="str">
        <f>IFERROR(GETPIVOTDATA("Moyenne de Bar  ",'TCD 0h-0h'!$A$3,"Date0",$B232),"")</f>
        <v/>
      </c>
      <c r="L232" s="78" t="str">
        <f>IFERROR(GETPIVOTDATA("Moyenne de Wind Speed",'TCD 0h-0h'!$A$3,"Date0",$B232),"")</f>
        <v/>
      </c>
      <c r="M232" s="78" t="str">
        <f>IFERROR(GETPIVOTDATA("Max de Wind Speed",'TCD 0h-0h'!$A$3,"Date0",$B232),"")</f>
        <v/>
      </c>
      <c r="N232" s="77" t="str">
        <f>IFERROR(GETPIVOTDATA("Max de Hi Speed",'TCD 0h-0h'!$A$3,"Date0",$B232),"")</f>
        <v/>
      </c>
      <c r="O232" s="78" t="str">
        <f>IFERROR(INDEX('TCD vent'!$T:$T,MATCH($B232,'TCD vent'!$A:$A,0)),"")</f>
        <v/>
      </c>
    </row>
    <row r="233" spans="2:15" x14ac:dyDescent="0.35">
      <c r="B233" s="31">
        <f t="shared" si="3"/>
        <v>229</v>
      </c>
      <c r="C233" s="32" t="str">
        <f>IFERROR(GETPIVOTDATA("Low Temp",'TCD 18h-18h'!$A$3,"Date18",B233),"")</f>
        <v/>
      </c>
      <c r="D233" s="32" t="str">
        <f>IFERROR(GETPIVOTDATA("Max de Hi Temp",'TCD 6h-6h'!$A$3,"Date6",B233),"")</f>
        <v/>
      </c>
      <c r="E233" s="33" t="str">
        <f>IFERROR(GETPIVOTDATA("Moyenne de Temp Out",'TCD 0h-0h'!$A$3,"Date0",B233),"")</f>
        <v/>
      </c>
      <c r="F233" s="45" t="str">
        <f>IFERROR(GETPIVOTDATA("Somme de Rain",'TCD 6h-6h'!$A$3,"Date6",B233),"")</f>
        <v/>
      </c>
      <c r="G233" s="45" t="str">
        <f>IFERROR(INDEX('TCD 6h-6h'!$AG:$AG,MATCH($B233,'TCD 6h-6h'!$G:$G,0)),"")</f>
        <v/>
      </c>
      <c r="H233" s="44" t="str">
        <f>IFERROR(GETPIVOTDATA("Max de Rain Rate",'TCD 6h-6h'!$A$3,"Date6",B233),"")</f>
        <v/>
      </c>
      <c r="I233" s="56" t="str">
        <f>IFERROR(GETPIVOTDATA("Min de Bar  ",'TCD 0h-0h'!$A$3,"Date0",$B233),"")</f>
        <v/>
      </c>
      <c r="J233" s="56" t="str">
        <f>IFERROR(GETPIVOTDATA("Max de Bar  ",'TCD 0h-0h'!$A$3,"Date0",$B233),"")</f>
        <v/>
      </c>
      <c r="K233" s="55" t="str">
        <f>IFERROR(GETPIVOTDATA("Moyenne de Bar  ",'TCD 0h-0h'!$A$3,"Date0",$B233),"")</f>
        <v/>
      </c>
      <c r="L233" s="78" t="str">
        <f>IFERROR(GETPIVOTDATA("Moyenne de Wind Speed",'TCD 0h-0h'!$A$3,"Date0",$B233),"")</f>
        <v/>
      </c>
      <c r="M233" s="78" t="str">
        <f>IFERROR(GETPIVOTDATA("Max de Wind Speed",'TCD 0h-0h'!$A$3,"Date0",$B233),"")</f>
        <v/>
      </c>
      <c r="N233" s="77" t="str">
        <f>IFERROR(GETPIVOTDATA("Max de Hi Speed",'TCD 0h-0h'!$A$3,"Date0",$B233),"")</f>
        <v/>
      </c>
      <c r="O233" s="78" t="str">
        <f>IFERROR(INDEX('TCD vent'!$T:$T,MATCH($B233,'TCD vent'!$A:$A,0)),"")</f>
        <v/>
      </c>
    </row>
    <row r="234" spans="2:15" x14ac:dyDescent="0.35">
      <c r="B234" s="31">
        <f t="shared" si="3"/>
        <v>230</v>
      </c>
      <c r="C234" s="32" t="str">
        <f>IFERROR(GETPIVOTDATA("Low Temp",'TCD 18h-18h'!$A$3,"Date18",B234),"")</f>
        <v/>
      </c>
      <c r="D234" s="32" t="str">
        <f>IFERROR(GETPIVOTDATA("Max de Hi Temp",'TCD 6h-6h'!$A$3,"Date6",B234),"")</f>
        <v/>
      </c>
      <c r="E234" s="33" t="str">
        <f>IFERROR(GETPIVOTDATA("Moyenne de Temp Out",'TCD 0h-0h'!$A$3,"Date0",B234),"")</f>
        <v/>
      </c>
      <c r="F234" s="45" t="str">
        <f>IFERROR(GETPIVOTDATA("Somme de Rain",'TCD 6h-6h'!$A$3,"Date6",B234),"")</f>
        <v/>
      </c>
      <c r="G234" s="45" t="str">
        <f>IFERROR(INDEX('TCD 6h-6h'!$AG:$AG,MATCH($B234,'TCD 6h-6h'!$G:$G,0)),"")</f>
        <v/>
      </c>
      <c r="H234" s="44" t="str">
        <f>IFERROR(GETPIVOTDATA("Max de Rain Rate",'TCD 6h-6h'!$A$3,"Date6",B234),"")</f>
        <v/>
      </c>
      <c r="I234" s="56" t="str">
        <f>IFERROR(GETPIVOTDATA("Min de Bar  ",'TCD 0h-0h'!$A$3,"Date0",$B234),"")</f>
        <v/>
      </c>
      <c r="J234" s="56" t="str">
        <f>IFERROR(GETPIVOTDATA("Max de Bar  ",'TCD 0h-0h'!$A$3,"Date0",$B234),"")</f>
        <v/>
      </c>
      <c r="K234" s="55" t="str">
        <f>IFERROR(GETPIVOTDATA("Moyenne de Bar  ",'TCD 0h-0h'!$A$3,"Date0",$B234),"")</f>
        <v/>
      </c>
      <c r="L234" s="78" t="str">
        <f>IFERROR(GETPIVOTDATA("Moyenne de Wind Speed",'TCD 0h-0h'!$A$3,"Date0",$B234),"")</f>
        <v/>
      </c>
      <c r="M234" s="78" t="str">
        <f>IFERROR(GETPIVOTDATA("Max de Wind Speed",'TCD 0h-0h'!$A$3,"Date0",$B234),"")</f>
        <v/>
      </c>
      <c r="N234" s="77" t="str">
        <f>IFERROR(GETPIVOTDATA("Max de Hi Speed",'TCD 0h-0h'!$A$3,"Date0",$B234),"")</f>
        <v/>
      </c>
      <c r="O234" s="78" t="str">
        <f>IFERROR(INDEX('TCD vent'!$T:$T,MATCH($B234,'TCD vent'!$A:$A,0)),"")</f>
        <v/>
      </c>
    </row>
    <row r="235" spans="2:15" x14ac:dyDescent="0.35">
      <c r="B235" s="31">
        <f t="shared" si="3"/>
        <v>231</v>
      </c>
      <c r="C235" s="32" t="str">
        <f>IFERROR(GETPIVOTDATA("Low Temp",'TCD 18h-18h'!$A$3,"Date18",B235),"")</f>
        <v/>
      </c>
      <c r="D235" s="32" t="str">
        <f>IFERROR(GETPIVOTDATA("Max de Hi Temp",'TCD 6h-6h'!$A$3,"Date6",B235),"")</f>
        <v/>
      </c>
      <c r="E235" s="33" t="str">
        <f>IFERROR(GETPIVOTDATA("Moyenne de Temp Out",'TCD 0h-0h'!$A$3,"Date0",B235),"")</f>
        <v/>
      </c>
      <c r="F235" s="45" t="str">
        <f>IFERROR(GETPIVOTDATA("Somme de Rain",'TCD 6h-6h'!$A$3,"Date6",B235),"")</f>
        <v/>
      </c>
      <c r="G235" s="45" t="str">
        <f>IFERROR(INDEX('TCD 6h-6h'!$AG:$AG,MATCH($B235,'TCD 6h-6h'!$G:$G,0)),"")</f>
        <v/>
      </c>
      <c r="H235" s="44" t="str">
        <f>IFERROR(GETPIVOTDATA("Max de Rain Rate",'TCD 6h-6h'!$A$3,"Date6",B235),"")</f>
        <v/>
      </c>
      <c r="I235" s="56" t="str">
        <f>IFERROR(GETPIVOTDATA("Min de Bar  ",'TCD 0h-0h'!$A$3,"Date0",$B235),"")</f>
        <v/>
      </c>
      <c r="J235" s="56" t="str">
        <f>IFERROR(GETPIVOTDATA("Max de Bar  ",'TCD 0h-0h'!$A$3,"Date0",$B235),"")</f>
        <v/>
      </c>
      <c r="K235" s="55" t="str">
        <f>IFERROR(GETPIVOTDATA("Moyenne de Bar  ",'TCD 0h-0h'!$A$3,"Date0",$B235),"")</f>
        <v/>
      </c>
      <c r="L235" s="78" t="str">
        <f>IFERROR(GETPIVOTDATA("Moyenne de Wind Speed",'TCD 0h-0h'!$A$3,"Date0",$B235),"")</f>
        <v/>
      </c>
      <c r="M235" s="78" t="str">
        <f>IFERROR(GETPIVOTDATA("Max de Wind Speed",'TCD 0h-0h'!$A$3,"Date0",$B235),"")</f>
        <v/>
      </c>
      <c r="N235" s="77" t="str">
        <f>IFERROR(GETPIVOTDATA("Max de Hi Speed",'TCD 0h-0h'!$A$3,"Date0",$B235),"")</f>
        <v/>
      </c>
      <c r="O235" s="78" t="str">
        <f>IFERROR(INDEX('TCD vent'!$T:$T,MATCH($B235,'TCD vent'!$A:$A,0)),"")</f>
        <v/>
      </c>
    </row>
    <row r="236" spans="2:15" x14ac:dyDescent="0.35">
      <c r="B236" s="31">
        <f t="shared" si="3"/>
        <v>232</v>
      </c>
      <c r="C236" s="32" t="str">
        <f>IFERROR(GETPIVOTDATA("Low Temp",'TCD 18h-18h'!$A$3,"Date18",B236),"")</f>
        <v/>
      </c>
      <c r="D236" s="32" t="str">
        <f>IFERROR(GETPIVOTDATA("Max de Hi Temp",'TCD 6h-6h'!$A$3,"Date6",B236),"")</f>
        <v/>
      </c>
      <c r="E236" s="33" t="str">
        <f>IFERROR(GETPIVOTDATA("Moyenne de Temp Out",'TCD 0h-0h'!$A$3,"Date0",B236),"")</f>
        <v/>
      </c>
      <c r="F236" s="45" t="str">
        <f>IFERROR(GETPIVOTDATA("Somme de Rain",'TCD 6h-6h'!$A$3,"Date6",B236),"")</f>
        <v/>
      </c>
      <c r="G236" s="45" t="str">
        <f>IFERROR(INDEX('TCD 6h-6h'!$AG:$AG,MATCH($B236,'TCD 6h-6h'!$G:$G,0)),"")</f>
        <v/>
      </c>
      <c r="H236" s="44" t="str">
        <f>IFERROR(GETPIVOTDATA("Max de Rain Rate",'TCD 6h-6h'!$A$3,"Date6",B236),"")</f>
        <v/>
      </c>
      <c r="I236" s="56" t="str">
        <f>IFERROR(GETPIVOTDATA("Min de Bar  ",'TCD 0h-0h'!$A$3,"Date0",$B236),"")</f>
        <v/>
      </c>
      <c r="J236" s="56" t="str">
        <f>IFERROR(GETPIVOTDATA("Max de Bar  ",'TCD 0h-0h'!$A$3,"Date0",$B236),"")</f>
        <v/>
      </c>
      <c r="K236" s="55" t="str">
        <f>IFERROR(GETPIVOTDATA("Moyenne de Bar  ",'TCD 0h-0h'!$A$3,"Date0",$B236),"")</f>
        <v/>
      </c>
      <c r="L236" s="78" t="str">
        <f>IFERROR(GETPIVOTDATA("Moyenne de Wind Speed",'TCD 0h-0h'!$A$3,"Date0",$B236),"")</f>
        <v/>
      </c>
      <c r="M236" s="78" t="str">
        <f>IFERROR(GETPIVOTDATA("Max de Wind Speed",'TCD 0h-0h'!$A$3,"Date0",$B236),"")</f>
        <v/>
      </c>
      <c r="N236" s="77" t="str">
        <f>IFERROR(GETPIVOTDATA("Max de Hi Speed",'TCD 0h-0h'!$A$3,"Date0",$B236),"")</f>
        <v/>
      </c>
      <c r="O236" s="78" t="str">
        <f>IFERROR(INDEX('TCD vent'!$T:$T,MATCH($B236,'TCD vent'!$A:$A,0)),"")</f>
        <v/>
      </c>
    </row>
    <row r="237" spans="2:15" x14ac:dyDescent="0.35">
      <c r="B237" s="31">
        <f t="shared" si="3"/>
        <v>233</v>
      </c>
      <c r="C237" s="32" t="str">
        <f>IFERROR(GETPIVOTDATA("Low Temp",'TCD 18h-18h'!$A$3,"Date18",B237),"")</f>
        <v/>
      </c>
      <c r="D237" s="32" t="str">
        <f>IFERROR(GETPIVOTDATA("Max de Hi Temp",'TCD 6h-6h'!$A$3,"Date6",B237),"")</f>
        <v/>
      </c>
      <c r="E237" s="33" t="str">
        <f>IFERROR(GETPIVOTDATA("Moyenne de Temp Out",'TCD 0h-0h'!$A$3,"Date0",B237),"")</f>
        <v/>
      </c>
      <c r="F237" s="45" t="str">
        <f>IFERROR(GETPIVOTDATA("Somme de Rain",'TCD 6h-6h'!$A$3,"Date6",B237),"")</f>
        <v/>
      </c>
      <c r="G237" s="45" t="str">
        <f>IFERROR(INDEX('TCD 6h-6h'!$AG:$AG,MATCH($B237,'TCD 6h-6h'!$G:$G,0)),"")</f>
        <v/>
      </c>
      <c r="H237" s="44" t="str">
        <f>IFERROR(GETPIVOTDATA("Max de Rain Rate",'TCD 6h-6h'!$A$3,"Date6",B237),"")</f>
        <v/>
      </c>
      <c r="I237" s="56" t="str">
        <f>IFERROR(GETPIVOTDATA("Min de Bar  ",'TCD 0h-0h'!$A$3,"Date0",$B237),"")</f>
        <v/>
      </c>
      <c r="J237" s="56" t="str">
        <f>IFERROR(GETPIVOTDATA("Max de Bar  ",'TCD 0h-0h'!$A$3,"Date0",$B237),"")</f>
        <v/>
      </c>
      <c r="K237" s="55" t="str">
        <f>IFERROR(GETPIVOTDATA("Moyenne de Bar  ",'TCD 0h-0h'!$A$3,"Date0",$B237),"")</f>
        <v/>
      </c>
      <c r="L237" s="78" t="str">
        <f>IFERROR(GETPIVOTDATA("Moyenne de Wind Speed",'TCD 0h-0h'!$A$3,"Date0",$B237),"")</f>
        <v/>
      </c>
      <c r="M237" s="78" t="str">
        <f>IFERROR(GETPIVOTDATA("Max de Wind Speed",'TCD 0h-0h'!$A$3,"Date0",$B237),"")</f>
        <v/>
      </c>
      <c r="N237" s="77" t="str">
        <f>IFERROR(GETPIVOTDATA("Max de Hi Speed",'TCD 0h-0h'!$A$3,"Date0",$B237),"")</f>
        <v/>
      </c>
      <c r="O237" s="78" t="str">
        <f>IFERROR(INDEX('TCD vent'!$T:$T,MATCH($B237,'TCD vent'!$A:$A,0)),"")</f>
        <v/>
      </c>
    </row>
    <row r="238" spans="2:15" x14ac:dyDescent="0.35">
      <c r="B238" s="31">
        <f t="shared" si="3"/>
        <v>234</v>
      </c>
      <c r="C238" s="32" t="str">
        <f>IFERROR(GETPIVOTDATA("Low Temp",'TCD 18h-18h'!$A$3,"Date18",B238),"")</f>
        <v/>
      </c>
      <c r="D238" s="32" t="str">
        <f>IFERROR(GETPIVOTDATA("Max de Hi Temp",'TCD 6h-6h'!$A$3,"Date6",B238),"")</f>
        <v/>
      </c>
      <c r="E238" s="33" t="str">
        <f>IFERROR(GETPIVOTDATA("Moyenne de Temp Out",'TCD 0h-0h'!$A$3,"Date0",B238),"")</f>
        <v/>
      </c>
      <c r="F238" s="45" t="str">
        <f>IFERROR(GETPIVOTDATA("Somme de Rain",'TCD 6h-6h'!$A$3,"Date6",B238),"")</f>
        <v/>
      </c>
      <c r="G238" s="45" t="str">
        <f>IFERROR(INDEX('TCD 6h-6h'!$AG:$AG,MATCH($B238,'TCD 6h-6h'!$G:$G,0)),"")</f>
        <v/>
      </c>
      <c r="H238" s="44" t="str">
        <f>IFERROR(GETPIVOTDATA("Max de Rain Rate",'TCD 6h-6h'!$A$3,"Date6",B238),"")</f>
        <v/>
      </c>
      <c r="I238" s="56" t="str">
        <f>IFERROR(GETPIVOTDATA("Min de Bar  ",'TCD 0h-0h'!$A$3,"Date0",$B238),"")</f>
        <v/>
      </c>
      <c r="J238" s="56" t="str">
        <f>IFERROR(GETPIVOTDATA("Max de Bar  ",'TCD 0h-0h'!$A$3,"Date0",$B238),"")</f>
        <v/>
      </c>
      <c r="K238" s="55" t="str">
        <f>IFERROR(GETPIVOTDATA("Moyenne de Bar  ",'TCD 0h-0h'!$A$3,"Date0",$B238),"")</f>
        <v/>
      </c>
      <c r="L238" s="78" t="str">
        <f>IFERROR(GETPIVOTDATA("Moyenne de Wind Speed",'TCD 0h-0h'!$A$3,"Date0",$B238),"")</f>
        <v/>
      </c>
      <c r="M238" s="78" t="str">
        <f>IFERROR(GETPIVOTDATA("Max de Wind Speed",'TCD 0h-0h'!$A$3,"Date0",$B238),"")</f>
        <v/>
      </c>
      <c r="N238" s="77" t="str">
        <f>IFERROR(GETPIVOTDATA("Max de Hi Speed",'TCD 0h-0h'!$A$3,"Date0",$B238),"")</f>
        <v/>
      </c>
      <c r="O238" s="78" t="str">
        <f>IFERROR(INDEX('TCD vent'!$T:$T,MATCH($B238,'TCD vent'!$A:$A,0)),"")</f>
        <v/>
      </c>
    </row>
    <row r="239" spans="2:15" x14ac:dyDescent="0.35">
      <c r="B239" s="31">
        <f t="shared" si="3"/>
        <v>235</v>
      </c>
      <c r="C239" s="32" t="str">
        <f>IFERROR(GETPIVOTDATA("Low Temp",'TCD 18h-18h'!$A$3,"Date18",B239),"")</f>
        <v/>
      </c>
      <c r="D239" s="32" t="str">
        <f>IFERROR(GETPIVOTDATA("Max de Hi Temp",'TCD 6h-6h'!$A$3,"Date6",B239),"")</f>
        <v/>
      </c>
      <c r="E239" s="33" t="str">
        <f>IFERROR(GETPIVOTDATA("Moyenne de Temp Out",'TCD 0h-0h'!$A$3,"Date0",B239),"")</f>
        <v/>
      </c>
      <c r="F239" s="45" t="str">
        <f>IFERROR(GETPIVOTDATA("Somme de Rain",'TCD 6h-6h'!$A$3,"Date6",B239),"")</f>
        <v/>
      </c>
      <c r="G239" s="45" t="str">
        <f>IFERROR(INDEX('TCD 6h-6h'!$AG:$AG,MATCH($B239,'TCD 6h-6h'!$G:$G,0)),"")</f>
        <v/>
      </c>
      <c r="H239" s="44" t="str">
        <f>IFERROR(GETPIVOTDATA("Max de Rain Rate",'TCD 6h-6h'!$A$3,"Date6",B239),"")</f>
        <v/>
      </c>
      <c r="I239" s="56" t="str">
        <f>IFERROR(GETPIVOTDATA("Min de Bar  ",'TCD 0h-0h'!$A$3,"Date0",$B239),"")</f>
        <v/>
      </c>
      <c r="J239" s="56" t="str">
        <f>IFERROR(GETPIVOTDATA("Max de Bar  ",'TCD 0h-0h'!$A$3,"Date0",$B239),"")</f>
        <v/>
      </c>
      <c r="K239" s="55" t="str">
        <f>IFERROR(GETPIVOTDATA("Moyenne de Bar  ",'TCD 0h-0h'!$A$3,"Date0",$B239),"")</f>
        <v/>
      </c>
      <c r="L239" s="78" t="str">
        <f>IFERROR(GETPIVOTDATA("Moyenne de Wind Speed",'TCD 0h-0h'!$A$3,"Date0",$B239),"")</f>
        <v/>
      </c>
      <c r="M239" s="78" t="str">
        <f>IFERROR(GETPIVOTDATA("Max de Wind Speed",'TCD 0h-0h'!$A$3,"Date0",$B239),"")</f>
        <v/>
      </c>
      <c r="N239" s="77" t="str">
        <f>IFERROR(GETPIVOTDATA("Max de Hi Speed",'TCD 0h-0h'!$A$3,"Date0",$B239),"")</f>
        <v/>
      </c>
      <c r="O239" s="78" t="str">
        <f>IFERROR(INDEX('TCD vent'!$T:$T,MATCH($B239,'TCD vent'!$A:$A,0)),"")</f>
        <v/>
      </c>
    </row>
    <row r="240" spans="2:15" x14ac:dyDescent="0.35">
      <c r="B240" s="31">
        <f t="shared" si="3"/>
        <v>236</v>
      </c>
      <c r="C240" s="32" t="str">
        <f>IFERROR(GETPIVOTDATA("Low Temp",'TCD 18h-18h'!$A$3,"Date18",B240),"")</f>
        <v/>
      </c>
      <c r="D240" s="32" t="str">
        <f>IFERROR(GETPIVOTDATA("Max de Hi Temp",'TCD 6h-6h'!$A$3,"Date6",B240),"")</f>
        <v/>
      </c>
      <c r="E240" s="33" t="str">
        <f>IFERROR(GETPIVOTDATA("Moyenne de Temp Out",'TCD 0h-0h'!$A$3,"Date0",B240),"")</f>
        <v/>
      </c>
      <c r="F240" s="45" t="str">
        <f>IFERROR(GETPIVOTDATA("Somme de Rain",'TCD 6h-6h'!$A$3,"Date6",B240),"")</f>
        <v/>
      </c>
      <c r="G240" s="45" t="str">
        <f>IFERROR(INDEX('TCD 6h-6h'!$AG:$AG,MATCH($B240,'TCD 6h-6h'!$G:$G,0)),"")</f>
        <v/>
      </c>
      <c r="H240" s="44" t="str">
        <f>IFERROR(GETPIVOTDATA("Max de Rain Rate",'TCD 6h-6h'!$A$3,"Date6",B240),"")</f>
        <v/>
      </c>
      <c r="I240" s="56" t="str">
        <f>IFERROR(GETPIVOTDATA("Min de Bar  ",'TCD 0h-0h'!$A$3,"Date0",$B240),"")</f>
        <v/>
      </c>
      <c r="J240" s="56" t="str">
        <f>IFERROR(GETPIVOTDATA("Max de Bar  ",'TCD 0h-0h'!$A$3,"Date0",$B240),"")</f>
        <v/>
      </c>
      <c r="K240" s="55" t="str">
        <f>IFERROR(GETPIVOTDATA("Moyenne de Bar  ",'TCD 0h-0h'!$A$3,"Date0",$B240),"")</f>
        <v/>
      </c>
      <c r="L240" s="78" t="str">
        <f>IFERROR(GETPIVOTDATA("Moyenne de Wind Speed",'TCD 0h-0h'!$A$3,"Date0",$B240),"")</f>
        <v/>
      </c>
      <c r="M240" s="78" t="str">
        <f>IFERROR(GETPIVOTDATA("Max de Wind Speed",'TCD 0h-0h'!$A$3,"Date0",$B240),"")</f>
        <v/>
      </c>
      <c r="N240" s="77" t="str">
        <f>IFERROR(GETPIVOTDATA("Max de Hi Speed",'TCD 0h-0h'!$A$3,"Date0",$B240),"")</f>
        <v/>
      </c>
      <c r="O240" s="78" t="str">
        <f>IFERROR(INDEX('TCD vent'!$T:$T,MATCH($B240,'TCD vent'!$A:$A,0)),"")</f>
        <v/>
      </c>
    </row>
    <row r="241" spans="2:15" x14ac:dyDescent="0.35">
      <c r="B241" s="31">
        <f t="shared" si="3"/>
        <v>237</v>
      </c>
      <c r="C241" s="32" t="str">
        <f>IFERROR(GETPIVOTDATA("Low Temp",'TCD 18h-18h'!$A$3,"Date18",B241),"")</f>
        <v/>
      </c>
      <c r="D241" s="32" t="str">
        <f>IFERROR(GETPIVOTDATA("Max de Hi Temp",'TCD 6h-6h'!$A$3,"Date6",B241),"")</f>
        <v/>
      </c>
      <c r="E241" s="33" t="str">
        <f>IFERROR(GETPIVOTDATA("Moyenne de Temp Out",'TCD 0h-0h'!$A$3,"Date0",B241),"")</f>
        <v/>
      </c>
      <c r="F241" s="45" t="str">
        <f>IFERROR(GETPIVOTDATA("Somme de Rain",'TCD 6h-6h'!$A$3,"Date6",B241),"")</f>
        <v/>
      </c>
      <c r="G241" s="45" t="str">
        <f>IFERROR(INDEX('TCD 6h-6h'!$AG:$AG,MATCH($B241,'TCD 6h-6h'!$G:$G,0)),"")</f>
        <v/>
      </c>
      <c r="H241" s="44" t="str">
        <f>IFERROR(GETPIVOTDATA("Max de Rain Rate",'TCD 6h-6h'!$A$3,"Date6",B241),"")</f>
        <v/>
      </c>
      <c r="I241" s="56" t="str">
        <f>IFERROR(GETPIVOTDATA("Min de Bar  ",'TCD 0h-0h'!$A$3,"Date0",$B241),"")</f>
        <v/>
      </c>
      <c r="J241" s="56" t="str">
        <f>IFERROR(GETPIVOTDATA("Max de Bar  ",'TCD 0h-0h'!$A$3,"Date0",$B241),"")</f>
        <v/>
      </c>
      <c r="K241" s="55" t="str">
        <f>IFERROR(GETPIVOTDATA("Moyenne de Bar  ",'TCD 0h-0h'!$A$3,"Date0",$B241),"")</f>
        <v/>
      </c>
      <c r="L241" s="78" t="str">
        <f>IFERROR(GETPIVOTDATA("Moyenne de Wind Speed",'TCD 0h-0h'!$A$3,"Date0",$B241),"")</f>
        <v/>
      </c>
      <c r="M241" s="78" t="str">
        <f>IFERROR(GETPIVOTDATA("Max de Wind Speed",'TCD 0h-0h'!$A$3,"Date0",$B241),"")</f>
        <v/>
      </c>
      <c r="N241" s="77" t="str">
        <f>IFERROR(GETPIVOTDATA("Max de Hi Speed",'TCD 0h-0h'!$A$3,"Date0",$B241),"")</f>
        <v/>
      </c>
      <c r="O241" s="78" t="str">
        <f>IFERROR(INDEX('TCD vent'!$T:$T,MATCH($B241,'TCD vent'!$A:$A,0)),"")</f>
        <v/>
      </c>
    </row>
    <row r="242" spans="2:15" x14ac:dyDescent="0.35">
      <c r="B242" s="31">
        <f t="shared" si="3"/>
        <v>238</v>
      </c>
      <c r="C242" s="32" t="str">
        <f>IFERROR(GETPIVOTDATA("Low Temp",'TCD 18h-18h'!$A$3,"Date18",B242),"")</f>
        <v/>
      </c>
      <c r="D242" s="32" t="str">
        <f>IFERROR(GETPIVOTDATA("Max de Hi Temp",'TCD 6h-6h'!$A$3,"Date6",B242),"")</f>
        <v/>
      </c>
      <c r="E242" s="33" t="str">
        <f>IFERROR(GETPIVOTDATA("Moyenne de Temp Out",'TCD 0h-0h'!$A$3,"Date0",B242),"")</f>
        <v/>
      </c>
      <c r="F242" s="45" t="str">
        <f>IFERROR(GETPIVOTDATA("Somme de Rain",'TCD 6h-6h'!$A$3,"Date6",B242),"")</f>
        <v/>
      </c>
      <c r="G242" s="45" t="str">
        <f>IFERROR(INDEX('TCD 6h-6h'!$AG:$AG,MATCH($B242,'TCD 6h-6h'!$G:$G,0)),"")</f>
        <v/>
      </c>
      <c r="H242" s="44" t="str">
        <f>IFERROR(GETPIVOTDATA("Max de Rain Rate",'TCD 6h-6h'!$A$3,"Date6",B242),"")</f>
        <v/>
      </c>
      <c r="I242" s="56" t="str">
        <f>IFERROR(GETPIVOTDATA("Min de Bar  ",'TCD 0h-0h'!$A$3,"Date0",$B242),"")</f>
        <v/>
      </c>
      <c r="J242" s="56" t="str">
        <f>IFERROR(GETPIVOTDATA("Max de Bar  ",'TCD 0h-0h'!$A$3,"Date0",$B242),"")</f>
        <v/>
      </c>
      <c r="K242" s="55" t="str">
        <f>IFERROR(GETPIVOTDATA("Moyenne de Bar  ",'TCD 0h-0h'!$A$3,"Date0",$B242),"")</f>
        <v/>
      </c>
      <c r="L242" s="78" t="str">
        <f>IFERROR(GETPIVOTDATA("Moyenne de Wind Speed",'TCD 0h-0h'!$A$3,"Date0",$B242),"")</f>
        <v/>
      </c>
      <c r="M242" s="78" t="str">
        <f>IFERROR(GETPIVOTDATA("Max de Wind Speed",'TCD 0h-0h'!$A$3,"Date0",$B242),"")</f>
        <v/>
      </c>
      <c r="N242" s="77" t="str">
        <f>IFERROR(GETPIVOTDATA("Max de Hi Speed",'TCD 0h-0h'!$A$3,"Date0",$B242),"")</f>
        <v/>
      </c>
      <c r="O242" s="78" t="str">
        <f>IFERROR(INDEX('TCD vent'!$T:$T,MATCH($B242,'TCD vent'!$A:$A,0)),"")</f>
        <v/>
      </c>
    </row>
    <row r="243" spans="2:15" x14ac:dyDescent="0.35">
      <c r="B243" s="31">
        <f t="shared" si="3"/>
        <v>239</v>
      </c>
      <c r="C243" s="32" t="str">
        <f>IFERROR(GETPIVOTDATA("Low Temp",'TCD 18h-18h'!$A$3,"Date18",B243),"")</f>
        <v/>
      </c>
      <c r="D243" s="32" t="str">
        <f>IFERROR(GETPIVOTDATA("Max de Hi Temp",'TCD 6h-6h'!$A$3,"Date6",B243),"")</f>
        <v/>
      </c>
      <c r="E243" s="33" t="str">
        <f>IFERROR(GETPIVOTDATA("Moyenne de Temp Out",'TCD 0h-0h'!$A$3,"Date0",B243),"")</f>
        <v/>
      </c>
      <c r="F243" s="45" t="str">
        <f>IFERROR(GETPIVOTDATA("Somme de Rain",'TCD 6h-6h'!$A$3,"Date6",B243),"")</f>
        <v/>
      </c>
      <c r="G243" s="45" t="str">
        <f>IFERROR(INDEX('TCD 6h-6h'!$AG:$AG,MATCH($B243,'TCD 6h-6h'!$G:$G,0)),"")</f>
        <v/>
      </c>
      <c r="H243" s="44" t="str">
        <f>IFERROR(GETPIVOTDATA("Max de Rain Rate",'TCD 6h-6h'!$A$3,"Date6",B243),"")</f>
        <v/>
      </c>
      <c r="I243" s="56" t="str">
        <f>IFERROR(GETPIVOTDATA("Min de Bar  ",'TCD 0h-0h'!$A$3,"Date0",$B243),"")</f>
        <v/>
      </c>
      <c r="J243" s="56" t="str">
        <f>IFERROR(GETPIVOTDATA("Max de Bar  ",'TCD 0h-0h'!$A$3,"Date0",$B243),"")</f>
        <v/>
      </c>
      <c r="K243" s="55" t="str">
        <f>IFERROR(GETPIVOTDATA("Moyenne de Bar  ",'TCD 0h-0h'!$A$3,"Date0",$B243),"")</f>
        <v/>
      </c>
      <c r="L243" s="78" t="str">
        <f>IFERROR(GETPIVOTDATA("Moyenne de Wind Speed",'TCD 0h-0h'!$A$3,"Date0",$B243),"")</f>
        <v/>
      </c>
      <c r="M243" s="78" t="str">
        <f>IFERROR(GETPIVOTDATA("Max de Wind Speed",'TCD 0h-0h'!$A$3,"Date0",$B243),"")</f>
        <v/>
      </c>
      <c r="N243" s="77" t="str">
        <f>IFERROR(GETPIVOTDATA("Max de Hi Speed",'TCD 0h-0h'!$A$3,"Date0",$B243),"")</f>
        <v/>
      </c>
      <c r="O243" s="78" t="str">
        <f>IFERROR(INDEX('TCD vent'!$T:$T,MATCH($B243,'TCD vent'!$A:$A,0)),"")</f>
        <v/>
      </c>
    </row>
    <row r="244" spans="2:15" x14ac:dyDescent="0.35">
      <c r="B244" s="31">
        <f t="shared" si="3"/>
        <v>240</v>
      </c>
      <c r="C244" s="32" t="str">
        <f>IFERROR(GETPIVOTDATA("Low Temp",'TCD 18h-18h'!$A$3,"Date18",B244),"")</f>
        <v/>
      </c>
      <c r="D244" s="32" t="str">
        <f>IFERROR(GETPIVOTDATA("Max de Hi Temp",'TCD 6h-6h'!$A$3,"Date6",B244),"")</f>
        <v/>
      </c>
      <c r="E244" s="33" t="str">
        <f>IFERROR(GETPIVOTDATA("Moyenne de Temp Out",'TCD 0h-0h'!$A$3,"Date0",B244),"")</f>
        <v/>
      </c>
      <c r="F244" s="45" t="str">
        <f>IFERROR(GETPIVOTDATA("Somme de Rain",'TCD 6h-6h'!$A$3,"Date6",B244),"")</f>
        <v/>
      </c>
      <c r="G244" s="45" t="str">
        <f>IFERROR(INDEX('TCD 6h-6h'!$AG:$AG,MATCH($B244,'TCD 6h-6h'!$G:$G,0)),"")</f>
        <v/>
      </c>
      <c r="H244" s="44" t="str">
        <f>IFERROR(GETPIVOTDATA("Max de Rain Rate",'TCD 6h-6h'!$A$3,"Date6",B244),"")</f>
        <v/>
      </c>
      <c r="I244" s="56" t="str">
        <f>IFERROR(GETPIVOTDATA("Min de Bar  ",'TCD 0h-0h'!$A$3,"Date0",$B244),"")</f>
        <v/>
      </c>
      <c r="J244" s="56" t="str">
        <f>IFERROR(GETPIVOTDATA("Max de Bar  ",'TCD 0h-0h'!$A$3,"Date0",$B244),"")</f>
        <v/>
      </c>
      <c r="K244" s="55" t="str">
        <f>IFERROR(GETPIVOTDATA("Moyenne de Bar  ",'TCD 0h-0h'!$A$3,"Date0",$B244),"")</f>
        <v/>
      </c>
      <c r="L244" s="78" t="str">
        <f>IFERROR(GETPIVOTDATA("Moyenne de Wind Speed",'TCD 0h-0h'!$A$3,"Date0",$B244),"")</f>
        <v/>
      </c>
      <c r="M244" s="78" t="str">
        <f>IFERROR(GETPIVOTDATA("Max de Wind Speed",'TCD 0h-0h'!$A$3,"Date0",$B244),"")</f>
        <v/>
      </c>
      <c r="N244" s="77" t="str">
        <f>IFERROR(GETPIVOTDATA("Max de Hi Speed",'TCD 0h-0h'!$A$3,"Date0",$B244),"")</f>
        <v/>
      </c>
      <c r="O244" s="78" t="str">
        <f>IFERROR(INDEX('TCD vent'!$T:$T,MATCH($B244,'TCD vent'!$A:$A,0)),"")</f>
        <v/>
      </c>
    </row>
    <row r="245" spans="2:15" x14ac:dyDescent="0.35">
      <c r="B245" s="31">
        <f t="shared" si="3"/>
        <v>241</v>
      </c>
      <c r="C245" s="32" t="str">
        <f>IFERROR(GETPIVOTDATA("Low Temp",'TCD 18h-18h'!$A$3,"Date18",B245),"")</f>
        <v/>
      </c>
      <c r="D245" s="32" t="str">
        <f>IFERROR(GETPIVOTDATA("Max de Hi Temp",'TCD 6h-6h'!$A$3,"Date6",B245),"")</f>
        <v/>
      </c>
      <c r="E245" s="33" t="str">
        <f>IFERROR(GETPIVOTDATA("Moyenne de Temp Out",'TCD 0h-0h'!$A$3,"Date0",B245),"")</f>
        <v/>
      </c>
      <c r="F245" s="45" t="str">
        <f>IFERROR(GETPIVOTDATA("Somme de Rain",'TCD 6h-6h'!$A$3,"Date6",B245),"")</f>
        <v/>
      </c>
      <c r="G245" s="45" t="str">
        <f>IFERROR(INDEX('TCD 6h-6h'!$AG:$AG,MATCH($B245,'TCD 6h-6h'!$G:$G,0)),"")</f>
        <v/>
      </c>
      <c r="H245" s="44" t="str">
        <f>IFERROR(GETPIVOTDATA("Max de Rain Rate",'TCD 6h-6h'!$A$3,"Date6",B245),"")</f>
        <v/>
      </c>
      <c r="I245" s="56" t="str">
        <f>IFERROR(GETPIVOTDATA("Min de Bar  ",'TCD 0h-0h'!$A$3,"Date0",$B245),"")</f>
        <v/>
      </c>
      <c r="J245" s="56" t="str">
        <f>IFERROR(GETPIVOTDATA("Max de Bar  ",'TCD 0h-0h'!$A$3,"Date0",$B245),"")</f>
        <v/>
      </c>
      <c r="K245" s="55" t="str">
        <f>IFERROR(GETPIVOTDATA("Moyenne de Bar  ",'TCD 0h-0h'!$A$3,"Date0",$B245),"")</f>
        <v/>
      </c>
      <c r="L245" s="78" t="str">
        <f>IFERROR(GETPIVOTDATA("Moyenne de Wind Speed",'TCD 0h-0h'!$A$3,"Date0",$B245),"")</f>
        <v/>
      </c>
      <c r="M245" s="78" t="str">
        <f>IFERROR(GETPIVOTDATA("Max de Wind Speed",'TCD 0h-0h'!$A$3,"Date0",$B245),"")</f>
        <v/>
      </c>
      <c r="N245" s="77" t="str">
        <f>IFERROR(GETPIVOTDATA("Max de Hi Speed",'TCD 0h-0h'!$A$3,"Date0",$B245),"")</f>
        <v/>
      </c>
      <c r="O245" s="78" t="str">
        <f>IFERROR(INDEX('TCD vent'!$T:$T,MATCH($B245,'TCD vent'!$A:$A,0)),"")</f>
        <v/>
      </c>
    </row>
    <row r="246" spans="2:15" x14ac:dyDescent="0.35">
      <c r="B246" s="31">
        <f t="shared" si="3"/>
        <v>242</v>
      </c>
      <c r="C246" s="32" t="str">
        <f>IFERROR(GETPIVOTDATA("Low Temp",'TCD 18h-18h'!$A$3,"Date18",B246),"")</f>
        <v/>
      </c>
      <c r="D246" s="32" t="str">
        <f>IFERROR(GETPIVOTDATA("Max de Hi Temp",'TCD 6h-6h'!$A$3,"Date6",B246),"")</f>
        <v/>
      </c>
      <c r="E246" s="33" t="str">
        <f>IFERROR(GETPIVOTDATA("Moyenne de Temp Out",'TCD 0h-0h'!$A$3,"Date0",B246),"")</f>
        <v/>
      </c>
      <c r="F246" s="45" t="str">
        <f>IFERROR(GETPIVOTDATA("Somme de Rain",'TCD 6h-6h'!$A$3,"Date6",B246),"")</f>
        <v/>
      </c>
      <c r="G246" s="45" t="str">
        <f>IFERROR(INDEX('TCD 6h-6h'!$AG:$AG,MATCH($B246,'TCD 6h-6h'!$G:$G,0)),"")</f>
        <v/>
      </c>
      <c r="H246" s="44" t="str">
        <f>IFERROR(GETPIVOTDATA("Max de Rain Rate",'TCD 6h-6h'!$A$3,"Date6",B246),"")</f>
        <v/>
      </c>
      <c r="I246" s="56" t="str">
        <f>IFERROR(GETPIVOTDATA("Min de Bar  ",'TCD 0h-0h'!$A$3,"Date0",$B246),"")</f>
        <v/>
      </c>
      <c r="J246" s="56" t="str">
        <f>IFERROR(GETPIVOTDATA("Max de Bar  ",'TCD 0h-0h'!$A$3,"Date0",$B246),"")</f>
        <v/>
      </c>
      <c r="K246" s="55" t="str">
        <f>IFERROR(GETPIVOTDATA("Moyenne de Bar  ",'TCD 0h-0h'!$A$3,"Date0",$B246),"")</f>
        <v/>
      </c>
      <c r="L246" s="78" t="str">
        <f>IFERROR(GETPIVOTDATA("Moyenne de Wind Speed",'TCD 0h-0h'!$A$3,"Date0",$B246),"")</f>
        <v/>
      </c>
      <c r="M246" s="78" t="str">
        <f>IFERROR(GETPIVOTDATA("Max de Wind Speed",'TCD 0h-0h'!$A$3,"Date0",$B246),"")</f>
        <v/>
      </c>
      <c r="N246" s="77" t="str">
        <f>IFERROR(GETPIVOTDATA("Max de Hi Speed",'TCD 0h-0h'!$A$3,"Date0",$B246),"")</f>
        <v/>
      </c>
      <c r="O246" s="78" t="str">
        <f>IFERROR(INDEX('TCD vent'!$T:$T,MATCH($B246,'TCD vent'!$A:$A,0)),"")</f>
        <v/>
      </c>
    </row>
    <row r="247" spans="2:15" x14ac:dyDescent="0.35">
      <c r="B247" s="31">
        <f t="shared" si="3"/>
        <v>243</v>
      </c>
      <c r="C247" s="32" t="str">
        <f>IFERROR(GETPIVOTDATA("Low Temp",'TCD 18h-18h'!$A$3,"Date18",B247),"")</f>
        <v/>
      </c>
      <c r="D247" s="32" t="str">
        <f>IFERROR(GETPIVOTDATA("Max de Hi Temp",'TCD 6h-6h'!$A$3,"Date6",B247),"")</f>
        <v/>
      </c>
      <c r="E247" s="33" t="str">
        <f>IFERROR(GETPIVOTDATA("Moyenne de Temp Out",'TCD 0h-0h'!$A$3,"Date0",B247),"")</f>
        <v/>
      </c>
      <c r="F247" s="45" t="str">
        <f>IFERROR(GETPIVOTDATA("Somme de Rain",'TCD 6h-6h'!$A$3,"Date6",B247),"")</f>
        <v/>
      </c>
      <c r="G247" s="45" t="str">
        <f>IFERROR(INDEX('TCD 6h-6h'!$AG:$AG,MATCH($B247,'TCD 6h-6h'!$G:$G,0)),"")</f>
        <v/>
      </c>
      <c r="H247" s="44" t="str">
        <f>IFERROR(GETPIVOTDATA("Max de Rain Rate",'TCD 6h-6h'!$A$3,"Date6",B247),"")</f>
        <v/>
      </c>
      <c r="I247" s="56" t="str">
        <f>IFERROR(GETPIVOTDATA("Min de Bar  ",'TCD 0h-0h'!$A$3,"Date0",$B247),"")</f>
        <v/>
      </c>
      <c r="J247" s="56" t="str">
        <f>IFERROR(GETPIVOTDATA("Max de Bar  ",'TCD 0h-0h'!$A$3,"Date0",$B247),"")</f>
        <v/>
      </c>
      <c r="K247" s="55" t="str">
        <f>IFERROR(GETPIVOTDATA("Moyenne de Bar  ",'TCD 0h-0h'!$A$3,"Date0",$B247),"")</f>
        <v/>
      </c>
      <c r="L247" s="78" t="str">
        <f>IFERROR(GETPIVOTDATA("Moyenne de Wind Speed",'TCD 0h-0h'!$A$3,"Date0",$B247),"")</f>
        <v/>
      </c>
      <c r="M247" s="78" t="str">
        <f>IFERROR(GETPIVOTDATA("Max de Wind Speed",'TCD 0h-0h'!$A$3,"Date0",$B247),"")</f>
        <v/>
      </c>
      <c r="N247" s="77" t="str">
        <f>IFERROR(GETPIVOTDATA("Max de Hi Speed",'TCD 0h-0h'!$A$3,"Date0",$B247),"")</f>
        <v/>
      </c>
      <c r="O247" s="78" t="str">
        <f>IFERROR(INDEX('TCD vent'!$T:$T,MATCH($B247,'TCD vent'!$A:$A,0)),"")</f>
        <v/>
      </c>
    </row>
    <row r="248" spans="2:15" x14ac:dyDescent="0.35">
      <c r="B248" s="31">
        <f t="shared" si="3"/>
        <v>244</v>
      </c>
      <c r="C248" s="32" t="str">
        <f>IFERROR(GETPIVOTDATA("Low Temp",'TCD 18h-18h'!$A$3,"Date18",B248),"")</f>
        <v/>
      </c>
      <c r="D248" s="32" t="str">
        <f>IFERROR(GETPIVOTDATA("Max de Hi Temp",'TCD 6h-6h'!$A$3,"Date6",B248),"")</f>
        <v/>
      </c>
      <c r="E248" s="33" t="str">
        <f>IFERROR(GETPIVOTDATA("Moyenne de Temp Out",'TCD 0h-0h'!$A$3,"Date0",B248),"")</f>
        <v/>
      </c>
      <c r="F248" s="45" t="str">
        <f>IFERROR(GETPIVOTDATA("Somme de Rain",'TCD 6h-6h'!$A$3,"Date6",B248),"")</f>
        <v/>
      </c>
      <c r="G248" s="45" t="str">
        <f>IFERROR(INDEX('TCD 6h-6h'!$AG:$AG,MATCH($B248,'TCD 6h-6h'!$G:$G,0)),"")</f>
        <v/>
      </c>
      <c r="H248" s="44" t="str">
        <f>IFERROR(GETPIVOTDATA("Max de Rain Rate",'TCD 6h-6h'!$A$3,"Date6",B248),"")</f>
        <v/>
      </c>
      <c r="I248" s="56" t="str">
        <f>IFERROR(GETPIVOTDATA("Min de Bar  ",'TCD 0h-0h'!$A$3,"Date0",$B248),"")</f>
        <v/>
      </c>
      <c r="J248" s="56" t="str">
        <f>IFERROR(GETPIVOTDATA("Max de Bar  ",'TCD 0h-0h'!$A$3,"Date0",$B248),"")</f>
        <v/>
      </c>
      <c r="K248" s="55" t="str">
        <f>IFERROR(GETPIVOTDATA("Moyenne de Bar  ",'TCD 0h-0h'!$A$3,"Date0",$B248),"")</f>
        <v/>
      </c>
      <c r="L248" s="78" t="str">
        <f>IFERROR(GETPIVOTDATA("Moyenne de Wind Speed",'TCD 0h-0h'!$A$3,"Date0",$B248),"")</f>
        <v/>
      </c>
      <c r="M248" s="78" t="str">
        <f>IFERROR(GETPIVOTDATA("Max de Wind Speed",'TCD 0h-0h'!$A$3,"Date0",$B248),"")</f>
        <v/>
      </c>
      <c r="N248" s="77" t="str">
        <f>IFERROR(GETPIVOTDATA("Max de Hi Speed",'TCD 0h-0h'!$A$3,"Date0",$B248),"")</f>
        <v/>
      </c>
      <c r="O248" s="78" t="str">
        <f>IFERROR(INDEX('TCD vent'!$T:$T,MATCH($B248,'TCD vent'!$A:$A,0)),"")</f>
        <v/>
      </c>
    </row>
    <row r="249" spans="2:15" x14ac:dyDescent="0.35">
      <c r="B249" s="31">
        <f t="shared" si="3"/>
        <v>245</v>
      </c>
      <c r="C249" s="32" t="str">
        <f>IFERROR(GETPIVOTDATA("Low Temp",'TCD 18h-18h'!$A$3,"Date18",B249),"")</f>
        <v/>
      </c>
      <c r="D249" s="32" t="str">
        <f>IFERROR(GETPIVOTDATA("Max de Hi Temp",'TCD 6h-6h'!$A$3,"Date6",B249),"")</f>
        <v/>
      </c>
      <c r="E249" s="33" t="str">
        <f>IFERROR(GETPIVOTDATA("Moyenne de Temp Out",'TCD 0h-0h'!$A$3,"Date0",B249),"")</f>
        <v/>
      </c>
      <c r="F249" s="45" t="str">
        <f>IFERROR(GETPIVOTDATA("Somme de Rain",'TCD 6h-6h'!$A$3,"Date6",B249),"")</f>
        <v/>
      </c>
      <c r="G249" s="45" t="str">
        <f>IFERROR(INDEX('TCD 6h-6h'!$AG:$AG,MATCH($B249,'TCD 6h-6h'!$G:$G,0)),"")</f>
        <v/>
      </c>
      <c r="H249" s="44" t="str">
        <f>IFERROR(GETPIVOTDATA("Max de Rain Rate",'TCD 6h-6h'!$A$3,"Date6",B249),"")</f>
        <v/>
      </c>
      <c r="I249" s="56" t="str">
        <f>IFERROR(GETPIVOTDATA("Min de Bar  ",'TCD 0h-0h'!$A$3,"Date0",$B249),"")</f>
        <v/>
      </c>
      <c r="J249" s="56" t="str">
        <f>IFERROR(GETPIVOTDATA("Max de Bar  ",'TCD 0h-0h'!$A$3,"Date0",$B249),"")</f>
        <v/>
      </c>
      <c r="K249" s="55" t="str">
        <f>IFERROR(GETPIVOTDATA("Moyenne de Bar  ",'TCD 0h-0h'!$A$3,"Date0",$B249),"")</f>
        <v/>
      </c>
      <c r="L249" s="78" t="str">
        <f>IFERROR(GETPIVOTDATA("Moyenne de Wind Speed",'TCD 0h-0h'!$A$3,"Date0",$B249),"")</f>
        <v/>
      </c>
      <c r="M249" s="78" t="str">
        <f>IFERROR(GETPIVOTDATA("Max de Wind Speed",'TCD 0h-0h'!$A$3,"Date0",$B249),"")</f>
        <v/>
      </c>
      <c r="N249" s="77" t="str">
        <f>IFERROR(GETPIVOTDATA("Max de Hi Speed",'TCD 0h-0h'!$A$3,"Date0",$B249),"")</f>
        <v/>
      </c>
      <c r="O249" s="78" t="str">
        <f>IFERROR(INDEX('TCD vent'!$T:$T,MATCH($B249,'TCD vent'!$A:$A,0)),"")</f>
        <v/>
      </c>
    </row>
    <row r="250" spans="2:15" x14ac:dyDescent="0.35">
      <c r="B250" s="31">
        <f t="shared" si="3"/>
        <v>246</v>
      </c>
      <c r="C250" s="32" t="str">
        <f>IFERROR(GETPIVOTDATA("Low Temp",'TCD 18h-18h'!$A$3,"Date18",B250),"")</f>
        <v/>
      </c>
      <c r="D250" s="32" t="str">
        <f>IFERROR(GETPIVOTDATA("Max de Hi Temp",'TCD 6h-6h'!$A$3,"Date6",B250),"")</f>
        <v/>
      </c>
      <c r="E250" s="33" t="str">
        <f>IFERROR(GETPIVOTDATA("Moyenne de Temp Out",'TCD 0h-0h'!$A$3,"Date0",B250),"")</f>
        <v/>
      </c>
      <c r="F250" s="45" t="str">
        <f>IFERROR(GETPIVOTDATA("Somme de Rain",'TCD 6h-6h'!$A$3,"Date6",B250),"")</f>
        <v/>
      </c>
      <c r="G250" s="45" t="str">
        <f>IFERROR(INDEX('TCD 6h-6h'!$AG:$AG,MATCH($B250,'TCD 6h-6h'!$G:$G,0)),"")</f>
        <v/>
      </c>
      <c r="H250" s="44" t="str">
        <f>IFERROR(GETPIVOTDATA("Max de Rain Rate",'TCD 6h-6h'!$A$3,"Date6",B250),"")</f>
        <v/>
      </c>
      <c r="I250" s="56" t="str">
        <f>IFERROR(GETPIVOTDATA("Min de Bar  ",'TCD 0h-0h'!$A$3,"Date0",$B250),"")</f>
        <v/>
      </c>
      <c r="J250" s="56" t="str">
        <f>IFERROR(GETPIVOTDATA("Max de Bar  ",'TCD 0h-0h'!$A$3,"Date0",$B250),"")</f>
        <v/>
      </c>
      <c r="K250" s="55" t="str">
        <f>IFERROR(GETPIVOTDATA("Moyenne de Bar  ",'TCD 0h-0h'!$A$3,"Date0",$B250),"")</f>
        <v/>
      </c>
      <c r="L250" s="78" t="str">
        <f>IFERROR(GETPIVOTDATA("Moyenne de Wind Speed",'TCD 0h-0h'!$A$3,"Date0",$B250),"")</f>
        <v/>
      </c>
      <c r="M250" s="78" t="str">
        <f>IFERROR(GETPIVOTDATA("Max de Wind Speed",'TCD 0h-0h'!$A$3,"Date0",$B250),"")</f>
        <v/>
      </c>
      <c r="N250" s="77" t="str">
        <f>IFERROR(GETPIVOTDATA("Max de Hi Speed",'TCD 0h-0h'!$A$3,"Date0",$B250),"")</f>
        <v/>
      </c>
      <c r="O250" s="78" t="str">
        <f>IFERROR(INDEX('TCD vent'!$T:$T,MATCH($B250,'TCD vent'!$A:$A,0)),"")</f>
        <v/>
      </c>
    </row>
    <row r="251" spans="2:15" x14ac:dyDescent="0.35">
      <c r="B251" s="31">
        <f t="shared" si="3"/>
        <v>247</v>
      </c>
      <c r="C251" s="32" t="str">
        <f>IFERROR(GETPIVOTDATA("Low Temp",'TCD 18h-18h'!$A$3,"Date18",B251),"")</f>
        <v/>
      </c>
      <c r="D251" s="32" t="str">
        <f>IFERROR(GETPIVOTDATA("Max de Hi Temp",'TCD 6h-6h'!$A$3,"Date6",B251),"")</f>
        <v/>
      </c>
      <c r="E251" s="33" t="str">
        <f>IFERROR(GETPIVOTDATA("Moyenne de Temp Out",'TCD 0h-0h'!$A$3,"Date0",B251),"")</f>
        <v/>
      </c>
      <c r="F251" s="45" t="str">
        <f>IFERROR(GETPIVOTDATA("Somme de Rain",'TCD 6h-6h'!$A$3,"Date6",B251),"")</f>
        <v/>
      </c>
      <c r="G251" s="45" t="str">
        <f>IFERROR(INDEX('TCD 6h-6h'!$AG:$AG,MATCH($B251,'TCD 6h-6h'!$G:$G,0)),"")</f>
        <v/>
      </c>
      <c r="H251" s="44" t="str">
        <f>IFERROR(GETPIVOTDATA("Max de Rain Rate",'TCD 6h-6h'!$A$3,"Date6",B251),"")</f>
        <v/>
      </c>
      <c r="I251" s="56" t="str">
        <f>IFERROR(GETPIVOTDATA("Min de Bar  ",'TCD 0h-0h'!$A$3,"Date0",$B251),"")</f>
        <v/>
      </c>
      <c r="J251" s="56" t="str">
        <f>IFERROR(GETPIVOTDATA("Max de Bar  ",'TCD 0h-0h'!$A$3,"Date0",$B251),"")</f>
        <v/>
      </c>
      <c r="K251" s="55" t="str">
        <f>IFERROR(GETPIVOTDATA("Moyenne de Bar  ",'TCD 0h-0h'!$A$3,"Date0",$B251),"")</f>
        <v/>
      </c>
      <c r="L251" s="78" t="str">
        <f>IFERROR(GETPIVOTDATA("Moyenne de Wind Speed",'TCD 0h-0h'!$A$3,"Date0",$B251),"")</f>
        <v/>
      </c>
      <c r="M251" s="78" t="str">
        <f>IFERROR(GETPIVOTDATA("Max de Wind Speed",'TCD 0h-0h'!$A$3,"Date0",$B251),"")</f>
        <v/>
      </c>
      <c r="N251" s="77" t="str">
        <f>IFERROR(GETPIVOTDATA("Max de Hi Speed",'TCD 0h-0h'!$A$3,"Date0",$B251),"")</f>
        <v/>
      </c>
      <c r="O251" s="78" t="str">
        <f>IFERROR(INDEX('TCD vent'!$T:$T,MATCH($B251,'TCD vent'!$A:$A,0)),"")</f>
        <v/>
      </c>
    </row>
    <row r="252" spans="2:15" x14ac:dyDescent="0.35">
      <c r="B252" s="31">
        <f t="shared" si="3"/>
        <v>248</v>
      </c>
      <c r="C252" s="32" t="str">
        <f>IFERROR(GETPIVOTDATA("Low Temp",'TCD 18h-18h'!$A$3,"Date18",B252),"")</f>
        <v/>
      </c>
      <c r="D252" s="32" t="str">
        <f>IFERROR(GETPIVOTDATA("Max de Hi Temp",'TCD 6h-6h'!$A$3,"Date6",B252),"")</f>
        <v/>
      </c>
      <c r="E252" s="33" t="str">
        <f>IFERROR(GETPIVOTDATA("Moyenne de Temp Out",'TCD 0h-0h'!$A$3,"Date0",B252),"")</f>
        <v/>
      </c>
      <c r="F252" s="45" t="str">
        <f>IFERROR(GETPIVOTDATA("Somme de Rain",'TCD 6h-6h'!$A$3,"Date6",B252),"")</f>
        <v/>
      </c>
      <c r="G252" s="45" t="str">
        <f>IFERROR(INDEX('TCD 6h-6h'!$AG:$AG,MATCH($B252,'TCD 6h-6h'!$G:$G,0)),"")</f>
        <v/>
      </c>
      <c r="H252" s="44" t="str">
        <f>IFERROR(GETPIVOTDATA("Max de Rain Rate",'TCD 6h-6h'!$A$3,"Date6",B252),"")</f>
        <v/>
      </c>
      <c r="I252" s="56" t="str">
        <f>IFERROR(GETPIVOTDATA("Min de Bar  ",'TCD 0h-0h'!$A$3,"Date0",$B252),"")</f>
        <v/>
      </c>
      <c r="J252" s="56" t="str">
        <f>IFERROR(GETPIVOTDATA("Max de Bar  ",'TCD 0h-0h'!$A$3,"Date0",$B252),"")</f>
        <v/>
      </c>
      <c r="K252" s="55" t="str">
        <f>IFERROR(GETPIVOTDATA("Moyenne de Bar  ",'TCD 0h-0h'!$A$3,"Date0",$B252),"")</f>
        <v/>
      </c>
      <c r="L252" s="78" t="str">
        <f>IFERROR(GETPIVOTDATA("Moyenne de Wind Speed",'TCD 0h-0h'!$A$3,"Date0",$B252),"")</f>
        <v/>
      </c>
      <c r="M252" s="78" t="str">
        <f>IFERROR(GETPIVOTDATA("Max de Wind Speed",'TCD 0h-0h'!$A$3,"Date0",$B252),"")</f>
        <v/>
      </c>
      <c r="N252" s="77" t="str">
        <f>IFERROR(GETPIVOTDATA("Max de Hi Speed",'TCD 0h-0h'!$A$3,"Date0",$B252),"")</f>
        <v/>
      </c>
      <c r="O252" s="78" t="str">
        <f>IFERROR(INDEX('TCD vent'!$T:$T,MATCH($B252,'TCD vent'!$A:$A,0)),"")</f>
        <v/>
      </c>
    </row>
    <row r="253" spans="2:15" x14ac:dyDescent="0.35">
      <c r="B253" s="31">
        <f t="shared" si="3"/>
        <v>249</v>
      </c>
      <c r="C253" s="32" t="str">
        <f>IFERROR(GETPIVOTDATA("Low Temp",'TCD 18h-18h'!$A$3,"Date18",B253),"")</f>
        <v/>
      </c>
      <c r="D253" s="32" t="str">
        <f>IFERROR(GETPIVOTDATA("Max de Hi Temp",'TCD 6h-6h'!$A$3,"Date6",B253),"")</f>
        <v/>
      </c>
      <c r="E253" s="33" t="str">
        <f>IFERROR(GETPIVOTDATA("Moyenne de Temp Out",'TCD 0h-0h'!$A$3,"Date0",B253),"")</f>
        <v/>
      </c>
      <c r="F253" s="45" t="str">
        <f>IFERROR(GETPIVOTDATA("Somme de Rain",'TCD 6h-6h'!$A$3,"Date6",B253),"")</f>
        <v/>
      </c>
      <c r="G253" s="45" t="str">
        <f>IFERROR(INDEX('TCD 6h-6h'!$AG:$AG,MATCH($B253,'TCD 6h-6h'!$G:$G,0)),"")</f>
        <v/>
      </c>
      <c r="H253" s="44" t="str">
        <f>IFERROR(GETPIVOTDATA("Max de Rain Rate",'TCD 6h-6h'!$A$3,"Date6",B253),"")</f>
        <v/>
      </c>
      <c r="I253" s="56" t="str">
        <f>IFERROR(GETPIVOTDATA("Min de Bar  ",'TCD 0h-0h'!$A$3,"Date0",$B253),"")</f>
        <v/>
      </c>
      <c r="J253" s="56" t="str">
        <f>IFERROR(GETPIVOTDATA("Max de Bar  ",'TCD 0h-0h'!$A$3,"Date0",$B253),"")</f>
        <v/>
      </c>
      <c r="K253" s="55" t="str">
        <f>IFERROR(GETPIVOTDATA("Moyenne de Bar  ",'TCD 0h-0h'!$A$3,"Date0",$B253),"")</f>
        <v/>
      </c>
      <c r="L253" s="78" t="str">
        <f>IFERROR(GETPIVOTDATA("Moyenne de Wind Speed",'TCD 0h-0h'!$A$3,"Date0",$B253),"")</f>
        <v/>
      </c>
      <c r="M253" s="78" t="str">
        <f>IFERROR(GETPIVOTDATA("Max de Wind Speed",'TCD 0h-0h'!$A$3,"Date0",$B253),"")</f>
        <v/>
      </c>
      <c r="N253" s="77" t="str">
        <f>IFERROR(GETPIVOTDATA("Max de Hi Speed",'TCD 0h-0h'!$A$3,"Date0",$B253),"")</f>
        <v/>
      </c>
      <c r="O253" s="78" t="str">
        <f>IFERROR(INDEX('TCD vent'!$T:$T,MATCH($B253,'TCD vent'!$A:$A,0)),"")</f>
        <v/>
      </c>
    </row>
    <row r="254" spans="2:15" x14ac:dyDescent="0.35">
      <c r="B254" s="31">
        <f t="shared" si="3"/>
        <v>250</v>
      </c>
      <c r="C254" s="32" t="str">
        <f>IFERROR(GETPIVOTDATA("Low Temp",'TCD 18h-18h'!$A$3,"Date18",B254),"")</f>
        <v/>
      </c>
      <c r="D254" s="32" t="str">
        <f>IFERROR(GETPIVOTDATA("Max de Hi Temp",'TCD 6h-6h'!$A$3,"Date6",B254),"")</f>
        <v/>
      </c>
      <c r="E254" s="33" t="str">
        <f>IFERROR(GETPIVOTDATA("Moyenne de Temp Out",'TCD 0h-0h'!$A$3,"Date0",B254),"")</f>
        <v/>
      </c>
      <c r="F254" s="45" t="str">
        <f>IFERROR(GETPIVOTDATA("Somme de Rain",'TCD 6h-6h'!$A$3,"Date6",B254),"")</f>
        <v/>
      </c>
      <c r="G254" s="45" t="str">
        <f>IFERROR(INDEX('TCD 6h-6h'!$AG:$AG,MATCH($B254,'TCD 6h-6h'!$G:$G,0)),"")</f>
        <v/>
      </c>
      <c r="H254" s="44" t="str">
        <f>IFERROR(GETPIVOTDATA("Max de Rain Rate",'TCD 6h-6h'!$A$3,"Date6",B254),"")</f>
        <v/>
      </c>
      <c r="I254" s="56" t="str">
        <f>IFERROR(GETPIVOTDATA("Min de Bar  ",'TCD 0h-0h'!$A$3,"Date0",$B254),"")</f>
        <v/>
      </c>
      <c r="J254" s="56" t="str">
        <f>IFERROR(GETPIVOTDATA("Max de Bar  ",'TCD 0h-0h'!$A$3,"Date0",$B254),"")</f>
        <v/>
      </c>
      <c r="K254" s="55" t="str">
        <f>IFERROR(GETPIVOTDATA("Moyenne de Bar  ",'TCD 0h-0h'!$A$3,"Date0",$B254),"")</f>
        <v/>
      </c>
      <c r="L254" s="78" t="str">
        <f>IFERROR(GETPIVOTDATA("Moyenne de Wind Speed",'TCD 0h-0h'!$A$3,"Date0",$B254),"")</f>
        <v/>
      </c>
      <c r="M254" s="78" t="str">
        <f>IFERROR(GETPIVOTDATA("Max de Wind Speed",'TCD 0h-0h'!$A$3,"Date0",$B254),"")</f>
        <v/>
      </c>
      <c r="N254" s="77" t="str">
        <f>IFERROR(GETPIVOTDATA("Max de Hi Speed",'TCD 0h-0h'!$A$3,"Date0",$B254),"")</f>
        <v/>
      </c>
      <c r="O254" s="78" t="str">
        <f>IFERROR(INDEX('TCD vent'!$T:$T,MATCH($B254,'TCD vent'!$A:$A,0)),"")</f>
        <v/>
      </c>
    </row>
    <row r="255" spans="2:15" x14ac:dyDescent="0.35">
      <c r="B255" s="31">
        <f t="shared" si="3"/>
        <v>251</v>
      </c>
      <c r="C255" s="32" t="str">
        <f>IFERROR(GETPIVOTDATA("Low Temp",'TCD 18h-18h'!$A$3,"Date18",B255),"")</f>
        <v/>
      </c>
      <c r="D255" s="32" t="str">
        <f>IFERROR(GETPIVOTDATA("Max de Hi Temp",'TCD 6h-6h'!$A$3,"Date6",B255),"")</f>
        <v/>
      </c>
      <c r="E255" s="33" t="str">
        <f>IFERROR(GETPIVOTDATA("Moyenne de Temp Out",'TCD 0h-0h'!$A$3,"Date0",B255),"")</f>
        <v/>
      </c>
      <c r="F255" s="45" t="str">
        <f>IFERROR(GETPIVOTDATA("Somme de Rain",'TCD 6h-6h'!$A$3,"Date6",B255),"")</f>
        <v/>
      </c>
      <c r="G255" s="45" t="str">
        <f>IFERROR(INDEX('TCD 6h-6h'!$AG:$AG,MATCH($B255,'TCD 6h-6h'!$G:$G,0)),"")</f>
        <v/>
      </c>
      <c r="H255" s="44" t="str">
        <f>IFERROR(GETPIVOTDATA("Max de Rain Rate",'TCD 6h-6h'!$A$3,"Date6",B255),"")</f>
        <v/>
      </c>
      <c r="I255" s="56" t="str">
        <f>IFERROR(GETPIVOTDATA("Min de Bar  ",'TCD 0h-0h'!$A$3,"Date0",$B255),"")</f>
        <v/>
      </c>
      <c r="J255" s="56" t="str">
        <f>IFERROR(GETPIVOTDATA("Max de Bar  ",'TCD 0h-0h'!$A$3,"Date0",$B255),"")</f>
        <v/>
      </c>
      <c r="K255" s="55" t="str">
        <f>IFERROR(GETPIVOTDATA("Moyenne de Bar  ",'TCD 0h-0h'!$A$3,"Date0",$B255),"")</f>
        <v/>
      </c>
      <c r="L255" s="78" t="str">
        <f>IFERROR(GETPIVOTDATA("Moyenne de Wind Speed",'TCD 0h-0h'!$A$3,"Date0",$B255),"")</f>
        <v/>
      </c>
      <c r="M255" s="78" t="str">
        <f>IFERROR(GETPIVOTDATA("Max de Wind Speed",'TCD 0h-0h'!$A$3,"Date0",$B255),"")</f>
        <v/>
      </c>
      <c r="N255" s="77" t="str">
        <f>IFERROR(GETPIVOTDATA("Max de Hi Speed",'TCD 0h-0h'!$A$3,"Date0",$B255),"")</f>
        <v/>
      </c>
      <c r="O255" s="78" t="str">
        <f>IFERROR(INDEX('TCD vent'!$T:$T,MATCH($B255,'TCD vent'!$A:$A,0)),"")</f>
        <v/>
      </c>
    </row>
    <row r="256" spans="2:15" x14ac:dyDescent="0.35">
      <c r="B256" s="31">
        <f t="shared" si="3"/>
        <v>252</v>
      </c>
      <c r="C256" s="32" t="str">
        <f>IFERROR(GETPIVOTDATA("Low Temp",'TCD 18h-18h'!$A$3,"Date18",B256),"")</f>
        <v/>
      </c>
      <c r="D256" s="32" t="str">
        <f>IFERROR(GETPIVOTDATA("Max de Hi Temp",'TCD 6h-6h'!$A$3,"Date6",B256),"")</f>
        <v/>
      </c>
      <c r="E256" s="33" t="str">
        <f>IFERROR(GETPIVOTDATA("Moyenne de Temp Out",'TCD 0h-0h'!$A$3,"Date0",B256),"")</f>
        <v/>
      </c>
      <c r="F256" s="45" t="str">
        <f>IFERROR(GETPIVOTDATA("Somme de Rain",'TCD 6h-6h'!$A$3,"Date6",B256),"")</f>
        <v/>
      </c>
      <c r="G256" s="45" t="str">
        <f>IFERROR(INDEX('TCD 6h-6h'!$AG:$AG,MATCH($B256,'TCD 6h-6h'!$G:$G,0)),"")</f>
        <v/>
      </c>
      <c r="H256" s="44" t="str">
        <f>IFERROR(GETPIVOTDATA("Max de Rain Rate",'TCD 6h-6h'!$A$3,"Date6",B256),"")</f>
        <v/>
      </c>
      <c r="I256" s="56" t="str">
        <f>IFERROR(GETPIVOTDATA("Min de Bar  ",'TCD 0h-0h'!$A$3,"Date0",$B256),"")</f>
        <v/>
      </c>
      <c r="J256" s="56" t="str">
        <f>IFERROR(GETPIVOTDATA("Max de Bar  ",'TCD 0h-0h'!$A$3,"Date0",$B256),"")</f>
        <v/>
      </c>
      <c r="K256" s="55" t="str">
        <f>IFERROR(GETPIVOTDATA("Moyenne de Bar  ",'TCD 0h-0h'!$A$3,"Date0",$B256),"")</f>
        <v/>
      </c>
      <c r="L256" s="78" t="str">
        <f>IFERROR(GETPIVOTDATA("Moyenne de Wind Speed",'TCD 0h-0h'!$A$3,"Date0",$B256),"")</f>
        <v/>
      </c>
      <c r="M256" s="78" t="str">
        <f>IFERROR(GETPIVOTDATA("Max de Wind Speed",'TCD 0h-0h'!$A$3,"Date0",$B256),"")</f>
        <v/>
      </c>
      <c r="N256" s="77" t="str">
        <f>IFERROR(GETPIVOTDATA("Max de Hi Speed",'TCD 0h-0h'!$A$3,"Date0",$B256),"")</f>
        <v/>
      </c>
      <c r="O256" s="78" t="str">
        <f>IFERROR(INDEX('TCD vent'!$T:$T,MATCH($B256,'TCD vent'!$A:$A,0)),"")</f>
        <v/>
      </c>
    </row>
    <row r="257" spans="2:15" x14ac:dyDescent="0.35">
      <c r="B257" s="31">
        <f t="shared" si="3"/>
        <v>253</v>
      </c>
      <c r="C257" s="32" t="str">
        <f>IFERROR(GETPIVOTDATA("Low Temp",'TCD 18h-18h'!$A$3,"Date18",B257),"")</f>
        <v/>
      </c>
      <c r="D257" s="32" t="str">
        <f>IFERROR(GETPIVOTDATA("Max de Hi Temp",'TCD 6h-6h'!$A$3,"Date6",B257),"")</f>
        <v/>
      </c>
      <c r="E257" s="33" t="str">
        <f>IFERROR(GETPIVOTDATA("Moyenne de Temp Out",'TCD 0h-0h'!$A$3,"Date0",B257),"")</f>
        <v/>
      </c>
      <c r="F257" s="45" t="str">
        <f>IFERROR(GETPIVOTDATA("Somme de Rain",'TCD 6h-6h'!$A$3,"Date6",B257),"")</f>
        <v/>
      </c>
      <c r="G257" s="45" t="str">
        <f>IFERROR(INDEX('TCD 6h-6h'!$AG:$AG,MATCH($B257,'TCD 6h-6h'!$G:$G,0)),"")</f>
        <v/>
      </c>
      <c r="H257" s="44" t="str">
        <f>IFERROR(GETPIVOTDATA("Max de Rain Rate",'TCD 6h-6h'!$A$3,"Date6",B257),"")</f>
        <v/>
      </c>
      <c r="I257" s="56" t="str">
        <f>IFERROR(GETPIVOTDATA("Min de Bar  ",'TCD 0h-0h'!$A$3,"Date0",$B257),"")</f>
        <v/>
      </c>
      <c r="J257" s="56" t="str">
        <f>IFERROR(GETPIVOTDATA("Max de Bar  ",'TCD 0h-0h'!$A$3,"Date0",$B257),"")</f>
        <v/>
      </c>
      <c r="K257" s="55" t="str">
        <f>IFERROR(GETPIVOTDATA("Moyenne de Bar  ",'TCD 0h-0h'!$A$3,"Date0",$B257),"")</f>
        <v/>
      </c>
      <c r="L257" s="78" t="str">
        <f>IFERROR(GETPIVOTDATA("Moyenne de Wind Speed",'TCD 0h-0h'!$A$3,"Date0",$B257),"")</f>
        <v/>
      </c>
      <c r="M257" s="78" t="str">
        <f>IFERROR(GETPIVOTDATA("Max de Wind Speed",'TCD 0h-0h'!$A$3,"Date0",$B257),"")</f>
        <v/>
      </c>
      <c r="N257" s="77" t="str">
        <f>IFERROR(GETPIVOTDATA("Max de Hi Speed",'TCD 0h-0h'!$A$3,"Date0",$B257),"")</f>
        <v/>
      </c>
      <c r="O257" s="78" t="str">
        <f>IFERROR(INDEX('TCD vent'!$T:$T,MATCH($B257,'TCD vent'!$A:$A,0)),"")</f>
        <v/>
      </c>
    </row>
    <row r="258" spans="2:15" x14ac:dyDescent="0.35">
      <c r="B258" s="31">
        <f t="shared" si="3"/>
        <v>254</v>
      </c>
      <c r="C258" s="32" t="str">
        <f>IFERROR(GETPIVOTDATA("Low Temp",'TCD 18h-18h'!$A$3,"Date18",B258),"")</f>
        <v/>
      </c>
      <c r="D258" s="32" t="str">
        <f>IFERROR(GETPIVOTDATA("Max de Hi Temp",'TCD 6h-6h'!$A$3,"Date6",B258),"")</f>
        <v/>
      </c>
      <c r="E258" s="33" t="str">
        <f>IFERROR(GETPIVOTDATA("Moyenne de Temp Out",'TCD 0h-0h'!$A$3,"Date0",B258),"")</f>
        <v/>
      </c>
      <c r="F258" s="45" t="str">
        <f>IFERROR(GETPIVOTDATA("Somme de Rain",'TCD 6h-6h'!$A$3,"Date6",B258),"")</f>
        <v/>
      </c>
      <c r="G258" s="45" t="str">
        <f>IFERROR(INDEX('TCD 6h-6h'!$AG:$AG,MATCH($B258,'TCD 6h-6h'!$G:$G,0)),"")</f>
        <v/>
      </c>
      <c r="H258" s="44" t="str">
        <f>IFERROR(GETPIVOTDATA("Max de Rain Rate",'TCD 6h-6h'!$A$3,"Date6",B258),"")</f>
        <v/>
      </c>
      <c r="I258" s="56" t="str">
        <f>IFERROR(GETPIVOTDATA("Min de Bar  ",'TCD 0h-0h'!$A$3,"Date0",$B258),"")</f>
        <v/>
      </c>
      <c r="J258" s="56" t="str">
        <f>IFERROR(GETPIVOTDATA("Max de Bar  ",'TCD 0h-0h'!$A$3,"Date0",$B258),"")</f>
        <v/>
      </c>
      <c r="K258" s="55" t="str">
        <f>IFERROR(GETPIVOTDATA("Moyenne de Bar  ",'TCD 0h-0h'!$A$3,"Date0",$B258),"")</f>
        <v/>
      </c>
      <c r="L258" s="78" t="str">
        <f>IFERROR(GETPIVOTDATA("Moyenne de Wind Speed",'TCD 0h-0h'!$A$3,"Date0",$B258),"")</f>
        <v/>
      </c>
      <c r="M258" s="78" t="str">
        <f>IFERROR(GETPIVOTDATA("Max de Wind Speed",'TCD 0h-0h'!$A$3,"Date0",$B258),"")</f>
        <v/>
      </c>
      <c r="N258" s="77" t="str">
        <f>IFERROR(GETPIVOTDATA("Max de Hi Speed",'TCD 0h-0h'!$A$3,"Date0",$B258),"")</f>
        <v/>
      </c>
      <c r="O258" s="78" t="str">
        <f>IFERROR(INDEX('TCD vent'!$T:$T,MATCH($B258,'TCD vent'!$A:$A,0)),"")</f>
        <v/>
      </c>
    </row>
    <row r="259" spans="2:15" x14ac:dyDescent="0.35">
      <c r="B259" s="31">
        <f t="shared" si="3"/>
        <v>255</v>
      </c>
      <c r="C259" s="32" t="str">
        <f>IFERROR(GETPIVOTDATA("Low Temp",'TCD 18h-18h'!$A$3,"Date18",B259),"")</f>
        <v/>
      </c>
      <c r="D259" s="32" t="str">
        <f>IFERROR(GETPIVOTDATA("Max de Hi Temp",'TCD 6h-6h'!$A$3,"Date6",B259),"")</f>
        <v/>
      </c>
      <c r="E259" s="33" t="str">
        <f>IFERROR(GETPIVOTDATA("Moyenne de Temp Out",'TCD 0h-0h'!$A$3,"Date0",B259),"")</f>
        <v/>
      </c>
      <c r="F259" s="45" t="str">
        <f>IFERROR(GETPIVOTDATA("Somme de Rain",'TCD 6h-6h'!$A$3,"Date6",B259),"")</f>
        <v/>
      </c>
      <c r="G259" s="45" t="str">
        <f>IFERROR(INDEX('TCD 6h-6h'!$AG:$AG,MATCH($B259,'TCD 6h-6h'!$G:$G,0)),"")</f>
        <v/>
      </c>
      <c r="H259" s="44" t="str">
        <f>IFERROR(GETPIVOTDATA("Max de Rain Rate",'TCD 6h-6h'!$A$3,"Date6",B259),"")</f>
        <v/>
      </c>
      <c r="I259" s="56" t="str">
        <f>IFERROR(GETPIVOTDATA("Min de Bar  ",'TCD 0h-0h'!$A$3,"Date0",$B259),"")</f>
        <v/>
      </c>
      <c r="J259" s="56" t="str">
        <f>IFERROR(GETPIVOTDATA("Max de Bar  ",'TCD 0h-0h'!$A$3,"Date0",$B259),"")</f>
        <v/>
      </c>
      <c r="K259" s="55" t="str">
        <f>IFERROR(GETPIVOTDATA("Moyenne de Bar  ",'TCD 0h-0h'!$A$3,"Date0",$B259),"")</f>
        <v/>
      </c>
      <c r="L259" s="78" t="str">
        <f>IFERROR(GETPIVOTDATA("Moyenne de Wind Speed",'TCD 0h-0h'!$A$3,"Date0",$B259),"")</f>
        <v/>
      </c>
      <c r="M259" s="78" t="str">
        <f>IFERROR(GETPIVOTDATA("Max de Wind Speed",'TCD 0h-0h'!$A$3,"Date0",$B259),"")</f>
        <v/>
      </c>
      <c r="N259" s="77" t="str">
        <f>IFERROR(GETPIVOTDATA("Max de Hi Speed",'TCD 0h-0h'!$A$3,"Date0",$B259),"")</f>
        <v/>
      </c>
      <c r="O259" s="78" t="str">
        <f>IFERROR(INDEX('TCD vent'!$T:$T,MATCH($B259,'TCD vent'!$A:$A,0)),"")</f>
        <v/>
      </c>
    </row>
    <row r="260" spans="2:15" x14ac:dyDescent="0.35">
      <c r="B260" s="31">
        <f t="shared" si="3"/>
        <v>256</v>
      </c>
      <c r="C260" s="32" t="str">
        <f>IFERROR(GETPIVOTDATA("Low Temp",'TCD 18h-18h'!$A$3,"Date18",B260),"")</f>
        <v/>
      </c>
      <c r="D260" s="32" t="str">
        <f>IFERROR(GETPIVOTDATA("Max de Hi Temp",'TCD 6h-6h'!$A$3,"Date6",B260),"")</f>
        <v/>
      </c>
      <c r="E260" s="33" t="str">
        <f>IFERROR(GETPIVOTDATA("Moyenne de Temp Out",'TCD 0h-0h'!$A$3,"Date0",B260),"")</f>
        <v/>
      </c>
      <c r="F260" s="45" t="str">
        <f>IFERROR(GETPIVOTDATA("Somme de Rain",'TCD 6h-6h'!$A$3,"Date6",B260),"")</f>
        <v/>
      </c>
      <c r="G260" s="45" t="str">
        <f>IFERROR(INDEX('TCD 6h-6h'!$AG:$AG,MATCH($B260,'TCD 6h-6h'!$G:$G,0)),"")</f>
        <v/>
      </c>
      <c r="H260" s="44" t="str">
        <f>IFERROR(GETPIVOTDATA("Max de Rain Rate",'TCD 6h-6h'!$A$3,"Date6",B260),"")</f>
        <v/>
      </c>
      <c r="I260" s="56" t="str">
        <f>IFERROR(GETPIVOTDATA("Min de Bar  ",'TCD 0h-0h'!$A$3,"Date0",$B260),"")</f>
        <v/>
      </c>
      <c r="J260" s="56" t="str">
        <f>IFERROR(GETPIVOTDATA("Max de Bar  ",'TCD 0h-0h'!$A$3,"Date0",$B260),"")</f>
        <v/>
      </c>
      <c r="K260" s="55" t="str">
        <f>IFERROR(GETPIVOTDATA("Moyenne de Bar  ",'TCD 0h-0h'!$A$3,"Date0",$B260),"")</f>
        <v/>
      </c>
      <c r="L260" s="78" t="str">
        <f>IFERROR(GETPIVOTDATA("Moyenne de Wind Speed",'TCD 0h-0h'!$A$3,"Date0",$B260),"")</f>
        <v/>
      </c>
      <c r="M260" s="78" t="str">
        <f>IFERROR(GETPIVOTDATA("Max de Wind Speed",'TCD 0h-0h'!$A$3,"Date0",$B260),"")</f>
        <v/>
      </c>
      <c r="N260" s="77" t="str">
        <f>IFERROR(GETPIVOTDATA("Max de Hi Speed",'TCD 0h-0h'!$A$3,"Date0",$B260),"")</f>
        <v/>
      </c>
      <c r="O260" s="78" t="str">
        <f>IFERROR(INDEX('TCD vent'!$T:$T,MATCH($B260,'TCD vent'!$A:$A,0)),"")</f>
        <v/>
      </c>
    </row>
    <row r="261" spans="2:15" x14ac:dyDescent="0.35">
      <c r="B261" s="31">
        <f t="shared" si="3"/>
        <v>257</v>
      </c>
      <c r="C261" s="32" t="str">
        <f>IFERROR(GETPIVOTDATA("Low Temp",'TCD 18h-18h'!$A$3,"Date18",B261),"")</f>
        <v/>
      </c>
      <c r="D261" s="32" t="str">
        <f>IFERROR(GETPIVOTDATA("Max de Hi Temp",'TCD 6h-6h'!$A$3,"Date6",B261),"")</f>
        <v/>
      </c>
      <c r="E261" s="33" t="str">
        <f>IFERROR(GETPIVOTDATA("Moyenne de Temp Out",'TCD 0h-0h'!$A$3,"Date0",B261),"")</f>
        <v/>
      </c>
      <c r="F261" s="45" t="str">
        <f>IFERROR(GETPIVOTDATA("Somme de Rain",'TCD 6h-6h'!$A$3,"Date6",B261),"")</f>
        <v/>
      </c>
      <c r="G261" s="45" t="str">
        <f>IFERROR(INDEX('TCD 6h-6h'!$AG:$AG,MATCH($B261,'TCD 6h-6h'!$G:$G,0)),"")</f>
        <v/>
      </c>
      <c r="H261" s="44" t="str">
        <f>IFERROR(GETPIVOTDATA("Max de Rain Rate",'TCD 6h-6h'!$A$3,"Date6",B261),"")</f>
        <v/>
      </c>
      <c r="I261" s="56" t="str">
        <f>IFERROR(GETPIVOTDATA("Min de Bar  ",'TCD 0h-0h'!$A$3,"Date0",$B261),"")</f>
        <v/>
      </c>
      <c r="J261" s="56" t="str">
        <f>IFERROR(GETPIVOTDATA("Max de Bar  ",'TCD 0h-0h'!$A$3,"Date0",$B261),"")</f>
        <v/>
      </c>
      <c r="K261" s="55" t="str">
        <f>IFERROR(GETPIVOTDATA("Moyenne de Bar  ",'TCD 0h-0h'!$A$3,"Date0",$B261),"")</f>
        <v/>
      </c>
      <c r="L261" s="78" t="str">
        <f>IFERROR(GETPIVOTDATA("Moyenne de Wind Speed",'TCD 0h-0h'!$A$3,"Date0",$B261),"")</f>
        <v/>
      </c>
      <c r="M261" s="78" t="str">
        <f>IFERROR(GETPIVOTDATA("Max de Wind Speed",'TCD 0h-0h'!$A$3,"Date0",$B261),"")</f>
        <v/>
      </c>
      <c r="N261" s="77" t="str">
        <f>IFERROR(GETPIVOTDATA("Max de Hi Speed",'TCD 0h-0h'!$A$3,"Date0",$B261),"")</f>
        <v/>
      </c>
      <c r="O261" s="78" t="str">
        <f>IFERROR(INDEX('TCD vent'!$T:$T,MATCH($B261,'TCD vent'!$A:$A,0)),"")</f>
        <v/>
      </c>
    </row>
    <row r="262" spans="2:15" x14ac:dyDescent="0.35">
      <c r="B262" s="31">
        <f t="shared" ref="B262:B325" si="4">B261+1</f>
        <v>258</v>
      </c>
      <c r="C262" s="32" t="str">
        <f>IFERROR(GETPIVOTDATA("Low Temp",'TCD 18h-18h'!$A$3,"Date18",B262),"")</f>
        <v/>
      </c>
      <c r="D262" s="32" t="str">
        <f>IFERROR(GETPIVOTDATA("Max de Hi Temp",'TCD 6h-6h'!$A$3,"Date6",B262),"")</f>
        <v/>
      </c>
      <c r="E262" s="33" t="str">
        <f>IFERROR(GETPIVOTDATA("Moyenne de Temp Out",'TCD 0h-0h'!$A$3,"Date0",B262),"")</f>
        <v/>
      </c>
      <c r="F262" s="45" t="str">
        <f>IFERROR(GETPIVOTDATA("Somme de Rain",'TCD 6h-6h'!$A$3,"Date6",B262),"")</f>
        <v/>
      </c>
      <c r="G262" s="45" t="str">
        <f>IFERROR(INDEX('TCD 6h-6h'!$AG:$AG,MATCH($B262,'TCD 6h-6h'!$G:$G,0)),"")</f>
        <v/>
      </c>
      <c r="H262" s="44" t="str">
        <f>IFERROR(GETPIVOTDATA("Max de Rain Rate",'TCD 6h-6h'!$A$3,"Date6",B262),"")</f>
        <v/>
      </c>
      <c r="I262" s="56" t="str">
        <f>IFERROR(GETPIVOTDATA("Min de Bar  ",'TCD 0h-0h'!$A$3,"Date0",$B262),"")</f>
        <v/>
      </c>
      <c r="J262" s="56" t="str">
        <f>IFERROR(GETPIVOTDATA("Max de Bar  ",'TCD 0h-0h'!$A$3,"Date0",$B262),"")</f>
        <v/>
      </c>
      <c r="K262" s="55" t="str">
        <f>IFERROR(GETPIVOTDATA("Moyenne de Bar  ",'TCD 0h-0h'!$A$3,"Date0",$B262),"")</f>
        <v/>
      </c>
      <c r="L262" s="78" t="str">
        <f>IFERROR(GETPIVOTDATA("Moyenne de Wind Speed",'TCD 0h-0h'!$A$3,"Date0",$B262),"")</f>
        <v/>
      </c>
      <c r="M262" s="78" t="str">
        <f>IFERROR(GETPIVOTDATA("Max de Wind Speed",'TCD 0h-0h'!$A$3,"Date0",$B262),"")</f>
        <v/>
      </c>
      <c r="N262" s="77" t="str">
        <f>IFERROR(GETPIVOTDATA("Max de Hi Speed",'TCD 0h-0h'!$A$3,"Date0",$B262),"")</f>
        <v/>
      </c>
      <c r="O262" s="78" t="str">
        <f>IFERROR(INDEX('TCD vent'!$T:$T,MATCH($B262,'TCD vent'!$A:$A,0)),"")</f>
        <v/>
      </c>
    </row>
    <row r="263" spans="2:15" x14ac:dyDescent="0.35">
      <c r="B263" s="31">
        <f t="shared" si="4"/>
        <v>259</v>
      </c>
      <c r="C263" s="32" t="str">
        <f>IFERROR(GETPIVOTDATA("Low Temp",'TCD 18h-18h'!$A$3,"Date18",B263),"")</f>
        <v/>
      </c>
      <c r="D263" s="32" t="str">
        <f>IFERROR(GETPIVOTDATA("Max de Hi Temp",'TCD 6h-6h'!$A$3,"Date6",B263),"")</f>
        <v/>
      </c>
      <c r="E263" s="33" t="str">
        <f>IFERROR(GETPIVOTDATA("Moyenne de Temp Out",'TCD 0h-0h'!$A$3,"Date0",B263),"")</f>
        <v/>
      </c>
      <c r="F263" s="45" t="str">
        <f>IFERROR(GETPIVOTDATA("Somme de Rain",'TCD 6h-6h'!$A$3,"Date6",B263),"")</f>
        <v/>
      </c>
      <c r="G263" s="45" t="str">
        <f>IFERROR(INDEX('TCD 6h-6h'!$AG:$AG,MATCH($B263,'TCD 6h-6h'!$G:$G,0)),"")</f>
        <v/>
      </c>
      <c r="H263" s="44" t="str">
        <f>IFERROR(GETPIVOTDATA("Max de Rain Rate",'TCD 6h-6h'!$A$3,"Date6",B263),"")</f>
        <v/>
      </c>
      <c r="I263" s="56" t="str">
        <f>IFERROR(GETPIVOTDATA("Min de Bar  ",'TCD 0h-0h'!$A$3,"Date0",$B263),"")</f>
        <v/>
      </c>
      <c r="J263" s="56" t="str">
        <f>IFERROR(GETPIVOTDATA("Max de Bar  ",'TCD 0h-0h'!$A$3,"Date0",$B263),"")</f>
        <v/>
      </c>
      <c r="K263" s="55" t="str">
        <f>IFERROR(GETPIVOTDATA("Moyenne de Bar  ",'TCD 0h-0h'!$A$3,"Date0",$B263),"")</f>
        <v/>
      </c>
      <c r="L263" s="78" t="str">
        <f>IFERROR(GETPIVOTDATA("Moyenne de Wind Speed",'TCD 0h-0h'!$A$3,"Date0",$B263),"")</f>
        <v/>
      </c>
      <c r="M263" s="78" t="str">
        <f>IFERROR(GETPIVOTDATA("Max de Wind Speed",'TCD 0h-0h'!$A$3,"Date0",$B263),"")</f>
        <v/>
      </c>
      <c r="N263" s="77" t="str">
        <f>IFERROR(GETPIVOTDATA("Max de Hi Speed",'TCD 0h-0h'!$A$3,"Date0",$B263),"")</f>
        <v/>
      </c>
      <c r="O263" s="78" t="str">
        <f>IFERROR(INDEX('TCD vent'!$T:$T,MATCH($B263,'TCD vent'!$A:$A,0)),"")</f>
        <v/>
      </c>
    </row>
    <row r="264" spans="2:15" x14ac:dyDescent="0.35">
      <c r="B264" s="31">
        <f t="shared" si="4"/>
        <v>260</v>
      </c>
      <c r="C264" s="32" t="str">
        <f>IFERROR(GETPIVOTDATA("Low Temp",'TCD 18h-18h'!$A$3,"Date18",B264),"")</f>
        <v/>
      </c>
      <c r="D264" s="32" t="str">
        <f>IFERROR(GETPIVOTDATA("Max de Hi Temp",'TCD 6h-6h'!$A$3,"Date6",B264),"")</f>
        <v/>
      </c>
      <c r="E264" s="33" t="str">
        <f>IFERROR(GETPIVOTDATA("Moyenne de Temp Out",'TCD 0h-0h'!$A$3,"Date0",B264),"")</f>
        <v/>
      </c>
      <c r="F264" s="45" t="str">
        <f>IFERROR(GETPIVOTDATA("Somme de Rain",'TCD 6h-6h'!$A$3,"Date6",B264),"")</f>
        <v/>
      </c>
      <c r="G264" s="45" t="str">
        <f>IFERROR(INDEX('TCD 6h-6h'!$AG:$AG,MATCH($B264,'TCD 6h-6h'!$G:$G,0)),"")</f>
        <v/>
      </c>
      <c r="H264" s="44" t="str">
        <f>IFERROR(GETPIVOTDATA("Max de Rain Rate",'TCD 6h-6h'!$A$3,"Date6",B264),"")</f>
        <v/>
      </c>
      <c r="I264" s="56" t="str">
        <f>IFERROR(GETPIVOTDATA("Min de Bar  ",'TCD 0h-0h'!$A$3,"Date0",$B264),"")</f>
        <v/>
      </c>
      <c r="J264" s="56" t="str">
        <f>IFERROR(GETPIVOTDATA("Max de Bar  ",'TCD 0h-0h'!$A$3,"Date0",$B264),"")</f>
        <v/>
      </c>
      <c r="K264" s="55" t="str">
        <f>IFERROR(GETPIVOTDATA("Moyenne de Bar  ",'TCD 0h-0h'!$A$3,"Date0",$B264),"")</f>
        <v/>
      </c>
      <c r="L264" s="78" t="str">
        <f>IFERROR(GETPIVOTDATA("Moyenne de Wind Speed",'TCD 0h-0h'!$A$3,"Date0",$B264),"")</f>
        <v/>
      </c>
      <c r="M264" s="78" t="str">
        <f>IFERROR(GETPIVOTDATA("Max de Wind Speed",'TCD 0h-0h'!$A$3,"Date0",$B264),"")</f>
        <v/>
      </c>
      <c r="N264" s="77" t="str">
        <f>IFERROR(GETPIVOTDATA("Max de Hi Speed",'TCD 0h-0h'!$A$3,"Date0",$B264),"")</f>
        <v/>
      </c>
      <c r="O264" s="78" t="str">
        <f>IFERROR(INDEX('TCD vent'!$T:$T,MATCH($B264,'TCD vent'!$A:$A,0)),"")</f>
        <v/>
      </c>
    </row>
    <row r="265" spans="2:15" x14ac:dyDescent="0.35">
      <c r="B265" s="31">
        <f t="shared" si="4"/>
        <v>261</v>
      </c>
      <c r="C265" s="32" t="str">
        <f>IFERROR(GETPIVOTDATA("Low Temp",'TCD 18h-18h'!$A$3,"Date18",B265),"")</f>
        <v/>
      </c>
      <c r="D265" s="32" t="str">
        <f>IFERROR(GETPIVOTDATA("Max de Hi Temp",'TCD 6h-6h'!$A$3,"Date6",B265),"")</f>
        <v/>
      </c>
      <c r="E265" s="33" t="str">
        <f>IFERROR(GETPIVOTDATA("Moyenne de Temp Out",'TCD 0h-0h'!$A$3,"Date0",B265),"")</f>
        <v/>
      </c>
      <c r="F265" s="45" t="str">
        <f>IFERROR(GETPIVOTDATA("Somme de Rain",'TCD 6h-6h'!$A$3,"Date6",B265),"")</f>
        <v/>
      </c>
      <c r="G265" s="45" t="str">
        <f>IFERROR(INDEX('TCD 6h-6h'!$AG:$AG,MATCH($B265,'TCD 6h-6h'!$G:$G,0)),"")</f>
        <v/>
      </c>
      <c r="H265" s="44" t="str">
        <f>IFERROR(GETPIVOTDATA("Max de Rain Rate",'TCD 6h-6h'!$A$3,"Date6",B265),"")</f>
        <v/>
      </c>
      <c r="I265" s="56" t="str">
        <f>IFERROR(GETPIVOTDATA("Min de Bar  ",'TCD 0h-0h'!$A$3,"Date0",$B265),"")</f>
        <v/>
      </c>
      <c r="J265" s="56" t="str">
        <f>IFERROR(GETPIVOTDATA("Max de Bar  ",'TCD 0h-0h'!$A$3,"Date0",$B265),"")</f>
        <v/>
      </c>
      <c r="K265" s="55" t="str">
        <f>IFERROR(GETPIVOTDATA("Moyenne de Bar  ",'TCD 0h-0h'!$A$3,"Date0",$B265),"")</f>
        <v/>
      </c>
      <c r="L265" s="78" t="str">
        <f>IFERROR(GETPIVOTDATA("Moyenne de Wind Speed",'TCD 0h-0h'!$A$3,"Date0",$B265),"")</f>
        <v/>
      </c>
      <c r="M265" s="78" t="str">
        <f>IFERROR(GETPIVOTDATA("Max de Wind Speed",'TCD 0h-0h'!$A$3,"Date0",$B265),"")</f>
        <v/>
      </c>
      <c r="N265" s="77" t="str">
        <f>IFERROR(GETPIVOTDATA("Max de Hi Speed",'TCD 0h-0h'!$A$3,"Date0",$B265),"")</f>
        <v/>
      </c>
      <c r="O265" s="78" t="str">
        <f>IFERROR(INDEX('TCD vent'!$T:$T,MATCH($B265,'TCD vent'!$A:$A,0)),"")</f>
        <v/>
      </c>
    </row>
    <row r="266" spans="2:15" x14ac:dyDescent="0.35">
      <c r="B266" s="31">
        <f t="shared" si="4"/>
        <v>262</v>
      </c>
      <c r="C266" s="32" t="str">
        <f>IFERROR(GETPIVOTDATA("Low Temp",'TCD 18h-18h'!$A$3,"Date18",B266),"")</f>
        <v/>
      </c>
      <c r="D266" s="32" t="str">
        <f>IFERROR(GETPIVOTDATA("Max de Hi Temp",'TCD 6h-6h'!$A$3,"Date6",B266),"")</f>
        <v/>
      </c>
      <c r="E266" s="33" t="str">
        <f>IFERROR(GETPIVOTDATA("Moyenne de Temp Out",'TCD 0h-0h'!$A$3,"Date0",B266),"")</f>
        <v/>
      </c>
      <c r="F266" s="45" t="str">
        <f>IFERROR(GETPIVOTDATA("Somme de Rain",'TCD 6h-6h'!$A$3,"Date6",B266),"")</f>
        <v/>
      </c>
      <c r="G266" s="45" t="str">
        <f>IFERROR(INDEX('TCD 6h-6h'!$AG:$AG,MATCH($B266,'TCD 6h-6h'!$G:$G,0)),"")</f>
        <v/>
      </c>
      <c r="H266" s="44" t="str">
        <f>IFERROR(GETPIVOTDATA("Max de Rain Rate",'TCD 6h-6h'!$A$3,"Date6",B266),"")</f>
        <v/>
      </c>
      <c r="I266" s="56" t="str">
        <f>IFERROR(GETPIVOTDATA("Min de Bar  ",'TCD 0h-0h'!$A$3,"Date0",$B266),"")</f>
        <v/>
      </c>
      <c r="J266" s="56" t="str">
        <f>IFERROR(GETPIVOTDATA("Max de Bar  ",'TCD 0h-0h'!$A$3,"Date0",$B266),"")</f>
        <v/>
      </c>
      <c r="K266" s="55" t="str">
        <f>IFERROR(GETPIVOTDATA("Moyenne de Bar  ",'TCD 0h-0h'!$A$3,"Date0",$B266),"")</f>
        <v/>
      </c>
      <c r="L266" s="78" t="str">
        <f>IFERROR(GETPIVOTDATA("Moyenne de Wind Speed",'TCD 0h-0h'!$A$3,"Date0",$B266),"")</f>
        <v/>
      </c>
      <c r="M266" s="78" t="str">
        <f>IFERROR(GETPIVOTDATA("Max de Wind Speed",'TCD 0h-0h'!$A$3,"Date0",$B266),"")</f>
        <v/>
      </c>
      <c r="N266" s="77" t="str">
        <f>IFERROR(GETPIVOTDATA("Max de Hi Speed",'TCD 0h-0h'!$A$3,"Date0",$B266),"")</f>
        <v/>
      </c>
      <c r="O266" s="78" t="str">
        <f>IFERROR(INDEX('TCD vent'!$T:$T,MATCH($B266,'TCD vent'!$A:$A,0)),"")</f>
        <v/>
      </c>
    </row>
    <row r="267" spans="2:15" x14ac:dyDescent="0.35">
      <c r="B267" s="31">
        <f t="shared" si="4"/>
        <v>263</v>
      </c>
      <c r="C267" s="32" t="str">
        <f>IFERROR(GETPIVOTDATA("Low Temp",'TCD 18h-18h'!$A$3,"Date18",B267),"")</f>
        <v/>
      </c>
      <c r="D267" s="32" t="str">
        <f>IFERROR(GETPIVOTDATA("Max de Hi Temp",'TCD 6h-6h'!$A$3,"Date6",B267),"")</f>
        <v/>
      </c>
      <c r="E267" s="33" t="str">
        <f>IFERROR(GETPIVOTDATA("Moyenne de Temp Out",'TCD 0h-0h'!$A$3,"Date0",B267),"")</f>
        <v/>
      </c>
      <c r="F267" s="45" t="str">
        <f>IFERROR(GETPIVOTDATA("Somme de Rain",'TCD 6h-6h'!$A$3,"Date6",B267),"")</f>
        <v/>
      </c>
      <c r="G267" s="45" t="str">
        <f>IFERROR(INDEX('TCD 6h-6h'!$AG:$AG,MATCH($B267,'TCD 6h-6h'!$G:$G,0)),"")</f>
        <v/>
      </c>
      <c r="H267" s="44" t="str">
        <f>IFERROR(GETPIVOTDATA("Max de Rain Rate",'TCD 6h-6h'!$A$3,"Date6",B267),"")</f>
        <v/>
      </c>
      <c r="I267" s="56" t="str">
        <f>IFERROR(GETPIVOTDATA("Min de Bar  ",'TCD 0h-0h'!$A$3,"Date0",$B267),"")</f>
        <v/>
      </c>
      <c r="J267" s="56" t="str">
        <f>IFERROR(GETPIVOTDATA("Max de Bar  ",'TCD 0h-0h'!$A$3,"Date0",$B267),"")</f>
        <v/>
      </c>
      <c r="K267" s="55" t="str">
        <f>IFERROR(GETPIVOTDATA("Moyenne de Bar  ",'TCD 0h-0h'!$A$3,"Date0",$B267),"")</f>
        <v/>
      </c>
      <c r="L267" s="78" t="str">
        <f>IFERROR(GETPIVOTDATA("Moyenne de Wind Speed",'TCD 0h-0h'!$A$3,"Date0",$B267),"")</f>
        <v/>
      </c>
      <c r="M267" s="78" t="str">
        <f>IFERROR(GETPIVOTDATA("Max de Wind Speed",'TCD 0h-0h'!$A$3,"Date0",$B267),"")</f>
        <v/>
      </c>
      <c r="N267" s="77" t="str">
        <f>IFERROR(GETPIVOTDATA("Max de Hi Speed",'TCD 0h-0h'!$A$3,"Date0",$B267),"")</f>
        <v/>
      </c>
      <c r="O267" s="78" t="str">
        <f>IFERROR(INDEX('TCD vent'!$T:$T,MATCH($B267,'TCD vent'!$A:$A,0)),"")</f>
        <v/>
      </c>
    </row>
    <row r="268" spans="2:15" x14ac:dyDescent="0.35">
      <c r="B268" s="31">
        <f t="shared" si="4"/>
        <v>264</v>
      </c>
      <c r="C268" s="32" t="str">
        <f>IFERROR(GETPIVOTDATA("Low Temp",'TCD 18h-18h'!$A$3,"Date18",B268),"")</f>
        <v/>
      </c>
      <c r="D268" s="32" t="str">
        <f>IFERROR(GETPIVOTDATA("Max de Hi Temp",'TCD 6h-6h'!$A$3,"Date6",B268),"")</f>
        <v/>
      </c>
      <c r="E268" s="33" t="str">
        <f>IFERROR(GETPIVOTDATA("Moyenne de Temp Out",'TCD 0h-0h'!$A$3,"Date0",B268),"")</f>
        <v/>
      </c>
      <c r="F268" s="45" t="str">
        <f>IFERROR(GETPIVOTDATA("Somme de Rain",'TCD 6h-6h'!$A$3,"Date6",B268),"")</f>
        <v/>
      </c>
      <c r="G268" s="45" t="str">
        <f>IFERROR(INDEX('TCD 6h-6h'!$AG:$AG,MATCH($B268,'TCD 6h-6h'!$G:$G,0)),"")</f>
        <v/>
      </c>
      <c r="H268" s="44" t="str">
        <f>IFERROR(GETPIVOTDATA("Max de Rain Rate",'TCD 6h-6h'!$A$3,"Date6",B268),"")</f>
        <v/>
      </c>
      <c r="I268" s="56" t="str">
        <f>IFERROR(GETPIVOTDATA("Min de Bar  ",'TCD 0h-0h'!$A$3,"Date0",$B268),"")</f>
        <v/>
      </c>
      <c r="J268" s="56" t="str">
        <f>IFERROR(GETPIVOTDATA("Max de Bar  ",'TCD 0h-0h'!$A$3,"Date0",$B268),"")</f>
        <v/>
      </c>
      <c r="K268" s="55" t="str">
        <f>IFERROR(GETPIVOTDATA("Moyenne de Bar  ",'TCD 0h-0h'!$A$3,"Date0",$B268),"")</f>
        <v/>
      </c>
      <c r="L268" s="78" t="str">
        <f>IFERROR(GETPIVOTDATA("Moyenne de Wind Speed",'TCD 0h-0h'!$A$3,"Date0",$B268),"")</f>
        <v/>
      </c>
      <c r="M268" s="78" t="str">
        <f>IFERROR(GETPIVOTDATA("Max de Wind Speed",'TCD 0h-0h'!$A$3,"Date0",$B268),"")</f>
        <v/>
      </c>
      <c r="N268" s="77" t="str">
        <f>IFERROR(GETPIVOTDATA("Max de Hi Speed",'TCD 0h-0h'!$A$3,"Date0",$B268),"")</f>
        <v/>
      </c>
      <c r="O268" s="78" t="str">
        <f>IFERROR(INDEX('TCD vent'!$T:$T,MATCH($B268,'TCD vent'!$A:$A,0)),"")</f>
        <v/>
      </c>
    </row>
    <row r="269" spans="2:15" x14ac:dyDescent="0.35">
      <c r="B269" s="31">
        <f t="shared" si="4"/>
        <v>265</v>
      </c>
      <c r="C269" s="32" t="str">
        <f>IFERROR(GETPIVOTDATA("Low Temp",'TCD 18h-18h'!$A$3,"Date18",B269),"")</f>
        <v/>
      </c>
      <c r="D269" s="32" t="str">
        <f>IFERROR(GETPIVOTDATA("Max de Hi Temp",'TCD 6h-6h'!$A$3,"Date6",B269),"")</f>
        <v/>
      </c>
      <c r="E269" s="33" t="str">
        <f>IFERROR(GETPIVOTDATA("Moyenne de Temp Out",'TCD 0h-0h'!$A$3,"Date0",B269),"")</f>
        <v/>
      </c>
      <c r="F269" s="45" t="str">
        <f>IFERROR(GETPIVOTDATA("Somme de Rain",'TCD 6h-6h'!$A$3,"Date6",B269),"")</f>
        <v/>
      </c>
      <c r="G269" s="45" t="str">
        <f>IFERROR(INDEX('TCD 6h-6h'!$AG:$AG,MATCH($B269,'TCD 6h-6h'!$G:$G,0)),"")</f>
        <v/>
      </c>
      <c r="H269" s="44" t="str">
        <f>IFERROR(GETPIVOTDATA("Max de Rain Rate",'TCD 6h-6h'!$A$3,"Date6",B269),"")</f>
        <v/>
      </c>
      <c r="I269" s="56" t="str">
        <f>IFERROR(GETPIVOTDATA("Min de Bar  ",'TCD 0h-0h'!$A$3,"Date0",$B269),"")</f>
        <v/>
      </c>
      <c r="J269" s="56" t="str">
        <f>IFERROR(GETPIVOTDATA("Max de Bar  ",'TCD 0h-0h'!$A$3,"Date0",$B269),"")</f>
        <v/>
      </c>
      <c r="K269" s="55" t="str">
        <f>IFERROR(GETPIVOTDATA("Moyenne de Bar  ",'TCD 0h-0h'!$A$3,"Date0",$B269),"")</f>
        <v/>
      </c>
      <c r="L269" s="78" t="str">
        <f>IFERROR(GETPIVOTDATA("Moyenne de Wind Speed",'TCD 0h-0h'!$A$3,"Date0",$B269),"")</f>
        <v/>
      </c>
      <c r="M269" s="78" t="str">
        <f>IFERROR(GETPIVOTDATA("Max de Wind Speed",'TCD 0h-0h'!$A$3,"Date0",$B269),"")</f>
        <v/>
      </c>
      <c r="N269" s="77" t="str">
        <f>IFERROR(GETPIVOTDATA("Max de Hi Speed",'TCD 0h-0h'!$A$3,"Date0",$B269),"")</f>
        <v/>
      </c>
      <c r="O269" s="78" t="str">
        <f>IFERROR(INDEX('TCD vent'!$T:$T,MATCH($B269,'TCD vent'!$A:$A,0)),"")</f>
        <v/>
      </c>
    </row>
    <row r="270" spans="2:15" x14ac:dyDescent="0.35">
      <c r="B270" s="31">
        <f t="shared" si="4"/>
        <v>266</v>
      </c>
      <c r="C270" s="32" t="str">
        <f>IFERROR(GETPIVOTDATA("Low Temp",'TCD 18h-18h'!$A$3,"Date18",B270),"")</f>
        <v/>
      </c>
      <c r="D270" s="32" t="str">
        <f>IFERROR(GETPIVOTDATA("Max de Hi Temp",'TCD 6h-6h'!$A$3,"Date6",B270),"")</f>
        <v/>
      </c>
      <c r="E270" s="33" t="str">
        <f>IFERROR(GETPIVOTDATA("Moyenne de Temp Out",'TCD 0h-0h'!$A$3,"Date0",B270),"")</f>
        <v/>
      </c>
      <c r="F270" s="45" t="str">
        <f>IFERROR(GETPIVOTDATA("Somme de Rain",'TCD 6h-6h'!$A$3,"Date6",B270),"")</f>
        <v/>
      </c>
      <c r="G270" s="45" t="str">
        <f>IFERROR(INDEX('TCD 6h-6h'!$AG:$AG,MATCH($B270,'TCD 6h-6h'!$G:$G,0)),"")</f>
        <v/>
      </c>
      <c r="H270" s="44" t="str">
        <f>IFERROR(GETPIVOTDATA("Max de Rain Rate",'TCD 6h-6h'!$A$3,"Date6",B270),"")</f>
        <v/>
      </c>
      <c r="I270" s="56" t="str">
        <f>IFERROR(GETPIVOTDATA("Min de Bar  ",'TCD 0h-0h'!$A$3,"Date0",$B270),"")</f>
        <v/>
      </c>
      <c r="J270" s="56" t="str">
        <f>IFERROR(GETPIVOTDATA("Max de Bar  ",'TCD 0h-0h'!$A$3,"Date0",$B270),"")</f>
        <v/>
      </c>
      <c r="K270" s="55" t="str">
        <f>IFERROR(GETPIVOTDATA("Moyenne de Bar  ",'TCD 0h-0h'!$A$3,"Date0",$B270),"")</f>
        <v/>
      </c>
      <c r="L270" s="78" t="str">
        <f>IFERROR(GETPIVOTDATA("Moyenne de Wind Speed",'TCD 0h-0h'!$A$3,"Date0",$B270),"")</f>
        <v/>
      </c>
      <c r="M270" s="78" t="str">
        <f>IFERROR(GETPIVOTDATA("Max de Wind Speed",'TCD 0h-0h'!$A$3,"Date0",$B270),"")</f>
        <v/>
      </c>
      <c r="N270" s="77" t="str">
        <f>IFERROR(GETPIVOTDATA("Max de Hi Speed",'TCD 0h-0h'!$A$3,"Date0",$B270),"")</f>
        <v/>
      </c>
      <c r="O270" s="78" t="str">
        <f>IFERROR(INDEX('TCD vent'!$T:$T,MATCH($B270,'TCD vent'!$A:$A,0)),"")</f>
        <v/>
      </c>
    </row>
    <row r="271" spans="2:15" x14ac:dyDescent="0.35">
      <c r="B271" s="31">
        <f t="shared" si="4"/>
        <v>267</v>
      </c>
      <c r="C271" s="32" t="str">
        <f>IFERROR(GETPIVOTDATA("Low Temp",'TCD 18h-18h'!$A$3,"Date18",B271),"")</f>
        <v/>
      </c>
      <c r="D271" s="32" t="str">
        <f>IFERROR(GETPIVOTDATA("Max de Hi Temp",'TCD 6h-6h'!$A$3,"Date6",B271),"")</f>
        <v/>
      </c>
      <c r="E271" s="33" t="str">
        <f>IFERROR(GETPIVOTDATA("Moyenne de Temp Out",'TCD 0h-0h'!$A$3,"Date0",B271),"")</f>
        <v/>
      </c>
      <c r="F271" s="45" t="str">
        <f>IFERROR(GETPIVOTDATA("Somme de Rain",'TCD 6h-6h'!$A$3,"Date6",B271),"")</f>
        <v/>
      </c>
      <c r="G271" s="45" t="str">
        <f>IFERROR(INDEX('TCD 6h-6h'!$AG:$AG,MATCH($B271,'TCD 6h-6h'!$G:$G,0)),"")</f>
        <v/>
      </c>
      <c r="H271" s="44" t="str">
        <f>IFERROR(GETPIVOTDATA("Max de Rain Rate",'TCD 6h-6h'!$A$3,"Date6",B271),"")</f>
        <v/>
      </c>
      <c r="I271" s="56" t="str">
        <f>IFERROR(GETPIVOTDATA("Min de Bar  ",'TCD 0h-0h'!$A$3,"Date0",$B271),"")</f>
        <v/>
      </c>
      <c r="J271" s="56" t="str">
        <f>IFERROR(GETPIVOTDATA("Max de Bar  ",'TCD 0h-0h'!$A$3,"Date0",$B271),"")</f>
        <v/>
      </c>
      <c r="K271" s="55" t="str">
        <f>IFERROR(GETPIVOTDATA("Moyenne de Bar  ",'TCD 0h-0h'!$A$3,"Date0",$B271),"")</f>
        <v/>
      </c>
      <c r="L271" s="78" t="str">
        <f>IFERROR(GETPIVOTDATA("Moyenne de Wind Speed",'TCD 0h-0h'!$A$3,"Date0",$B271),"")</f>
        <v/>
      </c>
      <c r="M271" s="78" t="str">
        <f>IFERROR(GETPIVOTDATA("Max de Wind Speed",'TCD 0h-0h'!$A$3,"Date0",$B271),"")</f>
        <v/>
      </c>
      <c r="N271" s="77" t="str">
        <f>IFERROR(GETPIVOTDATA("Max de Hi Speed",'TCD 0h-0h'!$A$3,"Date0",$B271),"")</f>
        <v/>
      </c>
      <c r="O271" s="78" t="str">
        <f>IFERROR(INDEX('TCD vent'!$T:$T,MATCH($B271,'TCD vent'!$A:$A,0)),"")</f>
        <v/>
      </c>
    </row>
    <row r="272" spans="2:15" x14ac:dyDescent="0.35">
      <c r="B272" s="31">
        <f t="shared" si="4"/>
        <v>268</v>
      </c>
      <c r="C272" s="32" t="str">
        <f>IFERROR(GETPIVOTDATA("Low Temp",'TCD 18h-18h'!$A$3,"Date18",B272),"")</f>
        <v/>
      </c>
      <c r="D272" s="32" t="str">
        <f>IFERROR(GETPIVOTDATA("Max de Hi Temp",'TCD 6h-6h'!$A$3,"Date6",B272),"")</f>
        <v/>
      </c>
      <c r="E272" s="33" t="str">
        <f>IFERROR(GETPIVOTDATA("Moyenne de Temp Out",'TCD 0h-0h'!$A$3,"Date0",B272),"")</f>
        <v/>
      </c>
      <c r="F272" s="45" t="str">
        <f>IFERROR(GETPIVOTDATA("Somme de Rain",'TCD 6h-6h'!$A$3,"Date6",B272),"")</f>
        <v/>
      </c>
      <c r="G272" s="45" t="str">
        <f>IFERROR(INDEX('TCD 6h-6h'!$AG:$AG,MATCH($B272,'TCD 6h-6h'!$G:$G,0)),"")</f>
        <v/>
      </c>
      <c r="H272" s="44" t="str">
        <f>IFERROR(GETPIVOTDATA("Max de Rain Rate",'TCD 6h-6h'!$A$3,"Date6",B272),"")</f>
        <v/>
      </c>
      <c r="I272" s="56" t="str">
        <f>IFERROR(GETPIVOTDATA("Min de Bar  ",'TCD 0h-0h'!$A$3,"Date0",$B272),"")</f>
        <v/>
      </c>
      <c r="J272" s="56" t="str">
        <f>IFERROR(GETPIVOTDATA("Max de Bar  ",'TCD 0h-0h'!$A$3,"Date0",$B272),"")</f>
        <v/>
      </c>
      <c r="K272" s="55" t="str">
        <f>IFERROR(GETPIVOTDATA("Moyenne de Bar  ",'TCD 0h-0h'!$A$3,"Date0",$B272),"")</f>
        <v/>
      </c>
      <c r="L272" s="78" t="str">
        <f>IFERROR(GETPIVOTDATA("Moyenne de Wind Speed",'TCD 0h-0h'!$A$3,"Date0",$B272),"")</f>
        <v/>
      </c>
      <c r="M272" s="78" t="str">
        <f>IFERROR(GETPIVOTDATA("Max de Wind Speed",'TCD 0h-0h'!$A$3,"Date0",$B272),"")</f>
        <v/>
      </c>
      <c r="N272" s="77" t="str">
        <f>IFERROR(GETPIVOTDATA("Max de Hi Speed",'TCD 0h-0h'!$A$3,"Date0",$B272),"")</f>
        <v/>
      </c>
      <c r="O272" s="78" t="str">
        <f>IFERROR(INDEX('TCD vent'!$T:$T,MATCH($B272,'TCD vent'!$A:$A,0)),"")</f>
        <v/>
      </c>
    </row>
    <row r="273" spans="2:15" x14ac:dyDescent="0.35">
      <c r="B273" s="31">
        <f t="shared" si="4"/>
        <v>269</v>
      </c>
      <c r="C273" s="32" t="str">
        <f>IFERROR(GETPIVOTDATA("Low Temp",'TCD 18h-18h'!$A$3,"Date18",B273),"")</f>
        <v/>
      </c>
      <c r="D273" s="32" t="str">
        <f>IFERROR(GETPIVOTDATA("Max de Hi Temp",'TCD 6h-6h'!$A$3,"Date6",B273),"")</f>
        <v/>
      </c>
      <c r="E273" s="33" t="str">
        <f>IFERROR(GETPIVOTDATA("Moyenne de Temp Out",'TCD 0h-0h'!$A$3,"Date0",B273),"")</f>
        <v/>
      </c>
      <c r="F273" s="45" t="str">
        <f>IFERROR(GETPIVOTDATA("Somme de Rain",'TCD 6h-6h'!$A$3,"Date6",B273),"")</f>
        <v/>
      </c>
      <c r="G273" s="45" t="str">
        <f>IFERROR(INDEX('TCD 6h-6h'!$AG:$AG,MATCH($B273,'TCD 6h-6h'!$G:$G,0)),"")</f>
        <v/>
      </c>
      <c r="H273" s="44" t="str">
        <f>IFERROR(GETPIVOTDATA("Max de Rain Rate",'TCD 6h-6h'!$A$3,"Date6",B273),"")</f>
        <v/>
      </c>
      <c r="I273" s="56" t="str">
        <f>IFERROR(GETPIVOTDATA("Min de Bar  ",'TCD 0h-0h'!$A$3,"Date0",$B273),"")</f>
        <v/>
      </c>
      <c r="J273" s="56" t="str">
        <f>IFERROR(GETPIVOTDATA("Max de Bar  ",'TCD 0h-0h'!$A$3,"Date0",$B273),"")</f>
        <v/>
      </c>
      <c r="K273" s="55" t="str">
        <f>IFERROR(GETPIVOTDATA("Moyenne de Bar  ",'TCD 0h-0h'!$A$3,"Date0",$B273),"")</f>
        <v/>
      </c>
      <c r="L273" s="78" t="str">
        <f>IFERROR(GETPIVOTDATA("Moyenne de Wind Speed",'TCD 0h-0h'!$A$3,"Date0",$B273),"")</f>
        <v/>
      </c>
      <c r="M273" s="78" t="str">
        <f>IFERROR(GETPIVOTDATA("Max de Wind Speed",'TCD 0h-0h'!$A$3,"Date0",$B273),"")</f>
        <v/>
      </c>
      <c r="N273" s="77" t="str">
        <f>IFERROR(GETPIVOTDATA("Max de Hi Speed",'TCD 0h-0h'!$A$3,"Date0",$B273),"")</f>
        <v/>
      </c>
      <c r="O273" s="78" t="str">
        <f>IFERROR(INDEX('TCD vent'!$T:$T,MATCH($B273,'TCD vent'!$A:$A,0)),"")</f>
        <v/>
      </c>
    </row>
    <row r="274" spans="2:15" x14ac:dyDescent="0.35">
      <c r="B274" s="31">
        <f t="shared" si="4"/>
        <v>270</v>
      </c>
      <c r="C274" s="32" t="str">
        <f>IFERROR(GETPIVOTDATA("Low Temp",'TCD 18h-18h'!$A$3,"Date18",B274),"")</f>
        <v/>
      </c>
      <c r="D274" s="32" t="str">
        <f>IFERROR(GETPIVOTDATA("Max de Hi Temp",'TCD 6h-6h'!$A$3,"Date6",B274),"")</f>
        <v/>
      </c>
      <c r="E274" s="33" t="str">
        <f>IFERROR(GETPIVOTDATA("Moyenne de Temp Out",'TCD 0h-0h'!$A$3,"Date0",B274),"")</f>
        <v/>
      </c>
      <c r="F274" s="45" t="str">
        <f>IFERROR(GETPIVOTDATA("Somme de Rain",'TCD 6h-6h'!$A$3,"Date6",B274),"")</f>
        <v/>
      </c>
      <c r="G274" s="45" t="str">
        <f>IFERROR(INDEX('TCD 6h-6h'!$AG:$AG,MATCH($B274,'TCD 6h-6h'!$G:$G,0)),"")</f>
        <v/>
      </c>
      <c r="H274" s="44" t="str">
        <f>IFERROR(GETPIVOTDATA("Max de Rain Rate",'TCD 6h-6h'!$A$3,"Date6",B274),"")</f>
        <v/>
      </c>
      <c r="I274" s="56" t="str">
        <f>IFERROR(GETPIVOTDATA("Min de Bar  ",'TCD 0h-0h'!$A$3,"Date0",$B274),"")</f>
        <v/>
      </c>
      <c r="J274" s="56" t="str">
        <f>IFERROR(GETPIVOTDATA("Max de Bar  ",'TCD 0h-0h'!$A$3,"Date0",$B274),"")</f>
        <v/>
      </c>
      <c r="K274" s="55" t="str">
        <f>IFERROR(GETPIVOTDATA("Moyenne de Bar  ",'TCD 0h-0h'!$A$3,"Date0",$B274),"")</f>
        <v/>
      </c>
      <c r="L274" s="78" t="str">
        <f>IFERROR(GETPIVOTDATA("Moyenne de Wind Speed",'TCD 0h-0h'!$A$3,"Date0",$B274),"")</f>
        <v/>
      </c>
      <c r="M274" s="78" t="str">
        <f>IFERROR(GETPIVOTDATA("Max de Wind Speed",'TCD 0h-0h'!$A$3,"Date0",$B274),"")</f>
        <v/>
      </c>
      <c r="N274" s="77" t="str">
        <f>IFERROR(GETPIVOTDATA("Max de Hi Speed",'TCD 0h-0h'!$A$3,"Date0",$B274),"")</f>
        <v/>
      </c>
      <c r="O274" s="78" t="str">
        <f>IFERROR(INDEX('TCD vent'!$T:$T,MATCH($B274,'TCD vent'!$A:$A,0)),"")</f>
        <v/>
      </c>
    </row>
    <row r="275" spans="2:15" x14ac:dyDescent="0.35">
      <c r="B275" s="31">
        <f t="shared" si="4"/>
        <v>271</v>
      </c>
      <c r="C275" s="32" t="str">
        <f>IFERROR(GETPIVOTDATA("Low Temp",'TCD 18h-18h'!$A$3,"Date18",B275),"")</f>
        <v/>
      </c>
      <c r="D275" s="32" t="str">
        <f>IFERROR(GETPIVOTDATA("Max de Hi Temp",'TCD 6h-6h'!$A$3,"Date6",B275),"")</f>
        <v/>
      </c>
      <c r="E275" s="33" t="str">
        <f>IFERROR(GETPIVOTDATA("Moyenne de Temp Out",'TCD 0h-0h'!$A$3,"Date0",B275),"")</f>
        <v/>
      </c>
      <c r="F275" s="45" t="str">
        <f>IFERROR(GETPIVOTDATA("Somme de Rain",'TCD 6h-6h'!$A$3,"Date6",B275),"")</f>
        <v/>
      </c>
      <c r="G275" s="45" t="str">
        <f>IFERROR(INDEX('TCD 6h-6h'!$AG:$AG,MATCH($B275,'TCD 6h-6h'!$G:$G,0)),"")</f>
        <v/>
      </c>
      <c r="H275" s="44" t="str">
        <f>IFERROR(GETPIVOTDATA("Max de Rain Rate",'TCD 6h-6h'!$A$3,"Date6",B275),"")</f>
        <v/>
      </c>
      <c r="I275" s="56" t="str">
        <f>IFERROR(GETPIVOTDATA("Min de Bar  ",'TCD 0h-0h'!$A$3,"Date0",$B275),"")</f>
        <v/>
      </c>
      <c r="J275" s="56" t="str">
        <f>IFERROR(GETPIVOTDATA("Max de Bar  ",'TCD 0h-0h'!$A$3,"Date0",$B275),"")</f>
        <v/>
      </c>
      <c r="K275" s="55" t="str">
        <f>IFERROR(GETPIVOTDATA("Moyenne de Bar  ",'TCD 0h-0h'!$A$3,"Date0",$B275),"")</f>
        <v/>
      </c>
      <c r="L275" s="78" t="str">
        <f>IFERROR(GETPIVOTDATA("Moyenne de Wind Speed",'TCD 0h-0h'!$A$3,"Date0",$B275),"")</f>
        <v/>
      </c>
      <c r="M275" s="78" t="str">
        <f>IFERROR(GETPIVOTDATA("Max de Wind Speed",'TCD 0h-0h'!$A$3,"Date0",$B275),"")</f>
        <v/>
      </c>
      <c r="N275" s="77" t="str">
        <f>IFERROR(GETPIVOTDATA("Max de Hi Speed",'TCD 0h-0h'!$A$3,"Date0",$B275),"")</f>
        <v/>
      </c>
      <c r="O275" s="78" t="str">
        <f>IFERROR(INDEX('TCD vent'!$T:$T,MATCH($B275,'TCD vent'!$A:$A,0)),"")</f>
        <v/>
      </c>
    </row>
    <row r="276" spans="2:15" x14ac:dyDescent="0.35">
      <c r="B276" s="31">
        <f t="shared" si="4"/>
        <v>272</v>
      </c>
      <c r="C276" s="32" t="str">
        <f>IFERROR(GETPIVOTDATA("Low Temp",'TCD 18h-18h'!$A$3,"Date18",B276),"")</f>
        <v/>
      </c>
      <c r="D276" s="32" t="str">
        <f>IFERROR(GETPIVOTDATA("Max de Hi Temp",'TCD 6h-6h'!$A$3,"Date6",B276),"")</f>
        <v/>
      </c>
      <c r="E276" s="33" t="str">
        <f>IFERROR(GETPIVOTDATA("Moyenne de Temp Out",'TCD 0h-0h'!$A$3,"Date0",B276),"")</f>
        <v/>
      </c>
      <c r="F276" s="45" t="str">
        <f>IFERROR(GETPIVOTDATA("Somme de Rain",'TCD 6h-6h'!$A$3,"Date6",B276),"")</f>
        <v/>
      </c>
      <c r="G276" s="45" t="str">
        <f>IFERROR(INDEX('TCD 6h-6h'!$AG:$AG,MATCH($B276,'TCD 6h-6h'!$G:$G,0)),"")</f>
        <v/>
      </c>
      <c r="H276" s="44" t="str">
        <f>IFERROR(GETPIVOTDATA("Max de Rain Rate",'TCD 6h-6h'!$A$3,"Date6",B276),"")</f>
        <v/>
      </c>
      <c r="I276" s="56" t="str">
        <f>IFERROR(GETPIVOTDATA("Min de Bar  ",'TCD 0h-0h'!$A$3,"Date0",$B276),"")</f>
        <v/>
      </c>
      <c r="J276" s="56" t="str">
        <f>IFERROR(GETPIVOTDATA("Max de Bar  ",'TCD 0h-0h'!$A$3,"Date0",$B276),"")</f>
        <v/>
      </c>
      <c r="K276" s="55" t="str">
        <f>IFERROR(GETPIVOTDATA("Moyenne de Bar  ",'TCD 0h-0h'!$A$3,"Date0",$B276),"")</f>
        <v/>
      </c>
      <c r="L276" s="78" t="str">
        <f>IFERROR(GETPIVOTDATA("Moyenne de Wind Speed",'TCD 0h-0h'!$A$3,"Date0",$B276),"")</f>
        <v/>
      </c>
      <c r="M276" s="78" t="str">
        <f>IFERROR(GETPIVOTDATA("Max de Wind Speed",'TCD 0h-0h'!$A$3,"Date0",$B276),"")</f>
        <v/>
      </c>
      <c r="N276" s="77" t="str">
        <f>IFERROR(GETPIVOTDATA("Max de Hi Speed",'TCD 0h-0h'!$A$3,"Date0",$B276),"")</f>
        <v/>
      </c>
      <c r="O276" s="78" t="str">
        <f>IFERROR(INDEX('TCD vent'!$T:$T,MATCH($B276,'TCD vent'!$A:$A,0)),"")</f>
        <v/>
      </c>
    </row>
    <row r="277" spans="2:15" x14ac:dyDescent="0.35">
      <c r="B277" s="31">
        <f t="shared" si="4"/>
        <v>273</v>
      </c>
      <c r="C277" s="32" t="str">
        <f>IFERROR(GETPIVOTDATA("Low Temp",'TCD 18h-18h'!$A$3,"Date18",B277),"")</f>
        <v/>
      </c>
      <c r="D277" s="32" t="str">
        <f>IFERROR(GETPIVOTDATA("Max de Hi Temp",'TCD 6h-6h'!$A$3,"Date6",B277),"")</f>
        <v/>
      </c>
      <c r="E277" s="33" t="str">
        <f>IFERROR(GETPIVOTDATA("Moyenne de Temp Out",'TCD 0h-0h'!$A$3,"Date0",B277),"")</f>
        <v/>
      </c>
      <c r="F277" s="45" t="str">
        <f>IFERROR(GETPIVOTDATA("Somme de Rain",'TCD 6h-6h'!$A$3,"Date6",B277),"")</f>
        <v/>
      </c>
      <c r="G277" s="45" t="str">
        <f>IFERROR(INDEX('TCD 6h-6h'!$AG:$AG,MATCH($B277,'TCD 6h-6h'!$G:$G,0)),"")</f>
        <v/>
      </c>
      <c r="H277" s="44" t="str">
        <f>IFERROR(GETPIVOTDATA("Max de Rain Rate",'TCD 6h-6h'!$A$3,"Date6",B277),"")</f>
        <v/>
      </c>
      <c r="I277" s="56" t="str">
        <f>IFERROR(GETPIVOTDATA("Min de Bar  ",'TCD 0h-0h'!$A$3,"Date0",$B277),"")</f>
        <v/>
      </c>
      <c r="J277" s="56" t="str">
        <f>IFERROR(GETPIVOTDATA("Max de Bar  ",'TCD 0h-0h'!$A$3,"Date0",$B277),"")</f>
        <v/>
      </c>
      <c r="K277" s="55" t="str">
        <f>IFERROR(GETPIVOTDATA("Moyenne de Bar  ",'TCD 0h-0h'!$A$3,"Date0",$B277),"")</f>
        <v/>
      </c>
      <c r="L277" s="78" t="str">
        <f>IFERROR(GETPIVOTDATA("Moyenne de Wind Speed",'TCD 0h-0h'!$A$3,"Date0",$B277),"")</f>
        <v/>
      </c>
      <c r="M277" s="78" t="str">
        <f>IFERROR(GETPIVOTDATA("Max de Wind Speed",'TCD 0h-0h'!$A$3,"Date0",$B277),"")</f>
        <v/>
      </c>
      <c r="N277" s="77" t="str">
        <f>IFERROR(GETPIVOTDATA("Max de Hi Speed",'TCD 0h-0h'!$A$3,"Date0",$B277),"")</f>
        <v/>
      </c>
      <c r="O277" s="78" t="str">
        <f>IFERROR(INDEX('TCD vent'!$T:$T,MATCH($B277,'TCD vent'!$A:$A,0)),"")</f>
        <v/>
      </c>
    </row>
    <row r="278" spans="2:15" x14ac:dyDescent="0.35">
      <c r="B278" s="31">
        <f t="shared" si="4"/>
        <v>274</v>
      </c>
      <c r="C278" s="32" t="str">
        <f>IFERROR(GETPIVOTDATA("Low Temp",'TCD 18h-18h'!$A$3,"Date18",B278),"")</f>
        <v/>
      </c>
      <c r="D278" s="32" t="str">
        <f>IFERROR(GETPIVOTDATA("Max de Hi Temp",'TCD 6h-6h'!$A$3,"Date6",B278),"")</f>
        <v/>
      </c>
      <c r="E278" s="33" t="str">
        <f>IFERROR(GETPIVOTDATA("Moyenne de Temp Out",'TCD 0h-0h'!$A$3,"Date0",B278),"")</f>
        <v/>
      </c>
      <c r="F278" s="45" t="str">
        <f>IFERROR(GETPIVOTDATA("Somme de Rain",'TCD 6h-6h'!$A$3,"Date6",B278),"")</f>
        <v/>
      </c>
      <c r="G278" s="45" t="str">
        <f>IFERROR(INDEX('TCD 6h-6h'!$AG:$AG,MATCH($B278,'TCD 6h-6h'!$G:$G,0)),"")</f>
        <v/>
      </c>
      <c r="H278" s="44" t="str">
        <f>IFERROR(GETPIVOTDATA("Max de Rain Rate",'TCD 6h-6h'!$A$3,"Date6",B278),"")</f>
        <v/>
      </c>
      <c r="I278" s="56" t="str">
        <f>IFERROR(GETPIVOTDATA("Min de Bar  ",'TCD 0h-0h'!$A$3,"Date0",$B278),"")</f>
        <v/>
      </c>
      <c r="J278" s="56" t="str">
        <f>IFERROR(GETPIVOTDATA("Max de Bar  ",'TCD 0h-0h'!$A$3,"Date0",$B278),"")</f>
        <v/>
      </c>
      <c r="K278" s="55" t="str">
        <f>IFERROR(GETPIVOTDATA("Moyenne de Bar  ",'TCD 0h-0h'!$A$3,"Date0",$B278),"")</f>
        <v/>
      </c>
      <c r="L278" s="78" t="str">
        <f>IFERROR(GETPIVOTDATA("Moyenne de Wind Speed",'TCD 0h-0h'!$A$3,"Date0",$B278),"")</f>
        <v/>
      </c>
      <c r="M278" s="78" t="str">
        <f>IFERROR(GETPIVOTDATA("Max de Wind Speed",'TCD 0h-0h'!$A$3,"Date0",$B278),"")</f>
        <v/>
      </c>
      <c r="N278" s="77" t="str">
        <f>IFERROR(GETPIVOTDATA("Max de Hi Speed",'TCD 0h-0h'!$A$3,"Date0",$B278),"")</f>
        <v/>
      </c>
      <c r="O278" s="78" t="str">
        <f>IFERROR(INDEX('TCD vent'!$T:$T,MATCH($B278,'TCD vent'!$A:$A,0)),"")</f>
        <v/>
      </c>
    </row>
    <row r="279" spans="2:15" x14ac:dyDescent="0.35">
      <c r="B279" s="31">
        <f t="shared" si="4"/>
        <v>275</v>
      </c>
      <c r="C279" s="32" t="str">
        <f>IFERROR(GETPIVOTDATA("Low Temp",'TCD 18h-18h'!$A$3,"Date18",B279),"")</f>
        <v/>
      </c>
      <c r="D279" s="32" t="str">
        <f>IFERROR(GETPIVOTDATA("Max de Hi Temp",'TCD 6h-6h'!$A$3,"Date6",B279),"")</f>
        <v/>
      </c>
      <c r="E279" s="33" t="str">
        <f>IFERROR(GETPIVOTDATA("Moyenne de Temp Out",'TCD 0h-0h'!$A$3,"Date0",B279),"")</f>
        <v/>
      </c>
      <c r="F279" s="45" t="str">
        <f>IFERROR(GETPIVOTDATA("Somme de Rain",'TCD 6h-6h'!$A$3,"Date6",B279),"")</f>
        <v/>
      </c>
      <c r="G279" s="45" t="str">
        <f>IFERROR(INDEX('TCD 6h-6h'!$AG:$AG,MATCH($B279,'TCD 6h-6h'!$G:$G,0)),"")</f>
        <v/>
      </c>
      <c r="H279" s="44" t="str">
        <f>IFERROR(GETPIVOTDATA("Max de Rain Rate",'TCD 6h-6h'!$A$3,"Date6",B279),"")</f>
        <v/>
      </c>
      <c r="I279" s="56" t="str">
        <f>IFERROR(GETPIVOTDATA("Min de Bar  ",'TCD 0h-0h'!$A$3,"Date0",$B279),"")</f>
        <v/>
      </c>
      <c r="J279" s="56" t="str">
        <f>IFERROR(GETPIVOTDATA("Max de Bar  ",'TCD 0h-0h'!$A$3,"Date0",$B279),"")</f>
        <v/>
      </c>
      <c r="K279" s="55" t="str">
        <f>IFERROR(GETPIVOTDATA("Moyenne de Bar  ",'TCD 0h-0h'!$A$3,"Date0",$B279),"")</f>
        <v/>
      </c>
      <c r="L279" s="78" t="str">
        <f>IFERROR(GETPIVOTDATA("Moyenne de Wind Speed",'TCD 0h-0h'!$A$3,"Date0",$B279),"")</f>
        <v/>
      </c>
      <c r="M279" s="78" t="str">
        <f>IFERROR(GETPIVOTDATA("Max de Wind Speed",'TCD 0h-0h'!$A$3,"Date0",$B279),"")</f>
        <v/>
      </c>
      <c r="N279" s="77" t="str">
        <f>IFERROR(GETPIVOTDATA("Max de Hi Speed",'TCD 0h-0h'!$A$3,"Date0",$B279),"")</f>
        <v/>
      </c>
      <c r="O279" s="78" t="str">
        <f>IFERROR(INDEX('TCD vent'!$T:$T,MATCH($B279,'TCD vent'!$A:$A,0)),"")</f>
        <v/>
      </c>
    </row>
    <row r="280" spans="2:15" x14ac:dyDescent="0.35">
      <c r="B280" s="31">
        <f t="shared" si="4"/>
        <v>276</v>
      </c>
      <c r="C280" s="32" t="str">
        <f>IFERROR(GETPIVOTDATA("Low Temp",'TCD 18h-18h'!$A$3,"Date18",B280),"")</f>
        <v/>
      </c>
      <c r="D280" s="32" t="str">
        <f>IFERROR(GETPIVOTDATA("Max de Hi Temp",'TCD 6h-6h'!$A$3,"Date6",B280),"")</f>
        <v/>
      </c>
      <c r="E280" s="33" t="str">
        <f>IFERROR(GETPIVOTDATA("Moyenne de Temp Out",'TCD 0h-0h'!$A$3,"Date0",B280),"")</f>
        <v/>
      </c>
      <c r="F280" s="45" t="str">
        <f>IFERROR(GETPIVOTDATA("Somme de Rain",'TCD 6h-6h'!$A$3,"Date6",B280),"")</f>
        <v/>
      </c>
      <c r="G280" s="45" t="str">
        <f>IFERROR(INDEX('TCD 6h-6h'!$AG:$AG,MATCH($B280,'TCD 6h-6h'!$G:$G,0)),"")</f>
        <v/>
      </c>
      <c r="H280" s="44" t="str">
        <f>IFERROR(GETPIVOTDATA("Max de Rain Rate",'TCD 6h-6h'!$A$3,"Date6",B280),"")</f>
        <v/>
      </c>
      <c r="I280" s="56" t="str">
        <f>IFERROR(GETPIVOTDATA("Min de Bar  ",'TCD 0h-0h'!$A$3,"Date0",$B280),"")</f>
        <v/>
      </c>
      <c r="J280" s="56" t="str">
        <f>IFERROR(GETPIVOTDATA("Max de Bar  ",'TCD 0h-0h'!$A$3,"Date0",$B280),"")</f>
        <v/>
      </c>
      <c r="K280" s="55" t="str">
        <f>IFERROR(GETPIVOTDATA("Moyenne de Bar  ",'TCD 0h-0h'!$A$3,"Date0",$B280),"")</f>
        <v/>
      </c>
      <c r="L280" s="78" t="str">
        <f>IFERROR(GETPIVOTDATA("Moyenne de Wind Speed",'TCD 0h-0h'!$A$3,"Date0",$B280),"")</f>
        <v/>
      </c>
      <c r="M280" s="78" t="str">
        <f>IFERROR(GETPIVOTDATA("Max de Wind Speed",'TCD 0h-0h'!$A$3,"Date0",$B280),"")</f>
        <v/>
      </c>
      <c r="N280" s="77" t="str">
        <f>IFERROR(GETPIVOTDATA("Max de Hi Speed",'TCD 0h-0h'!$A$3,"Date0",$B280),"")</f>
        <v/>
      </c>
      <c r="O280" s="78" t="str">
        <f>IFERROR(INDEX('TCD vent'!$T:$T,MATCH($B280,'TCD vent'!$A:$A,0)),"")</f>
        <v/>
      </c>
    </row>
    <row r="281" spans="2:15" x14ac:dyDescent="0.35">
      <c r="B281" s="31">
        <f t="shared" si="4"/>
        <v>277</v>
      </c>
      <c r="C281" s="32" t="str">
        <f>IFERROR(GETPIVOTDATA("Low Temp",'TCD 18h-18h'!$A$3,"Date18",B281),"")</f>
        <v/>
      </c>
      <c r="D281" s="32" t="str">
        <f>IFERROR(GETPIVOTDATA("Max de Hi Temp",'TCD 6h-6h'!$A$3,"Date6",B281),"")</f>
        <v/>
      </c>
      <c r="E281" s="33" t="str">
        <f>IFERROR(GETPIVOTDATA("Moyenne de Temp Out",'TCD 0h-0h'!$A$3,"Date0",B281),"")</f>
        <v/>
      </c>
      <c r="F281" s="45" t="str">
        <f>IFERROR(GETPIVOTDATA("Somme de Rain",'TCD 6h-6h'!$A$3,"Date6",B281),"")</f>
        <v/>
      </c>
      <c r="G281" s="45" t="str">
        <f>IFERROR(INDEX('TCD 6h-6h'!$AG:$AG,MATCH($B281,'TCD 6h-6h'!$G:$G,0)),"")</f>
        <v/>
      </c>
      <c r="H281" s="44" t="str">
        <f>IFERROR(GETPIVOTDATA("Max de Rain Rate",'TCD 6h-6h'!$A$3,"Date6",B281),"")</f>
        <v/>
      </c>
      <c r="I281" s="56" t="str">
        <f>IFERROR(GETPIVOTDATA("Min de Bar  ",'TCD 0h-0h'!$A$3,"Date0",$B281),"")</f>
        <v/>
      </c>
      <c r="J281" s="56" t="str">
        <f>IFERROR(GETPIVOTDATA("Max de Bar  ",'TCD 0h-0h'!$A$3,"Date0",$B281),"")</f>
        <v/>
      </c>
      <c r="K281" s="55" t="str">
        <f>IFERROR(GETPIVOTDATA("Moyenne de Bar  ",'TCD 0h-0h'!$A$3,"Date0",$B281),"")</f>
        <v/>
      </c>
      <c r="L281" s="78" t="str">
        <f>IFERROR(GETPIVOTDATA("Moyenne de Wind Speed",'TCD 0h-0h'!$A$3,"Date0",$B281),"")</f>
        <v/>
      </c>
      <c r="M281" s="78" t="str">
        <f>IFERROR(GETPIVOTDATA("Max de Wind Speed",'TCD 0h-0h'!$A$3,"Date0",$B281),"")</f>
        <v/>
      </c>
      <c r="N281" s="77" t="str">
        <f>IFERROR(GETPIVOTDATA("Max de Hi Speed",'TCD 0h-0h'!$A$3,"Date0",$B281),"")</f>
        <v/>
      </c>
      <c r="O281" s="78" t="str">
        <f>IFERROR(INDEX('TCD vent'!$T:$T,MATCH($B281,'TCD vent'!$A:$A,0)),"")</f>
        <v/>
      </c>
    </row>
    <row r="282" spans="2:15" x14ac:dyDescent="0.35">
      <c r="B282" s="31">
        <f t="shared" si="4"/>
        <v>278</v>
      </c>
      <c r="C282" s="32" t="str">
        <f>IFERROR(GETPIVOTDATA("Low Temp",'TCD 18h-18h'!$A$3,"Date18",B282),"")</f>
        <v/>
      </c>
      <c r="D282" s="32" t="str">
        <f>IFERROR(GETPIVOTDATA("Max de Hi Temp",'TCD 6h-6h'!$A$3,"Date6",B282),"")</f>
        <v/>
      </c>
      <c r="E282" s="33" t="str">
        <f>IFERROR(GETPIVOTDATA("Moyenne de Temp Out",'TCD 0h-0h'!$A$3,"Date0",B282),"")</f>
        <v/>
      </c>
      <c r="F282" s="45" t="str">
        <f>IFERROR(GETPIVOTDATA("Somme de Rain",'TCD 6h-6h'!$A$3,"Date6",B282),"")</f>
        <v/>
      </c>
      <c r="G282" s="45" t="str">
        <f>IFERROR(INDEX('TCD 6h-6h'!$AG:$AG,MATCH($B282,'TCD 6h-6h'!$G:$G,0)),"")</f>
        <v/>
      </c>
      <c r="H282" s="44" t="str">
        <f>IFERROR(GETPIVOTDATA("Max de Rain Rate",'TCD 6h-6h'!$A$3,"Date6",B282),"")</f>
        <v/>
      </c>
      <c r="I282" s="56" t="str">
        <f>IFERROR(GETPIVOTDATA("Min de Bar  ",'TCD 0h-0h'!$A$3,"Date0",$B282),"")</f>
        <v/>
      </c>
      <c r="J282" s="56" t="str">
        <f>IFERROR(GETPIVOTDATA("Max de Bar  ",'TCD 0h-0h'!$A$3,"Date0",$B282),"")</f>
        <v/>
      </c>
      <c r="K282" s="55" t="str">
        <f>IFERROR(GETPIVOTDATA("Moyenne de Bar  ",'TCD 0h-0h'!$A$3,"Date0",$B282),"")</f>
        <v/>
      </c>
      <c r="L282" s="78" t="str">
        <f>IFERROR(GETPIVOTDATA("Moyenne de Wind Speed",'TCD 0h-0h'!$A$3,"Date0",$B282),"")</f>
        <v/>
      </c>
      <c r="M282" s="78" t="str">
        <f>IFERROR(GETPIVOTDATA("Max de Wind Speed",'TCD 0h-0h'!$A$3,"Date0",$B282),"")</f>
        <v/>
      </c>
      <c r="N282" s="77" t="str">
        <f>IFERROR(GETPIVOTDATA("Max de Hi Speed",'TCD 0h-0h'!$A$3,"Date0",$B282),"")</f>
        <v/>
      </c>
      <c r="O282" s="78" t="str">
        <f>IFERROR(INDEX('TCD vent'!$T:$T,MATCH($B282,'TCD vent'!$A:$A,0)),"")</f>
        <v/>
      </c>
    </row>
    <row r="283" spans="2:15" x14ac:dyDescent="0.35">
      <c r="B283" s="31">
        <f t="shared" si="4"/>
        <v>279</v>
      </c>
      <c r="C283" s="32" t="str">
        <f>IFERROR(GETPIVOTDATA("Low Temp",'TCD 18h-18h'!$A$3,"Date18",B283),"")</f>
        <v/>
      </c>
      <c r="D283" s="32" t="str">
        <f>IFERROR(GETPIVOTDATA("Max de Hi Temp",'TCD 6h-6h'!$A$3,"Date6",B283),"")</f>
        <v/>
      </c>
      <c r="E283" s="33" t="str">
        <f>IFERROR(GETPIVOTDATA("Moyenne de Temp Out",'TCD 0h-0h'!$A$3,"Date0",B283),"")</f>
        <v/>
      </c>
      <c r="F283" s="45" t="str">
        <f>IFERROR(GETPIVOTDATA("Somme de Rain",'TCD 6h-6h'!$A$3,"Date6",B283),"")</f>
        <v/>
      </c>
      <c r="G283" s="45" t="str">
        <f>IFERROR(INDEX('TCD 6h-6h'!$AG:$AG,MATCH($B283,'TCD 6h-6h'!$G:$G,0)),"")</f>
        <v/>
      </c>
      <c r="H283" s="44" t="str">
        <f>IFERROR(GETPIVOTDATA("Max de Rain Rate",'TCD 6h-6h'!$A$3,"Date6",B283),"")</f>
        <v/>
      </c>
      <c r="I283" s="56" t="str">
        <f>IFERROR(GETPIVOTDATA("Min de Bar  ",'TCD 0h-0h'!$A$3,"Date0",$B283),"")</f>
        <v/>
      </c>
      <c r="J283" s="56" t="str">
        <f>IFERROR(GETPIVOTDATA("Max de Bar  ",'TCD 0h-0h'!$A$3,"Date0",$B283),"")</f>
        <v/>
      </c>
      <c r="K283" s="55" t="str">
        <f>IFERROR(GETPIVOTDATA("Moyenne de Bar  ",'TCD 0h-0h'!$A$3,"Date0",$B283),"")</f>
        <v/>
      </c>
      <c r="L283" s="78" t="str">
        <f>IFERROR(GETPIVOTDATA("Moyenne de Wind Speed",'TCD 0h-0h'!$A$3,"Date0",$B283),"")</f>
        <v/>
      </c>
      <c r="M283" s="78" t="str">
        <f>IFERROR(GETPIVOTDATA("Max de Wind Speed",'TCD 0h-0h'!$A$3,"Date0",$B283),"")</f>
        <v/>
      </c>
      <c r="N283" s="77" t="str">
        <f>IFERROR(GETPIVOTDATA("Max de Hi Speed",'TCD 0h-0h'!$A$3,"Date0",$B283),"")</f>
        <v/>
      </c>
      <c r="O283" s="78" t="str">
        <f>IFERROR(INDEX('TCD vent'!$T:$T,MATCH($B283,'TCD vent'!$A:$A,0)),"")</f>
        <v/>
      </c>
    </row>
    <row r="284" spans="2:15" x14ac:dyDescent="0.35">
      <c r="B284" s="31">
        <f t="shared" si="4"/>
        <v>280</v>
      </c>
      <c r="C284" s="32" t="str">
        <f>IFERROR(GETPIVOTDATA("Low Temp",'TCD 18h-18h'!$A$3,"Date18",B284),"")</f>
        <v/>
      </c>
      <c r="D284" s="32" t="str">
        <f>IFERROR(GETPIVOTDATA("Max de Hi Temp",'TCD 6h-6h'!$A$3,"Date6",B284),"")</f>
        <v/>
      </c>
      <c r="E284" s="33" t="str">
        <f>IFERROR(GETPIVOTDATA("Moyenne de Temp Out",'TCD 0h-0h'!$A$3,"Date0",B284),"")</f>
        <v/>
      </c>
      <c r="F284" s="45" t="str">
        <f>IFERROR(GETPIVOTDATA("Somme de Rain",'TCD 6h-6h'!$A$3,"Date6",B284),"")</f>
        <v/>
      </c>
      <c r="G284" s="45" t="str">
        <f>IFERROR(INDEX('TCD 6h-6h'!$AG:$AG,MATCH($B284,'TCD 6h-6h'!$G:$G,0)),"")</f>
        <v/>
      </c>
      <c r="H284" s="44" t="str">
        <f>IFERROR(GETPIVOTDATA("Max de Rain Rate",'TCD 6h-6h'!$A$3,"Date6",B284),"")</f>
        <v/>
      </c>
      <c r="I284" s="56" t="str">
        <f>IFERROR(GETPIVOTDATA("Min de Bar  ",'TCD 0h-0h'!$A$3,"Date0",$B284),"")</f>
        <v/>
      </c>
      <c r="J284" s="56" t="str">
        <f>IFERROR(GETPIVOTDATA("Max de Bar  ",'TCD 0h-0h'!$A$3,"Date0",$B284),"")</f>
        <v/>
      </c>
      <c r="K284" s="55" t="str">
        <f>IFERROR(GETPIVOTDATA("Moyenne de Bar  ",'TCD 0h-0h'!$A$3,"Date0",$B284),"")</f>
        <v/>
      </c>
      <c r="L284" s="78" t="str">
        <f>IFERROR(GETPIVOTDATA("Moyenne de Wind Speed",'TCD 0h-0h'!$A$3,"Date0",$B284),"")</f>
        <v/>
      </c>
      <c r="M284" s="78" t="str">
        <f>IFERROR(GETPIVOTDATA("Max de Wind Speed",'TCD 0h-0h'!$A$3,"Date0",$B284),"")</f>
        <v/>
      </c>
      <c r="N284" s="77" t="str">
        <f>IFERROR(GETPIVOTDATA("Max de Hi Speed",'TCD 0h-0h'!$A$3,"Date0",$B284),"")</f>
        <v/>
      </c>
      <c r="O284" s="78" t="str">
        <f>IFERROR(INDEX('TCD vent'!$T:$T,MATCH($B284,'TCD vent'!$A:$A,0)),"")</f>
        <v/>
      </c>
    </row>
    <row r="285" spans="2:15" x14ac:dyDescent="0.35">
      <c r="B285" s="31">
        <f t="shared" si="4"/>
        <v>281</v>
      </c>
      <c r="C285" s="32" t="str">
        <f>IFERROR(GETPIVOTDATA("Low Temp",'TCD 18h-18h'!$A$3,"Date18",B285),"")</f>
        <v/>
      </c>
      <c r="D285" s="32" t="str">
        <f>IFERROR(GETPIVOTDATA("Max de Hi Temp",'TCD 6h-6h'!$A$3,"Date6",B285),"")</f>
        <v/>
      </c>
      <c r="E285" s="33" t="str">
        <f>IFERROR(GETPIVOTDATA("Moyenne de Temp Out",'TCD 0h-0h'!$A$3,"Date0",B285),"")</f>
        <v/>
      </c>
      <c r="F285" s="45" t="str">
        <f>IFERROR(GETPIVOTDATA("Somme de Rain",'TCD 6h-6h'!$A$3,"Date6",B285),"")</f>
        <v/>
      </c>
      <c r="G285" s="45" t="str">
        <f>IFERROR(INDEX('TCD 6h-6h'!$AG:$AG,MATCH($B285,'TCD 6h-6h'!$G:$G,0)),"")</f>
        <v/>
      </c>
      <c r="H285" s="44" t="str">
        <f>IFERROR(GETPIVOTDATA("Max de Rain Rate",'TCD 6h-6h'!$A$3,"Date6",B285),"")</f>
        <v/>
      </c>
      <c r="I285" s="56" t="str">
        <f>IFERROR(GETPIVOTDATA("Min de Bar  ",'TCD 0h-0h'!$A$3,"Date0",$B285),"")</f>
        <v/>
      </c>
      <c r="J285" s="56" t="str">
        <f>IFERROR(GETPIVOTDATA("Max de Bar  ",'TCD 0h-0h'!$A$3,"Date0",$B285),"")</f>
        <v/>
      </c>
      <c r="K285" s="55" t="str">
        <f>IFERROR(GETPIVOTDATA("Moyenne de Bar  ",'TCD 0h-0h'!$A$3,"Date0",$B285),"")</f>
        <v/>
      </c>
      <c r="L285" s="78" t="str">
        <f>IFERROR(GETPIVOTDATA("Moyenne de Wind Speed",'TCD 0h-0h'!$A$3,"Date0",$B285),"")</f>
        <v/>
      </c>
      <c r="M285" s="78" t="str">
        <f>IFERROR(GETPIVOTDATA("Max de Wind Speed",'TCD 0h-0h'!$A$3,"Date0",$B285),"")</f>
        <v/>
      </c>
      <c r="N285" s="77" t="str">
        <f>IFERROR(GETPIVOTDATA("Max de Hi Speed",'TCD 0h-0h'!$A$3,"Date0",$B285),"")</f>
        <v/>
      </c>
      <c r="O285" s="78" t="str">
        <f>IFERROR(INDEX('TCD vent'!$T:$T,MATCH($B285,'TCD vent'!$A:$A,0)),"")</f>
        <v/>
      </c>
    </row>
    <row r="286" spans="2:15" x14ac:dyDescent="0.35">
      <c r="B286" s="31">
        <f t="shared" si="4"/>
        <v>282</v>
      </c>
      <c r="C286" s="32" t="str">
        <f>IFERROR(GETPIVOTDATA("Low Temp",'TCD 18h-18h'!$A$3,"Date18",B286),"")</f>
        <v/>
      </c>
      <c r="D286" s="32" t="str">
        <f>IFERROR(GETPIVOTDATA("Max de Hi Temp",'TCD 6h-6h'!$A$3,"Date6",B286),"")</f>
        <v/>
      </c>
      <c r="E286" s="33" t="str">
        <f>IFERROR(GETPIVOTDATA("Moyenne de Temp Out",'TCD 0h-0h'!$A$3,"Date0",B286),"")</f>
        <v/>
      </c>
      <c r="F286" s="45" t="str">
        <f>IFERROR(GETPIVOTDATA("Somme de Rain",'TCD 6h-6h'!$A$3,"Date6",B286),"")</f>
        <v/>
      </c>
      <c r="G286" s="45" t="str">
        <f>IFERROR(INDEX('TCD 6h-6h'!$AG:$AG,MATCH($B286,'TCD 6h-6h'!$G:$G,0)),"")</f>
        <v/>
      </c>
      <c r="H286" s="44" t="str">
        <f>IFERROR(GETPIVOTDATA("Max de Rain Rate",'TCD 6h-6h'!$A$3,"Date6",B286),"")</f>
        <v/>
      </c>
      <c r="I286" s="56" t="str">
        <f>IFERROR(GETPIVOTDATA("Min de Bar  ",'TCD 0h-0h'!$A$3,"Date0",$B286),"")</f>
        <v/>
      </c>
      <c r="J286" s="56" t="str">
        <f>IFERROR(GETPIVOTDATA("Max de Bar  ",'TCD 0h-0h'!$A$3,"Date0",$B286),"")</f>
        <v/>
      </c>
      <c r="K286" s="55" t="str">
        <f>IFERROR(GETPIVOTDATA("Moyenne de Bar  ",'TCD 0h-0h'!$A$3,"Date0",$B286),"")</f>
        <v/>
      </c>
      <c r="L286" s="78" t="str">
        <f>IFERROR(GETPIVOTDATA("Moyenne de Wind Speed",'TCD 0h-0h'!$A$3,"Date0",$B286),"")</f>
        <v/>
      </c>
      <c r="M286" s="78" t="str">
        <f>IFERROR(GETPIVOTDATA("Max de Wind Speed",'TCD 0h-0h'!$A$3,"Date0",$B286),"")</f>
        <v/>
      </c>
      <c r="N286" s="77" t="str">
        <f>IFERROR(GETPIVOTDATA("Max de Hi Speed",'TCD 0h-0h'!$A$3,"Date0",$B286),"")</f>
        <v/>
      </c>
      <c r="O286" s="78" t="str">
        <f>IFERROR(INDEX('TCD vent'!$T:$T,MATCH($B286,'TCD vent'!$A:$A,0)),"")</f>
        <v/>
      </c>
    </row>
    <row r="287" spans="2:15" x14ac:dyDescent="0.35">
      <c r="B287" s="31">
        <f t="shared" si="4"/>
        <v>283</v>
      </c>
      <c r="C287" s="32" t="str">
        <f>IFERROR(GETPIVOTDATA("Low Temp",'TCD 18h-18h'!$A$3,"Date18",B287),"")</f>
        <v/>
      </c>
      <c r="D287" s="32" t="str">
        <f>IFERROR(GETPIVOTDATA("Max de Hi Temp",'TCD 6h-6h'!$A$3,"Date6",B287),"")</f>
        <v/>
      </c>
      <c r="E287" s="33" t="str">
        <f>IFERROR(GETPIVOTDATA("Moyenne de Temp Out",'TCD 0h-0h'!$A$3,"Date0",B287),"")</f>
        <v/>
      </c>
      <c r="F287" s="45" t="str">
        <f>IFERROR(GETPIVOTDATA("Somme de Rain",'TCD 6h-6h'!$A$3,"Date6",B287),"")</f>
        <v/>
      </c>
      <c r="G287" s="45" t="str">
        <f>IFERROR(INDEX('TCD 6h-6h'!$AG:$AG,MATCH($B287,'TCD 6h-6h'!$G:$G,0)),"")</f>
        <v/>
      </c>
      <c r="H287" s="44" t="str">
        <f>IFERROR(GETPIVOTDATA("Max de Rain Rate",'TCD 6h-6h'!$A$3,"Date6",B287),"")</f>
        <v/>
      </c>
      <c r="I287" s="56" t="str">
        <f>IFERROR(GETPIVOTDATA("Min de Bar  ",'TCD 0h-0h'!$A$3,"Date0",$B287),"")</f>
        <v/>
      </c>
      <c r="J287" s="56" t="str">
        <f>IFERROR(GETPIVOTDATA("Max de Bar  ",'TCD 0h-0h'!$A$3,"Date0",$B287),"")</f>
        <v/>
      </c>
      <c r="K287" s="55" t="str">
        <f>IFERROR(GETPIVOTDATA("Moyenne de Bar  ",'TCD 0h-0h'!$A$3,"Date0",$B287),"")</f>
        <v/>
      </c>
      <c r="L287" s="78" t="str">
        <f>IFERROR(GETPIVOTDATA("Moyenne de Wind Speed",'TCD 0h-0h'!$A$3,"Date0",$B287),"")</f>
        <v/>
      </c>
      <c r="M287" s="78" t="str">
        <f>IFERROR(GETPIVOTDATA("Max de Wind Speed",'TCD 0h-0h'!$A$3,"Date0",$B287),"")</f>
        <v/>
      </c>
      <c r="N287" s="77" t="str">
        <f>IFERROR(GETPIVOTDATA("Max de Hi Speed",'TCD 0h-0h'!$A$3,"Date0",$B287),"")</f>
        <v/>
      </c>
      <c r="O287" s="78" t="str">
        <f>IFERROR(INDEX('TCD vent'!$T:$T,MATCH($B287,'TCD vent'!$A:$A,0)),"")</f>
        <v/>
      </c>
    </row>
    <row r="288" spans="2:15" x14ac:dyDescent="0.35">
      <c r="B288" s="31">
        <f t="shared" si="4"/>
        <v>284</v>
      </c>
      <c r="C288" s="32" t="str">
        <f>IFERROR(GETPIVOTDATA("Low Temp",'TCD 18h-18h'!$A$3,"Date18",B288),"")</f>
        <v/>
      </c>
      <c r="D288" s="32" t="str">
        <f>IFERROR(GETPIVOTDATA("Max de Hi Temp",'TCD 6h-6h'!$A$3,"Date6",B288),"")</f>
        <v/>
      </c>
      <c r="E288" s="33" t="str">
        <f>IFERROR(GETPIVOTDATA("Moyenne de Temp Out",'TCD 0h-0h'!$A$3,"Date0",B288),"")</f>
        <v/>
      </c>
      <c r="F288" s="45" t="str">
        <f>IFERROR(GETPIVOTDATA("Somme de Rain",'TCD 6h-6h'!$A$3,"Date6",B288),"")</f>
        <v/>
      </c>
      <c r="G288" s="45" t="str">
        <f>IFERROR(INDEX('TCD 6h-6h'!$AG:$AG,MATCH($B288,'TCD 6h-6h'!$G:$G,0)),"")</f>
        <v/>
      </c>
      <c r="H288" s="44" t="str">
        <f>IFERROR(GETPIVOTDATA("Max de Rain Rate",'TCD 6h-6h'!$A$3,"Date6",B288),"")</f>
        <v/>
      </c>
      <c r="I288" s="56" t="str">
        <f>IFERROR(GETPIVOTDATA("Min de Bar  ",'TCD 0h-0h'!$A$3,"Date0",$B288),"")</f>
        <v/>
      </c>
      <c r="J288" s="56" t="str">
        <f>IFERROR(GETPIVOTDATA("Max de Bar  ",'TCD 0h-0h'!$A$3,"Date0",$B288),"")</f>
        <v/>
      </c>
      <c r="K288" s="55" t="str">
        <f>IFERROR(GETPIVOTDATA("Moyenne de Bar  ",'TCD 0h-0h'!$A$3,"Date0",$B288),"")</f>
        <v/>
      </c>
      <c r="L288" s="78" t="str">
        <f>IFERROR(GETPIVOTDATA("Moyenne de Wind Speed",'TCD 0h-0h'!$A$3,"Date0",$B288),"")</f>
        <v/>
      </c>
      <c r="M288" s="78" t="str">
        <f>IFERROR(GETPIVOTDATA("Max de Wind Speed",'TCD 0h-0h'!$A$3,"Date0",$B288),"")</f>
        <v/>
      </c>
      <c r="N288" s="77" t="str">
        <f>IFERROR(GETPIVOTDATA("Max de Hi Speed",'TCD 0h-0h'!$A$3,"Date0",$B288),"")</f>
        <v/>
      </c>
      <c r="O288" s="78" t="str">
        <f>IFERROR(INDEX('TCD vent'!$T:$T,MATCH($B288,'TCD vent'!$A:$A,0)),"")</f>
        <v/>
      </c>
    </row>
    <row r="289" spans="2:15" x14ac:dyDescent="0.35">
      <c r="B289" s="31">
        <f t="shared" si="4"/>
        <v>285</v>
      </c>
      <c r="C289" s="32" t="str">
        <f>IFERROR(GETPIVOTDATA("Low Temp",'TCD 18h-18h'!$A$3,"Date18",B289),"")</f>
        <v/>
      </c>
      <c r="D289" s="32" t="str">
        <f>IFERROR(GETPIVOTDATA("Max de Hi Temp",'TCD 6h-6h'!$A$3,"Date6",B289),"")</f>
        <v/>
      </c>
      <c r="E289" s="33" t="str">
        <f>IFERROR(GETPIVOTDATA("Moyenne de Temp Out",'TCD 0h-0h'!$A$3,"Date0",B289),"")</f>
        <v/>
      </c>
      <c r="F289" s="45" t="str">
        <f>IFERROR(GETPIVOTDATA("Somme de Rain",'TCD 6h-6h'!$A$3,"Date6",B289),"")</f>
        <v/>
      </c>
      <c r="G289" s="45" t="str">
        <f>IFERROR(INDEX('TCD 6h-6h'!$AG:$AG,MATCH($B289,'TCD 6h-6h'!$G:$G,0)),"")</f>
        <v/>
      </c>
      <c r="H289" s="44" t="str">
        <f>IFERROR(GETPIVOTDATA("Max de Rain Rate",'TCD 6h-6h'!$A$3,"Date6",B289),"")</f>
        <v/>
      </c>
      <c r="I289" s="56" t="str">
        <f>IFERROR(GETPIVOTDATA("Min de Bar  ",'TCD 0h-0h'!$A$3,"Date0",$B289),"")</f>
        <v/>
      </c>
      <c r="J289" s="56" t="str">
        <f>IFERROR(GETPIVOTDATA("Max de Bar  ",'TCD 0h-0h'!$A$3,"Date0",$B289),"")</f>
        <v/>
      </c>
      <c r="K289" s="55" t="str">
        <f>IFERROR(GETPIVOTDATA("Moyenne de Bar  ",'TCD 0h-0h'!$A$3,"Date0",$B289),"")</f>
        <v/>
      </c>
      <c r="L289" s="78" t="str">
        <f>IFERROR(GETPIVOTDATA("Moyenne de Wind Speed",'TCD 0h-0h'!$A$3,"Date0",$B289),"")</f>
        <v/>
      </c>
      <c r="M289" s="78" t="str">
        <f>IFERROR(GETPIVOTDATA("Max de Wind Speed",'TCD 0h-0h'!$A$3,"Date0",$B289),"")</f>
        <v/>
      </c>
      <c r="N289" s="77" t="str">
        <f>IFERROR(GETPIVOTDATA("Max de Hi Speed",'TCD 0h-0h'!$A$3,"Date0",$B289),"")</f>
        <v/>
      </c>
      <c r="O289" s="78" t="str">
        <f>IFERROR(INDEX('TCD vent'!$T:$T,MATCH($B289,'TCD vent'!$A:$A,0)),"")</f>
        <v/>
      </c>
    </row>
    <row r="290" spans="2:15" x14ac:dyDescent="0.35">
      <c r="B290" s="31">
        <f t="shared" si="4"/>
        <v>286</v>
      </c>
      <c r="C290" s="32" t="str">
        <f>IFERROR(GETPIVOTDATA("Low Temp",'TCD 18h-18h'!$A$3,"Date18",B290),"")</f>
        <v/>
      </c>
      <c r="D290" s="32" t="str">
        <f>IFERROR(GETPIVOTDATA("Max de Hi Temp",'TCD 6h-6h'!$A$3,"Date6",B290),"")</f>
        <v/>
      </c>
      <c r="E290" s="33" t="str">
        <f>IFERROR(GETPIVOTDATA("Moyenne de Temp Out",'TCD 0h-0h'!$A$3,"Date0",B290),"")</f>
        <v/>
      </c>
      <c r="F290" s="45" t="str">
        <f>IFERROR(GETPIVOTDATA("Somme de Rain",'TCD 6h-6h'!$A$3,"Date6",B290),"")</f>
        <v/>
      </c>
      <c r="G290" s="45" t="str">
        <f>IFERROR(INDEX('TCD 6h-6h'!$AG:$AG,MATCH($B290,'TCD 6h-6h'!$G:$G,0)),"")</f>
        <v/>
      </c>
      <c r="H290" s="44" t="str">
        <f>IFERROR(GETPIVOTDATA("Max de Rain Rate",'TCD 6h-6h'!$A$3,"Date6",B290),"")</f>
        <v/>
      </c>
      <c r="I290" s="56" t="str">
        <f>IFERROR(GETPIVOTDATA("Min de Bar  ",'TCD 0h-0h'!$A$3,"Date0",$B290),"")</f>
        <v/>
      </c>
      <c r="J290" s="56" t="str">
        <f>IFERROR(GETPIVOTDATA("Max de Bar  ",'TCD 0h-0h'!$A$3,"Date0",$B290),"")</f>
        <v/>
      </c>
      <c r="K290" s="55" t="str">
        <f>IFERROR(GETPIVOTDATA("Moyenne de Bar  ",'TCD 0h-0h'!$A$3,"Date0",$B290),"")</f>
        <v/>
      </c>
      <c r="L290" s="78" t="str">
        <f>IFERROR(GETPIVOTDATA("Moyenne de Wind Speed",'TCD 0h-0h'!$A$3,"Date0",$B290),"")</f>
        <v/>
      </c>
      <c r="M290" s="78" t="str">
        <f>IFERROR(GETPIVOTDATA("Max de Wind Speed",'TCD 0h-0h'!$A$3,"Date0",$B290),"")</f>
        <v/>
      </c>
      <c r="N290" s="77" t="str">
        <f>IFERROR(GETPIVOTDATA("Max de Hi Speed",'TCD 0h-0h'!$A$3,"Date0",$B290),"")</f>
        <v/>
      </c>
      <c r="O290" s="78" t="str">
        <f>IFERROR(INDEX('TCD vent'!$T:$T,MATCH($B290,'TCD vent'!$A:$A,0)),"")</f>
        <v/>
      </c>
    </row>
    <row r="291" spans="2:15" x14ac:dyDescent="0.35">
      <c r="B291" s="31">
        <f t="shared" si="4"/>
        <v>287</v>
      </c>
      <c r="C291" s="32" t="str">
        <f>IFERROR(GETPIVOTDATA("Low Temp",'TCD 18h-18h'!$A$3,"Date18",B291),"")</f>
        <v/>
      </c>
      <c r="D291" s="32" t="str">
        <f>IFERROR(GETPIVOTDATA("Max de Hi Temp",'TCD 6h-6h'!$A$3,"Date6",B291),"")</f>
        <v/>
      </c>
      <c r="E291" s="33" t="str">
        <f>IFERROR(GETPIVOTDATA("Moyenne de Temp Out",'TCD 0h-0h'!$A$3,"Date0",B291),"")</f>
        <v/>
      </c>
      <c r="F291" s="45" t="str">
        <f>IFERROR(GETPIVOTDATA("Somme de Rain",'TCD 6h-6h'!$A$3,"Date6",B291),"")</f>
        <v/>
      </c>
      <c r="G291" s="45" t="str">
        <f>IFERROR(INDEX('TCD 6h-6h'!$AG:$AG,MATCH($B291,'TCD 6h-6h'!$G:$G,0)),"")</f>
        <v/>
      </c>
      <c r="H291" s="44" t="str">
        <f>IFERROR(GETPIVOTDATA("Max de Rain Rate",'TCD 6h-6h'!$A$3,"Date6",B291),"")</f>
        <v/>
      </c>
      <c r="I291" s="56" t="str">
        <f>IFERROR(GETPIVOTDATA("Min de Bar  ",'TCD 0h-0h'!$A$3,"Date0",$B291),"")</f>
        <v/>
      </c>
      <c r="J291" s="56" t="str">
        <f>IFERROR(GETPIVOTDATA("Max de Bar  ",'TCD 0h-0h'!$A$3,"Date0",$B291),"")</f>
        <v/>
      </c>
      <c r="K291" s="55" t="str">
        <f>IFERROR(GETPIVOTDATA("Moyenne de Bar  ",'TCD 0h-0h'!$A$3,"Date0",$B291),"")</f>
        <v/>
      </c>
      <c r="L291" s="78" t="str">
        <f>IFERROR(GETPIVOTDATA("Moyenne de Wind Speed",'TCD 0h-0h'!$A$3,"Date0",$B291),"")</f>
        <v/>
      </c>
      <c r="M291" s="78" t="str">
        <f>IFERROR(GETPIVOTDATA("Max de Wind Speed",'TCD 0h-0h'!$A$3,"Date0",$B291),"")</f>
        <v/>
      </c>
      <c r="N291" s="77" t="str">
        <f>IFERROR(GETPIVOTDATA("Max de Hi Speed",'TCD 0h-0h'!$A$3,"Date0",$B291),"")</f>
        <v/>
      </c>
      <c r="O291" s="78" t="str">
        <f>IFERROR(INDEX('TCD vent'!$T:$T,MATCH($B291,'TCD vent'!$A:$A,0)),"")</f>
        <v/>
      </c>
    </row>
    <row r="292" spans="2:15" x14ac:dyDescent="0.35">
      <c r="B292" s="31">
        <f t="shared" si="4"/>
        <v>288</v>
      </c>
      <c r="C292" s="32" t="str">
        <f>IFERROR(GETPIVOTDATA("Low Temp",'TCD 18h-18h'!$A$3,"Date18",B292),"")</f>
        <v/>
      </c>
      <c r="D292" s="32" t="str">
        <f>IFERROR(GETPIVOTDATA("Max de Hi Temp",'TCD 6h-6h'!$A$3,"Date6",B292),"")</f>
        <v/>
      </c>
      <c r="E292" s="33" t="str">
        <f>IFERROR(GETPIVOTDATA("Moyenne de Temp Out",'TCD 0h-0h'!$A$3,"Date0",B292),"")</f>
        <v/>
      </c>
      <c r="F292" s="45" t="str">
        <f>IFERROR(GETPIVOTDATA("Somme de Rain",'TCD 6h-6h'!$A$3,"Date6",B292),"")</f>
        <v/>
      </c>
      <c r="G292" s="45" t="str">
        <f>IFERROR(INDEX('TCD 6h-6h'!$AG:$AG,MATCH($B292,'TCD 6h-6h'!$G:$G,0)),"")</f>
        <v/>
      </c>
      <c r="H292" s="44" t="str">
        <f>IFERROR(GETPIVOTDATA("Max de Rain Rate",'TCD 6h-6h'!$A$3,"Date6",B292),"")</f>
        <v/>
      </c>
      <c r="I292" s="56" t="str">
        <f>IFERROR(GETPIVOTDATA("Min de Bar  ",'TCD 0h-0h'!$A$3,"Date0",$B292),"")</f>
        <v/>
      </c>
      <c r="J292" s="56" t="str">
        <f>IFERROR(GETPIVOTDATA("Max de Bar  ",'TCD 0h-0h'!$A$3,"Date0",$B292),"")</f>
        <v/>
      </c>
      <c r="K292" s="55" t="str">
        <f>IFERROR(GETPIVOTDATA("Moyenne de Bar  ",'TCD 0h-0h'!$A$3,"Date0",$B292),"")</f>
        <v/>
      </c>
      <c r="L292" s="78" t="str">
        <f>IFERROR(GETPIVOTDATA("Moyenne de Wind Speed",'TCD 0h-0h'!$A$3,"Date0",$B292),"")</f>
        <v/>
      </c>
      <c r="M292" s="78" t="str">
        <f>IFERROR(GETPIVOTDATA("Max de Wind Speed",'TCD 0h-0h'!$A$3,"Date0",$B292),"")</f>
        <v/>
      </c>
      <c r="N292" s="77" t="str">
        <f>IFERROR(GETPIVOTDATA("Max de Hi Speed",'TCD 0h-0h'!$A$3,"Date0",$B292),"")</f>
        <v/>
      </c>
      <c r="O292" s="78" t="str">
        <f>IFERROR(INDEX('TCD vent'!$T:$T,MATCH($B292,'TCD vent'!$A:$A,0)),"")</f>
        <v/>
      </c>
    </row>
    <row r="293" spans="2:15" x14ac:dyDescent="0.35">
      <c r="B293" s="31">
        <f t="shared" si="4"/>
        <v>289</v>
      </c>
      <c r="C293" s="32" t="str">
        <f>IFERROR(GETPIVOTDATA("Low Temp",'TCD 18h-18h'!$A$3,"Date18",B293),"")</f>
        <v/>
      </c>
      <c r="D293" s="32" t="str">
        <f>IFERROR(GETPIVOTDATA("Max de Hi Temp",'TCD 6h-6h'!$A$3,"Date6",B293),"")</f>
        <v/>
      </c>
      <c r="E293" s="33" t="str">
        <f>IFERROR(GETPIVOTDATA("Moyenne de Temp Out",'TCD 0h-0h'!$A$3,"Date0",B293),"")</f>
        <v/>
      </c>
      <c r="F293" s="45" t="str">
        <f>IFERROR(GETPIVOTDATA("Somme de Rain",'TCD 6h-6h'!$A$3,"Date6",B293),"")</f>
        <v/>
      </c>
      <c r="G293" s="45" t="str">
        <f>IFERROR(INDEX('TCD 6h-6h'!$AG:$AG,MATCH($B293,'TCD 6h-6h'!$G:$G,0)),"")</f>
        <v/>
      </c>
      <c r="H293" s="44" t="str">
        <f>IFERROR(GETPIVOTDATA("Max de Rain Rate",'TCD 6h-6h'!$A$3,"Date6",B293),"")</f>
        <v/>
      </c>
      <c r="I293" s="56" t="str">
        <f>IFERROR(GETPIVOTDATA("Min de Bar  ",'TCD 0h-0h'!$A$3,"Date0",$B293),"")</f>
        <v/>
      </c>
      <c r="J293" s="56" t="str">
        <f>IFERROR(GETPIVOTDATA("Max de Bar  ",'TCD 0h-0h'!$A$3,"Date0",$B293),"")</f>
        <v/>
      </c>
      <c r="K293" s="55" t="str">
        <f>IFERROR(GETPIVOTDATA("Moyenne de Bar  ",'TCD 0h-0h'!$A$3,"Date0",$B293),"")</f>
        <v/>
      </c>
      <c r="L293" s="78" t="str">
        <f>IFERROR(GETPIVOTDATA("Moyenne de Wind Speed",'TCD 0h-0h'!$A$3,"Date0",$B293),"")</f>
        <v/>
      </c>
      <c r="M293" s="78" t="str">
        <f>IFERROR(GETPIVOTDATA("Max de Wind Speed",'TCD 0h-0h'!$A$3,"Date0",$B293),"")</f>
        <v/>
      </c>
      <c r="N293" s="77" t="str">
        <f>IFERROR(GETPIVOTDATA("Max de Hi Speed",'TCD 0h-0h'!$A$3,"Date0",$B293),"")</f>
        <v/>
      </c>
      <c r="O293" s="78" t="str">
        <f>IFERROR(INDEX('TCD vent'!$T:$T,MATCH($B293,'TCD vent'!$A:$A,0)),"")</f>
        <v/>
      </c>
    </row>
    <row r="294" spans="2:15" x14ac:dyDescent="0.35">
      <c r="B294" s="31">
        <f t="shared" si="4"/>
        <v>290</v>
      </c>
      <c r="C294" s="32" t="str">
        <f>IFERROR(GETPIVOTDATA("Low Temp",'TCD 18h-18h'!$A$3,"Date18",B294),"")</f>
        <v/>
      </c>
      <c r="D294" s="32" t="str">
        <f>IFERROR(GETPIVOTDATA("Max de Hi Temp",'TCD 6h-6h'!$A$3,"Date6",B294),"")</f>
        <v/>
      </c>
      <c r="E294" s="33" t="str">
        <f>IFERROR(GETPIVOTDATA("Moyenne de Temp Out",'TCD 0h-0h'!$A$3,"Date0",B294),"")</f>
        <v/>
      </c>
      <c r="F294" s="45" t="str">
        <f>IFERROR(GETPIVOTDATA("Somme de Rain",'TCD 6h-6h'!$A$3,"Date6",B294),"")</f>
        <v/>
      </c>
      <c r="G294" s="45" t="str">
        <f>IFERROR(INDEX('TCD 6h-6h'!$AG:$AG,MATCH($B294,'TCD 6h-6h'!$G:$G,0)),"")</f>
        <v/>
      </c>
      <c r="H294" s="44" t="str">
        <f>IFERROR(GETPIVOTDATA("Max de Rain Rate",'TCD 6h-6h'!$A$3,"Date6",B294),"")</f>
        <v/>
      </c>
      <c r="I294" s="56" t="str">
        <f>IFERROR(GETPIVOTDATA("Min de Bar  ",'TCD 0h-0h'!$A$3,"Date0",$B294),"")</f>
        <v/>
      </c>
      <c r="J294" s="56" t="str">
        <f>IFERROR(GETPIVOTDATA("Max de Bar  ",'TCD 0h-0h'!$A$3,"Date0",$B294),"")</f>
        <v/>
      </c>
      <c r="K294" s="55" t="str">
        <f>IFERROR(GETPIVOTDATA("Moyenne de Bar  ",'TCD 0h-0h'!$A$3,"Date0",$B294),"")</f>
        <v/>
      </c>
      <c r="L294" s="78" t="str">
        <f>IFERROR(GETPIVOTDATA("Moyenne de Wind Speed",'TCD 0h-0h'!$A$3,"Date0",$B294),"")</f>
        <v/>
      </c>
      <c r="M294" s="78" t="str">
        <f>IFERROR(GETPIVOTDATA("Max de Wind Speed",'TCD 0h-0h'!$A$3,"Date0",$B294),"")</f>
        <v/>
      </c>
      <c r="N294" s="77" t="str">
        <f>IFERROR(GETPIVOTDATA("Max de Hi Speed",'TCD 0h-0h'!$A$3,"Date0",$B294),"")</f>
        <v/>
      </c>
      <c r="O294" s="78" t="str">
        <f>IFERROR(INDEX('TCD vent'!$T:$T,MATCH($B294,'TCD vent'!$A:$A,0)),"")</f>
        <v/>
      </c>
    </row>
    <row r="295" spans="2:15" x14ac:dyDescent="0.35">
      <c r="B295" s="31">
        <f t="shared" si="4"/>
        <v>291</v>
      </c>
      <c r="C295" s="32" t="str">
        <f>IFERROR(GETPIVOTDATA("Low Temp",'TCD 18h-18h'!$A$3,"Date18",B295),"")</f>
        <v/>
      </c>
      <c r="D295" s="32" t="str">
        <f>IFERROR(GETPIVOTDATA("Max de Hi Temp",'TCD 6h-6h'!$A$3,"Date6",B295),"")</f>
        <v/>
      </c>
      <c r="E295" s="33" t="str">
        <f>IFERROR(GETPIVOTDATA("Moyenne de Temp Out",'TCD 0h-0h'!$A$3,"Date0",B295),"")</f>
        <v/>
      </c>
      <c r="F295" s="45" t="str">
        <f>IFERROR(GETPIVOTDATA("Somme de Rain",'TCD 6h-6h'!$A$3,"Date6",B295),"")</f>
        <v/>
      </c>
      <c r="G295" s="45" t="str">
        <f>IFERROR(INDEX('TCD 6h-6h'!$AG:$AG,MATCH($B295,'TCD 6h-6h'!$G:$G,0)),"")</f>
        <v/>
      </c>
      <c r="H295" s="44" t="str">
        <f>IFERROR(GETPIVOTDATA("Max de Rain Rate",'TCD 6h-6h'!$A$3,"Date6",B295),"")</f>
        <v/>
      </c>
      <c r="I295" s="56" t="str">
        <f>IFERROR(GETPIVOTDATA("Min de Bar  ",'TCD 0h-0h'!$A$3,"Date0",$B295),"")</f>
        <v/>
      </c>
      <c r="J295" s="56" t="str">
        <f>IFERROR(GETPIVOTDATA("Max de Bar  ",'TCD 0h-0h'!$A$3,"Date0",$B295),"")</f>
        <v/>
      </c>
      <c r="K295" s="55" t="str">
        <f>IFERROR(GETPIVOTDATA("Moyenne de Bar  ",'TCD 0h-0h'!$A$3,"Date0",$B295),"")</f>
        <v/>
      </c>
      <c r="L295" s="78" t="str">
        <f>IFERROR(GETPIVOTDATA("Moyenne de Wind Speed",'TCD 0h-0h'!$A$3,"Date0",$B295),"")</f>
        <v/>
      </c>
      <c r="M295" s="78" t="str">
        <f>IFERROR(GETPIVOTDATA("Max de Wind Speed",'TCD 0h-0h'!$A$3,"Date0",$B295),"")</f>
        <v/>
      </c>
      <c r="N295" s="77" t="str">
        <f>IFERROR(GETPIVOTDATA("Max de Hi Speed",'TCD 0h-0h'!$A$3,"Date0",$B295),"")</f>
        <v/>
      </c>
      <c r="O295" s="78" t="str">
        <f>IFERROR(INDEX('TCD vent'!$T:$T,MATCH($B295,'TCD vent'!$A:$A,0)),"")</f>
        <v/>
      </c>
    </row>
    <row r="296" spans="2:15" x14ac:dyDescent="0.35">
      <c r="B296" s="31">
        <f t="shared" si="4"/>
        <v>292</v>
      </c>
      <c r="C296" s="32" t="str">
        <f>IFERROR(GETPIVOTDATA("Low Temp",'TCD 18h-18h'!$A$3,"Date18",B296),"")</f>
        <v/>
      </c>
      <c r="D296" s="32" t="str">
        <f>IFERROR(GETPIVOTDATA("Max de Hi Temp",'TCD 6h-6h'!$A$3,"Date6",B296),"")</f>
        <v/>
      </c>
      <c r="E296" s="33" t="str">
        <f>IFERROR(GETPIVOTDATA("Moyenne de Temp Out",'TCD 0h-0h'!$A$3,"Date0",B296),"")</f>
        <v/>
      </c>
      <c r="F296" s="45" t="str">
        <f>IFERROR(GETPIVOTDATA("Somme de Rain",'TCD 6h-6h'!$A$3,"Date6",B296),"")</f>
        <v/>
      </c>
      <c r="G296" s="45" t="str">
        <f>IFERROR(INDEX('TCD 6h-6h'!$AG:$AG,MATCH($B296,'TCD 6h-6h'!$G:$G,0)),"")</f>
        <v/>
      </c>
      <c r="H296" s="44" t="str">
        <f>IFERROR(GETPIVOTDATA("Max de Rain Rate",'TCD 6h-6h'!$A$3,"Date6",B296),"")</f>
        <v/>
      </c>
      <c r="I296" s="56" t="str">
        <f>IFERROR(GETPIVOTDATA("Min de Bar  ",'TCD 0h-0h'!$A$3,"Date0",$B296),"")</f>
        <v/>
      </c>
      <c r="J296" s="56" t="str">
        <f>IFERROR(GETPIVOTDATA("Max de Bar  ",'TCD 0h-0h'!$A$3,"Date0",$B296),"")</f>
        <v/>
      </c>
      <c r="K296" s="55" t="str">
        <f>IFERROR(GETPIVOTDATA("Moyenne de Bar  ",'TCD 0h-0h'!$A$3,"Date0",$B296),"")</f>
        <v/>
      </c>
      <c r="L296" s="78" t="str">
        <f>IFERROR(GETPIVOTDATA("Moyenne de Wind Speed",'TCD 0h-0h'!$A$3,"Date0",$B296),"")</f>
        <v/>
      </c>
      <c r="M296" s="78" t="str">
        <f>IFERROR(GETPIVOTDATA("Max de Wind Speed",'TCD 0h-0h'!$A$3,"Date0",$B296),"")</f>
        <v/>
      </c>
      <c r="N296" s="77" t="str">
        <f>IFERROR(GETPIVOTDATA("Max de Hi Speed",'TCD 0h-0h'!$A$3,"Date0",$B296),"")</f>
        <v/>
      </c>
      <c r="O296" s="78" t="str">
        <f>IFERROR(INDEX('TCD vent'!$T:$T,MATCH($B296,'TCD vent'!$A:$A,0)),"")</f>
        <v/>
      </c>
    </row>
    <row r="297" spans="2:15" x14ac:dyDescent="0.35">
      <c r="B297" s="31">
        <f t="shared" si="4"/>
        <v>293</v>
      </c>
      <c r="C297" s="32" t="str">
        <f>IFERROR(GETPIVOTDATA("Low Temp",'TCD 18h-18h'!$A$3,"Date18",B297),"")</f>
        <v/>
      </c>
      <c r="D297" s="32" t="str">
        <f>IFERROR(GETPIVOTDATA("Max de Hi Temp",'TCD 6h-6h'!$A$3,"Date6",B297),"")</f>
        <v/>
      </c>
      <c r="E297" s="33" t="str">
        <f>IFERROR(GETPIVOTDATA("Moyenne de Temp Out",'TCD 0h-0h'!$A$3,"Date0",B297),"")</f>
        <v/>
      </c>
      <c r="F297" s="45" t="str">
        <f>IFERROR(GETPIVOTDATA("Somme de Rain",'TCD 6h-6h'!$A$3,"Date6",B297),"")</f>
        <v/>
      </c>
      <c r="G297" s="45" t="str">
        <f>IFERROR(INDEX('TCD 6h-6h'!$AG:$AG,MATCH($B297,'TCD 6h-6h'!$G:$G,0)),"")</f>
        <v/>
      </c>
      <c r="H297" s="44" t="str">
        <f>IFERROR(GETPIVOTDATA("Max de Rain Rate",'TCD 6h-6h'!$A$3,"Date6",B297),"")</f>
        <v/>
      </c>
      <c r="I297" s="56" t="str">
        <f>IFERROR(GETPIVOTDATA("Min de Bar  ",'TCD 0h-0h'!$A$3,"Date0",$B297),"")</f>
        <v/>
      </c>
      <c r="J297" s="56" t="str">
        <f>IFERROR(GETPIVOTDATA("Max de Bar  ",'TCD 0h-0h'!$A$3,"Date0",$B297),"")</f>
        <v/>
      </c>
      <c r="K297" s="55" t="str">
        <f>IFERROR(GETPIVOTDATA("Moyenne de Bar  ",'TCD 0h-0h'!$A$3,"Date0",$B297),"")</f>
        <v/>
      </c>
      <c r="L297" s="78" t="str">
        <f>IFERROR(GETPIVOTDATA("Moyenne de Wind Speed",'TCD 0h-0h'!$A$3,"Date0",$B297),"")</f>
        <v/>
      </c>
      <c r="M297" s="78" t="str">
        <f>IFERROR(GETPIVOTDATA("Max de Wind Speed",'TCD 0h-0h'!$A$3,"Date0",$B297),"")</f>
        <v/>
      </c>
      <c r="N297" s="77" t="str">
        <f>IFERROR(GETPIVOTDATA("Max de Hi Speed",'TCD 0h-0h'!$A$3,"Date0",$B297),"")</f>
        <v/>
      </c>
      <c r="O297" s="78" t="str">
        <f>IFERROR(INDEX('TCD vent'!$T:$T,MATCH($B297,'TCD vent'!$A:$A,0)),"")</f>
        <v/>
      </c>
    </row>
    <row r="298" spans="2:15" x14ac:dyDescent="0.35">
      <c r="B298" s="31">
        <f t="shared" si="4"/>
        <v>294</v>
      </c>
      <c r="C298" s="32" t="str">
        <f>IFERROR(GETPIVOTDATA("Low Temp",'TCD 18h-18h'!$A$3,"Date18",B298),"")</f>
        <v/>
      </c>
      <c r="D298" s="32" t="str">
        <f>IFERROR(GETPIVOTDATA("Max de Hi Temp",'TCD 6h-6h'!$A$3,"Date6",B298),"")</f>
        <v/>
      </c>
      <c r="E298" s="33" t="str">
        <f>IFERROR(GETPIVOTDATA("Moyenne de Temp Out",'TCD 0h-0h'!$A$3,"Date0",B298),"")</f>
        <v/>
      </c>
      <c r="F298" s="45" t="str">
        <f>IFERROR(GETPIVOTDATA("Somme de Rain",'TCD 6h-6h'!$A$3,"Date6",B298),"")</f>
        <v/>
      </c>
      <c r="G298" s="45" t="str">
        <f>IFERROR(INDEX('TCD 6h-6h'!$AG:$AG,MATCH($B298,'TCD 6h-6h'!$G:$G,0)),"")</f>
        <v/>
      </c>
      <c r="H298" s="44" t="str">
        <f>IFERROR(GETPIVOTDATA("Max de Rain Rate",'TCD 6h-6h'!$A$3,"Date6",B298),"")</f>
        <v/>
      </c>
      <c r="I298" s="56" t="str">
        <f>IFERROR(GETPIVOTDATA("Min de Bar  ",'TCD 0h-0h'!$A$3,"Date0",$B298),"")</f>
        <v/>
      </c>
      <c r="J298" s="56" t="str">
        <f>IFERROR(GETPIVOTDATA("Max de Bar  ",'TCD 0h-0h'!$A$3,"Date0",$B298),"")</f>
        <v/>
      </c>
      <c r="K298" s="55" t="str">
        <f>IFERROR(GETPIVOTDATA("Moyenne de Bar  ",'TCD 0h-0h'!$A$3,"Date0",$B298),"")</f>
        <v/>
      </c>
      <c r="L298" s="78" t="str">
        <f>IFERROR(GETPIVOTDATA("Moyenne de Wind Speed",'TCD 0h-0h'!$A$3,"Date0",$B298),"")</f>
        <v/>
      </c>
      <c r="M298" s="78" t="str">
        <f>IFERROR(GETPIVOTDATA("Max de Wind Speed",'TCD 0h-0h'!$A$3,"Date0",$B298),"")</f>
        <v/>
      </c>
      <c r="N298" s="77" t="str">
        <f>IFERROR(GETPIVOTDATA("Max de Hi Speed",'TCD 0h-0h'!$A$3,"Date0",$B298),"")</f>
        <v/>
      </c>
      <c r="O298" s="78" t="str">
        <f>IFERROR(INDEX('TCD vent'!$T:$T,MATCH($B298,'TCD vent'!$A:$A,0)),"")</f>
        <v/>
      </c>
    </row>
    <row r="299" spans="2:15" x14ac:dyDescent="0.35">
      <c r="B299" s="31">
        <f t="shared" si="4"/>
        <v>295</v>
      </c>
      <c r="C299" s="32" t="str">
        <f>IFERROR(GETPIVOTDATA("Low Temp",'TCD 18h-18h'!$A$3,"Date18",B299),"")</f>
        <v/>
      </c>
      <c r="D299" s="32" t="str">
        <f>IFERROR(GETPIVOTDATA("Max de Hi Temp",'TCD 6h-6h'!$A$3,"Date6",B299),"")</f>
        <v/>
      </c>
      <c r="E299" s="33" t="str">
        <f>IFERROR(GETPIVOTDATA("Moyenne de Temp Out",'TCD 0h-0h'!$A$3,"Date0",B299),"")</f>
        <v/>
      </c>
      <c r="F299" s="45" t="str">
        <f>IFERROR(GETPIVOTDATA("Somme de Rain",'TCD 6h-6h'!$A$3,"Date6",B299),"")</f>
        <v/>
      </c>
      <c r="G299" s="45" t="str">
        <f>IFERROR(INDEX('TCD 6h-6h'!$AG:$AG,MATCH($B299,'TCD 6h-6h'!$G:$G,0)),"")</f>
        <v/>
      </c>
      <c r="H299" s="44" t="str">
        <f>IFERROR(GETPIVOTDATA("Max de Rain Rate",'TCD 6h-6h'!$A$3,"Date6",B299),"")</f>
        <v/>
      </c>
      <c r="I299" s="56" t="str">
        <f>IFERROR(GETPIVOTDATA("Min de Bar  ",'TCD 0h-0h'!$A$3,"Date0",$B299),"")</f>
        <v/>
      </c>
      <c r="J299" s="56" t="str">
        <f>IFERROR(GETPIVOTDATA("Max de Bar  ",'TCD 0h-0h'!$A$3,"Date0",$B299),"")</f>
        <v/>
      </c>
      <c r="K299" s="55" t="str">
        <f>IFERROR(GETPIVOTDATA("Moyenne de Bar  ",'TCD 0h-0h'!$A$3,"Date0",$B299),"")</f>
        <v/>
      </c>
      <c r="L299" s="78" t="str">
        <f>IFERROR(GETPIVOTDATA("Moyenne de Wind Speed",'TCD 0h-0h'!$A$3,"Date0",$B299),"")</f>
        <v/>
      </c>
      <c r="M299" s="78" t="str">
        <f>IFERROR(GETPIVOTDATA("Max de Wind Speed",'TCD 0h-0h'!$A$3,"Date0",$B299),"")</f>
        <v/>
      </c>
      <c r="N299" s="77" t="str">
        <f>IFERROR(GETPIVOTDATA("Max de Hi Speed",'TCD 0h-0h'!$A$3,"Date0",$B299),"")</f>
        <v/>
      </c>
      <c r="O299" s="78" t="str">
        <f>IFERROR(INDEX('TCD vent'!$T:$T,MATCH($B299,'TCD vent'!$A:$A,0)),"")</f>
        <v/>
      </c>
    </row>
    <row r="300" spans="2:15" x14ac:dyDescent="0.35">
      <c r="B300" s="31">
        <f t="shared" si="4"/>
        <v>296</v>
      </c>
      <c r="C300" s="32" t="str">
        <f>IFERROR(GETPIVOTDATA("Low Temp",'TCD 18h-18h'!$A$3,"Date18",B300),"")</f>
        <v/>
      </c>
      <c r="D300" s="32" t="str">
        <f>IFERROR(GETPIVOTDATA("Max de Hi Temp",'TCD 6h-6h'!$A$3,"Date6",B300),"")</f>
        <v/>
      </c>
      <c r="E300" s="33" t="str">
        <f>IFERROR(GETPIVOTDATA("Moyenne de Temp Out",'TCD 0h-0h'!$A$3,"Date0",B300),"")</f>
        <v/>
      </c>
      <c r="F300" s="45" t="str">
        <f>IFERROR(GETPIVOTDATA("Somme de Rain",'TCD 6h-6h'!$A$3,"Date6",B300),"")</f>
        <v/>
      </c>
      <c r="G300" s="45" t="str">
        <f>IFERROR(INDEX('TCD 6h-6h'!$AG:$AG,MATCH($B300,'TCD 6h-6h'!$G:$G,0)),"")</f>
        <v/>
      </c>
      <c r="H300" s="44" t="str">
        <f>IFERROR(GETPIVOTDATA("Max de Rain Rate",'TCD 6h-6h'!$A$3,"Date6",B300),"")</f>
        <v/>
      </c>
      <c r="I300" s="56" t="str">
        <f>IFERROR(GETPIVOTDATA("Min de Bar  ",'TCD 0h-0h'!$A$3,"Date0",$B300),"")</f>
        <v/>
      </c>
      <c r="J300" s="56" t="str">
        <f>IFERROR(GETPIVOTDATA("Max de Bar  ",'TCD 0h-0h'!$A$3,"Date0",$B300),"")</f>
        <v/>
      </c>
      <c r="K300" s="55" t="str">
        <f>IFERROR(GETPIVOTDATA("Moyenne de Bar  ",'TCD 0h-0h'!$A$3,"Date0",$B300),"")</f>
        <v/>
      </c>
      <c r="L300" s="78" t="str">
        <f>IFERROR(GETPIVOTDATA("Moyenne de Wind Speed",'TCD 0h-0h'!$A$3,"Date0",$B300),"")</f>
        <v/>
      </c>
      <c r="M300" s="78" t="str">
        <f>IFERROR(GETPIVOTDATA("Max de Wind Speed",'TCD 0h-0h'!$A$3,"Date0",$B300),"")</f>
        <v/>
      </c>
      <c r="N300" s="77" t="str">
        <f>IFERROR(GETPIVOTDATA("Max de Hi Speed",'TCD 0h-0h'!$A$3,"Date0",$B300),"")</f>
        <v/>
      </c>
      <c r="O300" s="78" t="str">
        <f>IFERROR(INDEX('TCD vent'!$T:$T,MATCH($B300,'TCD vent'!$A:$A,0)),"")</f>
        <v/>
      </c>
    </row>
    <row r="301" spans="2:15" x14ac:dyDescent="0.35">
      <c r="B301" s="31">
        <f t="shared" si="4"/>
        <v>297</v>
      </c>
      <c r="C301" s="32" t="str">
        <f>IFERROR(GETPIVOTDATA("Low Temp",'TCD 18h-18h'!$A$3,"Date18",B301),"")</f>
        <v/>
      </c>
      <c r="D301" s="32" t="str">
        <f>IFERROR(GETPIVOTDATA("Max de Hi Temp",'TCD 6h-6h'!$A$3,"Date6",B301),"")</f>
        <v/>
      </c>
      <c r="E301" s="33" t="str">
        <f>IFERROR(GETPIVOTDATA("Moyenne de Temp Out",'TCD 0h-0h'!$A$3,"Date0",B301),"")</f>
        <v/>
      </c>
      <c r="F301" s="45" t="str">
        <f>IFERROR(GETPIVOTDATA("Somme de Rain",'TCD 6h-6h'!$A$3,"Date6",B301),"")</f>
        <v/>
      </c>
      <c r="G301" s="45" t="str">
        <f>IFERROR(INDEX('TCD 6h-6h'!$AG:$AG,MATCH($B301,'TCD 6h-6h'!$G:$G,0)),"")</f>
        <v/>
      </c>
      <c r="H301" s="44" t="str">
        <f>IFERROR(GETPIVOTDATA("Max de Rain Rate",'TCD 6h-6h'!$A$3,"Date6",B301),"")</f>
        <v/>
      </c>
      <c r="I301" s="56" t="str">
        <f>IFERROR(GETPIVOTDATA("Min de Bar  ",'TCD 0h-0h'!$A$3,"Date0",$B301),"")</f>
        <v/>
      </c>
      <c r="J301" s="56" t="str">
        <f>IFERROR(GETPIVOTDATA("Max de Bar  ",'TCD 0h-0h'!$A$3,"Date0",$B301),"")</f>
        <v/>
      </c>
      <c r="K301" s="55" t="str">
        <f>IFERROR(GETPIVOTDATA("Moyenne de Bar  ",'TCD 0h-0h'!$A$3,"Date0",$B301),"")</f>
        <v/>
      </c>
      <c r="L301" s="78" t="str">
        <f>IFERROR(GETPIVOTDATA("Moyenne de Wind Speed",'TCD 0h-0h'!$A$3,"Date0",$B301),"")</f>
        <v/>
      </c>
      <c r="M301" s="78" t="str">
        <f>IFERROR(GETPIVOTDATA("Max de Wind Speed",'TCD 0h-0h'!$A$3,"Date0",$B301),"")</f>
        <v/>
      </c>
      <c r="N301" s="77" t="str">
        <f>IFERROR(GETPIVOTDATA("Max de Hi Speed",'TCD 0h-0h'!$A$3,"Date0",$B301),"")</f>
        <v/>
      </c>
      <c r="O301" s="78" t="str">
        <f>IFERROR(INDEX('TCD vent'!$T:$T,MATCH($B301,'TCD vent'!$A:$A,0)),"")</f>
        <v/>
      </c>
    </row>
    <row r="302" spans="2:15" x14ac:dyDescent="0.35">
      <c r="B302" s="31">
        <f t="shared" si="4"/>
        <v>298</v>
      </c>
      <c r="C302" s="32" t="str">
        <f>IFERROR(GETPIVOTDATA("Low Temp",'TCD 18h-18h'!$A$3,"Date18",B302),"")</f>
        <v/>
      </c>
      <c r="D302" s="32" t="str">
        <f>IFERROR(GETPIVOTDATA("Max de Hi Temp",'TCD 6h-6h'!$A$3,"Date6",B302),"")</f>
        <v/>
      </c>
      <c r="E302" s="33" t="str">
        <f>IFERROR(GETPIVOTDATA("Moyenne de Temp Out",'TCD 0h-0h'!$A$3,"Date0",B302),"")</f>
        <v/>
      </c>
      <c r="F302" s="45" t="str">
        <f>IFERROR(GETPIVOTDATA("Somme de Rain",'TCD 6h-6h'!$A$3,"Date6",B302),"")</f>
        <v/>
      </c>
      <c r="G302" s="45" t="str">
        <f>IFERROR(INDEX('TCD 6h-6h'!$AG:$AG,MATCH($B302,'TCD 6h-6h'!$G:$G,0)),"")</f>
        <v/>
      </c>
      <c r="H302" s="44" t="str">
        <f>IFERROR(GETPIVOTDATA("Max de Rain Rate",'TCD 6h-6h'!$A$3,"Date6",B302),"")</f>
        <v/>
      </c>
      <c r="I302" s="56" t="str">
        <f>IFERROR(GETPIVOTDATA("Min de Bar  ",'TCD 0h-0h'!$A$3,"Date0",$B302),"")</f>
        <v/>
      </c>
      <c r="J302" s="56" t="str">
        <f>IFERROR(GETPIVOTDATA("Max de Bar  ",'TCD 0h-0h'!$A$3,"Date0",$B302),"")</f>
        <v/>
      </c>
      <c r="K302" s="55" t="str">
        <f>IFERROR(GETPIVOTDATA("Moyenne de Bar  ",'TCD 0h-0h'!$A$3,"Date0",$B302),"")</f>
        <v/>
      </c>
      <c r="L302" s="78" t="str">
        <f>IFERROR(GETPIVOTDATA("Moyenne de Wind Speed",'TCD 0h-0h'!$A$3,"Date0",$B302),"")</f>
        <v/>
      </c>
      <c r="M302" s="78" t="str">
        <f>IFERROR(GETPIVOTDATA("Max de Wind Speed",'TCD 0h-0h'!$A$3,"Date0",$B302),"")</f>
        <v/>
      </c>
      <c r="N302" s="77" t="str">
        <f>IFERROR(GETPIVOTDATA("Max de Hi Speed",'TCD 0h-0h'!$A$3,"Date0",$B302),"")</f>
        <v/>
      </c>
      <c r="O302" s="78" t="str">
        <f>IFERROR(INDEX('TCD vent'!$T:$T,MATCH($B302,'TCD vent'!$A:$A,0)),"")</f>
        <v/>
      </c>
    </row>
    <row r="303" spans="2:15" x14ac:dyDescent="0.35">
      <c r="B303" s="31">
        <f t="shared" si="4"/>
        <v>299</v>
      </c>
      <c r="C303" s="32" t="str">
        <f>IFERROR(GETPIVOTDATA("Low Temp",'TCD 18h-18h'!$A$3,"Date18",B303),"")</f>
        <v/>
      </c>
      <c r="D303" s="32" t="str">
        <f>IFERROR(GETPIVOTDATA("Max de Hi Temp",'TCD 6h-6h'!$A$3,"Date6",B303),"")</f>
        <v/>
      </c>
      <c r="E303" s="33" t="str">
        <f>IFERROR(GETPIVOTDATA("Moyenne de Temp Out",'TCD 0h-0h'!$A$3,"Date0",B303),"")</f>
        <v/>
      </c>
      <c r="F303" s="45" t="str">
        <f>IFERROR(GETPIVOTDATA("Somme de Rain",'TCD 6h-6h'!$A$3,"Date6",B303),"")</f>
        <v/>
      </c>
      <c r="G303" s="45" t="str">
        <f>IFERROR(INDEX('TCD 6h-6h'!$AG:$AG,MATCH($B303,'TCD 6h-6h'!$G:$G,0)),"")</f>
        <v/>
      </c>
      <c r="H303" s="44" t="str">
        <f>IFERROR(GETPIVOTDATA("Max de Rain Rate",'TCD 6h-6h'!$A$3,"Date6",B303),"")</f>
        <v/>
      </c>
      <c r="I303" s="56" t="str">
        <f>IFERROR(GETPIVOTDATA("Min de Bar  ",'TCD 0h-0h'!$A$3,"Date0",$B303),"")</f>
        <v/>
      </c>
      <c r="J303" s="56" t="str">
        <f>IFERROR(GETPIVOTDATA("Max de Bar  ",'TCD 0h-0h'!$A$3,"Date0",$B303),"")</f>
        <v/>
      </c>
      <c r="K303" s="55" t="str">
        <f>IFERROR(GETPIVOTDATA("Moyenne de Bar  ",'TCD 0h-0h'!$A$3,"Date0",$B303),"")</f>
        <v/>
      </c>
      <c r="L303" s="78" t="str">
        <f>IFERROR(GETPIVOTDATA("Moyenne de Wind Speed",'TCD 0h-0h'!$A$3,"Date0",$B303),"")</f>
        <v/>
      </c>
      <c r="M303" s="78" t="str">
        <f>IFERROR(GETPIVOTDATA("Max de Wind Speed",'TCD 0h-0h'!$A$3,"Date0",$B303),"")</f>
        <v/>
      </c>
      <c r="N303" s="77" t="str">
        <f>IFERROR(GETPIVOTDATA("Max de Hi Speed",'TCD 0h-0h'!$A$3,"Date0",$B303),"")</f>
        <v/>
      </c>
      <c r="O303" s="78" t="str">
        <f>IFERROR(INDEX('TCD vent'!$T:$T,MATCH($B303,'TCD vent'!$A:$A,0)),"")</f>
        <v/>
      </c>
    </row>
    <row r="304" spans="2:15" x14ac:dyDescent="0.35">
      <c r="B304" s="31">
        <f t="shared" si="4"/>
        <v>300</v>
      </c>
      <c r="C304" s="32" t="str">
        <f>IFERROR(GETPIVOTDATA("Low Temp",'TCD 18h-18h'!$A$3,"Date18",B304),"")</f>
        <v/>
      </c>
      <c r="D304" s="32" t="str">
        <f>IFERROR(GETPIVOTDATA("Max de Hi Temp",'TCD 6h-6h'!$A$3,"Date6",B304),"")</f>
        <v/>
      </c>
      <c r="E304" s="33" t="str">
        <f>IFERROR(GETPIVOTDATA("Moyenne de Temp Out",'TCD 0h-0h'!$A$3,"Date0",B304),"")</f>
        <v/>
      </c>
      <c r="F304" s="45" t="str">
        <f>IFERROR(GETPIVOTDATA("Somme de Rain",'TCD 6h-6h'!$A$3,"Date6",B304),"")</f>
        <v/>
      </c>
      <c r="G304" s="45" t="str">
        <f>IFERROR(INDEX('TCD 6h-6h'!$AG:$AG,MATCH($B304,'TCD 6h-6h'!$G:$G,0)),"")</f>
        <v/>
      </c>
      <c r="H304" s="44" t="str">
        <f>IFERROR(GETPIVOTDATA("Max de Rain Rate",'TCD 6h-6h'!$A$3,"Date6",B304),"")</f>
        <v/>
      </c>
      <c r="I304" s="56" t="str">
        <f>IFERROR(GETPIVOTDATA("Min de Bar  ",'TCD 0h-0h'!$A$3,"Date0",$B304),"")</f>
        <v/>
      </c>
      <c r="J304" s="56" t="str">
        <f>IFERROR(GETPIVOTDATA("Max de Bar  ",'TCD 0h-0h'!$A$3,"Date0",$B304),"")</f>
        <v/>
      </c>
      <c r="K304" s="55" t="str">
        <f>IFERROR(GETPIVOTDATA("Moyenne de Bar  ",'TCD 0h-0h'!$A$3,"Date0",$B304),"")</f>
        <v/>
      </c>
      <c r="L304" s="78" t="str">
        <f>IFERROR(GETPIVOTDATA("Moyenne de Wind Speed",'TCD 0h-0h'!$A$3,"Date0",$B304),"")</f>
        <v/>
      </c>
      <c r="M304" s="78" t="str">
        <f>IFERROR(GETPIVOTDATA("Max de Wind Speed",'TCD 0h-0h'!$A$3,"Date0",$B304),"")</f>
        <v/>
      </c>
      <c r="N304" s="77" t="str">
        <f>IFERROR(GETPIVOTDATA("Max de Hi Speed",'TCD 0h-0h'!$A$3,"Date0",$B304),"")</f>
        <v/>
      </c>
      <c r="O304" s="78" t="str">
        <f>IFERROR(INDEX('TCD vent'!$T:$T,MATCH($B304,'TCD vent'!$A:$A,0)),"")</f>
        <v/>
      </c>
    </row>
    <row r="305" spans="2:15" x14ac:dyDescent="0.35">
      <c r="B305" s="31">
        <f t="shared" si="4"/>
        <v>301</v>
      </c>
      <c r="C305" s="32" t="str">
        <f>IFERROR(GETPIVOTDATA("Low Temp",'TCD 18h-18h'!$A$3,"Date18",B305),"")</f>
        <v/>
      </c>
      <c r="D305" s="32" t="str">
        <f>IFERROR(GETPIVOTDATA("Max de Hi Temp",'TCD 6h-6h'!$A$3,"Date6",B305),"")</f>
        <v/>
      </c>
      <c r="E305" s="33" t="str">
        <f>IFERROR(GETPIVOTDATA("Moyenne de Temp Out",'TCD 0h-0h'!$A$3,"Date0",B305),"")</f>
        <v/>
      </c>
      <c r="F305" s="45" t="str">
        <f>IFERROR(GETPIVOTDATA("Somme de Rain",'TCD 6h-6h'!$A$3,"Date6",B305),"")</f>
        <v/>
      </c>
      <c r="G305" s="45" t="str">
        <f>IFERROR(INDEX('TCD 6h-6h'!$AG:$AG,MATCH($B305,'TCD 6h-6h'!$G:$G,0)),"")</f>
        <v/>
      </c>
      <c r="H305" s="44" t="str">
        <f>IFERROR(GETPIVOTDATA("Max de Rain Rate",'TCD 6h-6h'!$A$3,"Date6",B305),"")</f>
        <v/>
      </c>
      <c r="I305" s="56" t="str">
        <f>IFERROR(GETPIVOTDATA("Min de Bar  ",'TCD 0h-0h'!$A$3,"Date0",$B305),"")</f>
        <v/>
      </c>
      <c r="J305" s="56" t="str">
        <f>IFERROR(GETPIVOTDATA("Max de Bar  ",'TCD 0h-0h'!$A$3,"Date0",$B305),"")</f>
        <v/>
      </c>
      <c r="K305" s="55" t="str">
        <f>IFERROR(GETPIVOTDATA("Moyenne de Bar  ",'TCD 0h-0h'!$A$3,"Date0",$B305),"")</f>
        <v/>
      </c>
      <c r="L305" s="78" t="str">
        <f>IFERROR(GETPIVOTDATA("Moyenne de Wind Speed",'TCD 0h-0h'!$A$3,"Date0",$B305),"")</f>
        <v/>
      </c>
      <c r="M305" s="78" t="str">
        <f>IFERROR(GETPIVOTDATA("Max de Wind Speed",'TCD 0h-0h'!$A$3,"Date0",$B305),"")</f>
        <v/>
      </c>
      <c r="N305" s="77" t="str">
        <f>IFERROR(GETPIVOTDATA("Max de Hi Speed",'TCD 0h-0h'!$A$3,"Date0",$B305),"")</f>
        <v/>
      </c>
      <c r="O305" s="78" t="str">
        <f>IFERROR(INDEX('TCD vent'!$T:$T,MATCH($B305,'TCD vent'!$A:$A,0)),"")</f>
        <v/>
      </c>
    </row>
    <row r="306" spans="2:15" x14ac:dyDescent="0.35">
      <c r="B306" s="31">
        <f t="shared" si="4"/>
        <v>302</v>
      </c>
      <c r="C306" s="32" t="str">
        <f>IFERROR(GETPIVOTDATA("Low Temp",'TCD 18h-18h'!$A$3,"Date18",B306),"")</f>
        <v/>
      </c>
      <c r="D306" s="32" t="str">
        <f>IFERROR(GETPIVOTDATA("Max de Hi Temp",'TCD 6h-6h'!$A$3,"Date6",B306),"")</f>
        <v/>
      </c>
      <c r="E306" s="33" t="str">
        <f>IFERROR(GETPIVOTDATA("Moyenne de Temp Out",'TCD 0h-0h'!$A$3,"Date0",B306),"")</f>
        <v/>
      </c>
      <c r="F306" s="45" t="str">
        <f>IFERROR(GETPIVOTDATA("Somme de Rain",'TCD 6h-6h'!$A$3,"Date6",B306),"")</f>
        <v/>
      </c>
      <c r="G306" s="45" t="str">
        <f>IFERROR(INDEX('TCD 6h-6h'!$AG:$AG,MATCH($B306,'TCD 6h-6h'!$G:$G,0)),"")</f>
        <v/>
      </c>
      <c r="H306" s="44" t="str">
        <f>IFERROR(GETPIVOTDATA("Max de Rain Rate",'TCD 6h-6h'!$A$3,"Date6",B306),"")</f>
        <v/>
      </c>
      <c r="I306" s="56" t="str">
        <f>IFERROR(GETPIVOTDATA("Min de Bar  ",'TCD 0h-0h'!$A$3,"Date0",$B306),"")</f>
        <v/>
      </c>
      <c r="J306" s="56" t="str">
        <f>IFERROR(GETPIVOTDATA("Max de Bar  ",'TCD 0h-0h'!$A$3,"Date0",$B306),"")</f>
        <v/>
      </c>
      <c r="K306" s="55" t="str">
        <f>IFERROR(GETPIVOTDATA("Moyenne de Bar  ",'TCD 0h-0h'!$A$3,"Date0",$B306),"")</f>
        <v/>
      </c>
      <c r="L306" s="78" t="str">
        <f>IFERROR(GETPIVOTDATA("Moyenne de Wind Speed",'TCD 0h-0h'!$A$3,"Date0",$B306),"")</f>
        <v/>
      </c>
      <c r="M306" s="78" t="str">
        <f>IFERROR(GETPIVOTDATA("Max de Wind Speed",'TCD 0h-0h'!$A$3,"Date0",$B306),"")</f>
        <v/>
      </c>
      <c r="N306" s="77" t="str">
        <f>IFERROR(GETPIVOTDATA("Max de Hi Speed",'TCD 0h-0h'!$A$3,"Date0",$B306),"")</f>
        <v/>
      </c>
      <c r="O306" s="78" t="str">
        <f>IFERROR(INDEX('TCD vent'!$T:$T,MATCH($B306,'TCD vent'!$A:$A,0)),"")</f>
        <v/>
      </c>
    </row>
    <row r="307" spans="2:15" x14ac:dyDescent="0.35">
      <c r="B307" s="31">
        <f t="shared" si="4"/>
        <v>303</v>
      </c>
      <c r="C307" s="32" t="str">
        <f>IFERROR(GETPIVOTDATA("Low Temp",'TCD 18h-18h'!$A$3,"Date18",B307),"")</f>
        <v/>
      </c>
      <c r="D307" s="32" t="str">
        <f>IFERROR(GETPIVOTDATA("Max de Hi Temp",'TCD 6h-6h'!$A$3,"Date6",B307),"")</f>
        <v/>
      </c>
      <c r="E307" s="33" t="str">
        <f>IFERROR(GETPIVOTDATA("Moyenne de Temp Out",'TCD 0h-0h'!$A$3,"Date0",B307),"")</f>
        <v/>
      </c>
      <c r="F307" s="45" t="str">
        <f>IFERROR(GETPIVOTDATA("Somme de Rain",'TCD 6h-6h'!$A$3,"Date6",B307),"")</f>
        <v/>
      </c>
      <c r="G307" s="45" t="str">
        <f>IFERROR(INDEX('TCD 6h-6h'!$AG:$AG,MATCH($B307,'TCD 6h-6h'!$G:$G,0)),"")</f>
        <v/>
      </c>
      <c r="H307" s="44" t="str">
        <f>IFERROR(GETPIVOTDATA("Max de Rain Rate",'TCD 6h-6h'!$A$3,"Date6",B307),"")</f>
        <v/>
      </c>
      <c r="I307" s="56" t="str">
        <f>IFERROR(GETPIVOTDATA("Min de Bar  ",'TCD 0h-0h'!$A$3,"Date0",$B307),"")</f>
        <v/>
      </c>
      <c r="J307" s="56" t="str">
        <f>IFERROR(GETPIVOTDATA("Max de Bar  ",'TCD 0h-0h'!$A$3,"Date0",$B307),"")</f>
        <v/>
      </c>
      <c r="K307" s="55" t="str">
        <f>IFERROR(GETPIVOTDATA("Moyenne de Bar  ",'TCD 0h-0h'!$A$3,"Date0",$B307),"")</f>
        <v/>
      </c>
      <c r="L307" s="78" t="str">
        <f>IFERROR(GETPIVOTDATA("Moyenne de Wind Speed",'TCD 0h-0h'!$A$3,"Date0",$B307),"")</f>
        <v/>
      </c>
      <c r="M307" s="78" t="str">
        <f>IFERROR(GETPIVOTDATA("Max de Wind Speed",'TCD 0h-0h'!$A$3,"Date0",$B307),"")</f>
        <v/>
      </c>
      <c r="N307" s="77" t="str">
        <f>IFERROR(GETPIVOTDATA("Max de Hi Speed",'TCD 0h-0h'!$A$3,"Date0",$B307),"")</f>
        <v/>
      </c>
      <c r="O307" s="78" t="str">
        <f>IFERROR(INDEX('TCD vent'!$T:$T,MATCH($B307,'TCD vent'!$A:$A,0)),"")</f>
        <v/>
      </c>
    </row>
    <row r="308" spans="2:15" x14ac:dyDescent="0.35">
      <c r="B308" s="31">
        <f t="shared" si="4"/>
        <v>304</v>
      </c>
      <c r="C308" s="32" t="str">
        <f>IFERROR(GETPIVOTDATA("Low Temp",'TCD 18h-18h'!$A$3,"Date18",B308),"")</f>
        <v/>
      </c>
      <c r="D308" s="32" t="str">
        <f>IFERROR(GETPIVOTDATA("Max de Hi Temp",'TCD 6h-6h'!$A$3,"Date6",B308),"")</f>
        <v/>
      </c>
      <c r="E308" s="33" t="str">
        <f>IFERROR(GETPIVOTDATA("Moyenne de Temp Out",'TCD 0h-0h'!$A$3,"Date0",B308),"")</f>
        <v/>
      </c>
      <c r="F308" s="45" t="str">
        <f>IFERROR(GETPIVOTDATA("Somme de Rain",'TCD 6h-6h'!$A$3,"Date6",B308),"")</f>
        <v/>
      </c>
      <c r="G308" s="45" t="str">
        <f>IFERROR(INDEX('TCD 6h-6h'!$AG:$AG,MATCH($B308,'TCD 6h-6h'!$G:$G,0)),"")</f>
        <v/>
      </c>
      <c r="H308" s="44" t="str">
        <f>IFERROR(GETPIVOTDATA("Max de Rain Rate",'TCD 6h-6h'!$A$3,"Date6",B308),"")</f>
        <v/>
      </c>
      <c r="I308" s="56" t="str">
        <f>IFERROR(GETPIVOTDATA("Min de Bar  ",'TCD 0h-0h'!$A$3,"Date0",$B308),"")</f>
        <v/>
      </c>
      <c r="J308" s="56" t="str">
        <f>IFERROR(GETPIVOTDATA("Max de Bar  ",'TCD 0h-0h'!$A$3,"Date0",$B308),"")</f>
        <v/>
      </c>
      <c r="K308" s="55" t="str">
        <f>IFERROR(GETPIVOTDATA("Moyenne de Bar  ",'TCD 0h-0h'!$A$3,"Date0",$B308),"")</f>
        <v/>
      </c>
      <c r="L308" s="78" t="str">
        <f>IFERROR(GETPIVOTDATA("Moyenne de Wind Speed",'TCD 0h-0h'!$A$3,"Date0",$B308),"")</f>
        <v/>
      </c>
      <c r="M308" s="78" t="str">
        <f>IFERROR(GETPIVOTDATA("Max de Wind Speed",'TCD 0h-0h'!$A$3,"Date0",$B308),"")</f>
        <v/>
      </c>
      <c r="N308" s="77" t="str">
        <f>IFERROR(GETPIVOTDATA("Max de Hi Speed",'TCD 0h-0h'!$A$3,"Date0",$B308),"")</f>
        <v/>
      </c>
      <c r="O308" s="78" t="str">
        <f>IFERROR(INDEX('TCD vent'!$T:$T,MATCH($B308,'TCD vent'!$A:$A,0)),"")</f>
        <v/>
      </c>
    </row>
    <row r="309" spans="2:15" x14ac:dyDescent="0.35">
      <c r="B309" s="31">
        <f t="shared" si="4"/>
        <v>305</v>
      </c>
      <c r="C309" s="32" t="str">
        <f>IFERROR(GETPIVOTDATA("Low Temp",'TCD 18h-18h'!$A$3,"Date18",B309),"")</f>
        <v/>
      </c>
      <c r="D309" s="32" t="str">
        <f>IFERROR(GETPIVOTDATA("Max de Hi Temp",'TCD 6h-6h'!$A$3,"Date6",B309),"")</f>
        <v/>
      </c>
      <c r="E309" s="33" t="str">
        <f>IFERROR(GETPIVOTDATA("Moyenne de Temp Out",'TCD 0h-0h'!$A$3,"Date0",B309),"")</f>
        <v/>
      </c>
      <c r="F309" s="45" t="str">
        <f>IFERROR(GETPIVOTDATA("Somme de Rain",'TCD 6h-6h'!$A$3,"Date6",B309),"")</f>
        <v/>
      </c>
      <c r="G309" s="45" t="str">
        <f>IFERROR(INDEX('TCD 6h-6h'!$AG:$AG,MATCH($B309,'TCD 6h-6h'!$G:$G,0)),"")</f>
        <v/>
      </c>
      <c r="H309" s="44" t="str">
        <f>IFERROR(GETPIVOTDATA("Max de Rain Rate",'TCD 6h-6h'!$A$3,"Date6",B309),"")</f>
        <v/>
      </c>
      <c r="I309" s="56" t="str">
        <f>IFERROR(GETPIVOTDATA("Min de Bar  ",'TCD 0h-0h'!$A$3,"Date0",$B309),"")</f>
        <v/>
      </c>
      <c r="J309" s="56" t="str">
        <f>IFERROR(GETPIVOTDATA("Max de Bar  ",'TCD 0h-0h'!$A$3,"Date0",$B309),"")</f>
        <v/>
      </c>
      <c r="K309" s="55" t="str">
        <f>IFERROR(GETPIVOTDATA("Moyenne de Bar  ",'TCD 0h-0h'!$A$3,"Date0",$B309),"")</f>
        <v/>
      </c>
      <c r="L309" s="78" t="str">
        <f>IFERROR(GETPIVOTDATA("Moyenne de Wind Speed",'TCD 0h-0h'!$A$3,"Date0",$B309),"")</f>
        <v/>
      </c>
      <c r="M309" s="78" t="str">
        <f>IFERROR(GETPIVOTDATA("Max de Wind Speed",'TCD 0h-0h'!$A$3,"Date0",$B309),"")</f>
        <v/>
      </c>
      <c r="N309" s="77" t="str">
        <f>IFERROR(GETPIVOTDATA("Max de Hi Speed",'TCD 0h-0h'!$A$3,"Date0",$B309),"")</f>
        <v/>
      </c>
      <c r="O309" s="78" t="str">
        <f>IFERROR(INDEX('TCD vent'!$T:$T,MATCH($B309,'TCD vent'!$A:$A,0)),"")</f>
        <v/>
      </c>
    </row>
    <row r="310" spans="2:15" x14ac:dyDescent="0.35">
      <c r="B310" s="31">
        <f t="shared" si="4"/>
        <v>306</v>
      </c>
      <c r="C310" s="32" t="str">
        <f>IFERROR(GETPIVOTDATA("Low Temp",'TCD 18h-18h'!$A$3,"Date18",B310),"")</f>
        <v/>
      </c>
      <c r="D310" s="32" t="str">
        <f>IFERROR(GETPIVOTDATA("Max de Hi Temp",'TCD 6h-6h'!$A$3,"Date6",B310),"")</f>
        <v/>
      </c>
      <c r="E310" s="33" t="str">
        <f>IFERROR(GETPIVOTDATA("Moyenne de Temp Out",'TCD 0h-0h'!$A$3,"Date0",B310),"")</f>
        <v/>
      </c>
      <c r="F310" s="45" t="str">
        <f>IFERROR(GETPIVOTDATA("Somme de Rain",'TCD 6h-6h'!$A$3,"Date6",B310),"")</f>
        <v/>
      </c>
      <c r="G310" s="45" t="str">
        <f>IFERROR(INDEX('TCD 6h-6h'!$AG:$AG,MATCH($B310,'TCD 6h-6h'!$G:$G,0)),"")</f>
        <v/>
      </c>
      <c r="H310" s="44" t="str">
        <f>IFERROR(GETPIVOTDATA("Max de Rain Rate",'TCD 6h-6h'!$A$3,"Date6",B310),"")</f>
        <v/>
      </c>
      <c r="I310" s="56" t="str">
        <f>IFERROR(GETPIVOTDATA("Min de Bar  ",'TCD 0h-0h'!$A$3,"Date0",$B310),"")</f>
        <v/>
      </c>
      <c r="J310" s="56" t="str">
        <f>IFERROR(GETPIVOTDATA("Max de Bar  ",'TCD 0h-0h'!$A$3,"Date0",$B310),"")</f>
        <v/>
      </c>
      <c r="K310" s="55" t="str">
        <f>IFERROR(GETPIVOTDATA("Moyenne de Bar  ",'TCD 0h-0h'!$A$3,"Date0",$B310),"")</f>
        <v/>
      </c>
      <c r="L310" s="78" t="str">
        <f>IFERROR(GETPIVOTDATA("Moyenne de Wind Speed",'TCD 0h-0h'!$A$3,"Date0",$B310),"")</f>
        <v/>
      </c>
      <c r="M310" s="78" t="str">
        <f>IFERROR(GETPIVOTDATA("Max de Wind Speed",'TCD 0h-0h'!$A$3,"Date0",$B310),"")</f>
        <v/>
      </c>
      <c r="N310" s="77" t="str">
        <f>IFERROR(GETPIVOTDATA("Max de Hi Speed",'TCD 0h-0h'!$A$3,"Date0",$B310),"")</f>
        <v/>
      </c>
      <c r="O310" s="78" t="str">
        <f>IFERROR(INDEX('TCD vent'!$T:$T,MATCH($B310,'TCD vent'!$A:$A,0)),"")</f>
        <v/>
      </c>
    </row>
    <row r="311" spans="2:15" x14ac:dyDescent="0.35">
      <c r="B311" s="31">
        <f t="shared" si="4"/>
        <v>307</v>
      </c>
      <c r="C311" s="32" t="str">
        <f>IFERROR(GETPIVOTDATA("Low Temp",'TCD 18h-18h'!$A$3,"Date18",B311),"")</f>
        <v/>
      </c>
      <c r="D311" s="32" t="str">
        <f>IFERROR(GETPIVOTDATA("Max de Hi Temp",'TCD 6h-6h'!$A$3,"Date6",B311),"")</f>
        <v/>
      </c>
      <c r="E311" s="33" t="str">
        <f>IFERROR(GETPIVOTDATA("Moyenne de Temp Out",'TCD 0h-0h'!$A$3,"Date0",B311),"")</f>
        <v/>
      </c>
      <c r="F311" s="45" t="str">
        <f>IFERROR(GETPIVOTDATA("Somme de Rain",'TCD 6h-6h'!$A$3,"Date6",B311),"")</f>
        <v/>
      </c>
      <c r="G311" s="45" t="str">
        <f>IFERROR(INDEX('TCD 6h-6h'!$AG:$AG,MATCH($B311,'TCD 6h-6h'!$G:$G,0)),"")</f>
        <v/>
      </c>
      <c r="H311" s="44" t="str">
        <f>IFERROR(GETPIVOTDATA("Max de Rain Rate",'TCD 6h-6h'!$A$3,"Date6",B311),"")</f>
        <v/>
      </c>
      <c r="I311" s="56" t="str">
        <f>IFERROR(GETPIVOTDATA("Min de Bar  ",'TCD 0h-0h'!$A$3,"Date0",$B311),"")</f>
        <v/>
      </c>
      <c r="J311" s="56" t="str">
        <f>IFERROR(GETPIVOTDATA("Max de Bar  ",'TCD 0h-0h'!$A$3,"Date0",$B311),"")</f>
        <v/>
      </c>
      <c r="K311" s="55" t="str">
        <f>IFERROR(GETPIVOTDATA("Moyenne de Bar  ",'TCD 0h-0h'!$A$3,"Date0",$B311),"")</f>
        <v/>
      </c>
      <c r="L311" s="78" t="str">
        <f>IFERROR(GETPIVOTDATA("Moyenne de Wind Speed",'TCD 0h-0h'!$A$3,"Date0",$B311),"")</f>
        <v/>
      </c>
      <c r="M311" s="78" t="str">
        <f>IFERROR(GETPIVOTDATA("Max de Wind Speed",'TCD 0h-0h'!$A$3,"Date0",$B311),"")</f>
        <v/>
      </c>
      <c r="N311" s="77" t="str">
        <f>IFERROR(GETPIVOTDATA("Max de Hi Speed",'TCD 0h-0h'!$A$3,"Date0",$B311),"")</f>
        <v/>
      </c>
      <c r="O311" s="78" t="str">
        <f>IFERROR(INDEX('TCD vent'!$T:$T,MATCH($B311,'TCD vent'!$A:$A,0)),"")</f>
        <v/>
      </c>
    </row>
    <row r="312" spans="2:15" x14ac:dyDescent="0.35">
      <c r="B312" s="31">
        <f t="shared" si="4"/>
        <v>308</v>
      </c>
      <c r="C312" s="32" t="str">
        <f>IFERROR(GETPIVOTDATA("Low Temp",'TCD 18h-18h'!$A$3,"Date18",B312),"")</f>
        <v/>
      </c>
      <c r="D312" s="32" t="str">
        <f>IFERROR(GETPIVOTDATA("Max de Hi Temp",'TCD 6h-6h'!$A$3,"Date6",B312),"")</f>
        <v/>
      </c>
      <c r="E312" s="33" t="str">
        <f>IFERROR(GETPIVOTDATA("Moyenne de Temp Out",'TCD 0h-0h'!$A$3,"Date0",B312),"")</f>
        <v/>
      </c>
      <c r="F312" s="45" t="str">
        <f>IFERROR(GETPIVOTDATA("Somme de Rain",'TCD 6h-6h'!$A$3,"Date6",B312),"")</f>
        <v/>
      </c>
      <c r="G312" s="45" t="str">
        <f>IFERROR(INDEX('TCD 6h-6h'!$AG:$AG,MATCH($B312,'TCD 6h-6h'!$G:$G,0)),"")</f>
        <v/>
      </c>
      <c r="H312" s="44" t="str">
        <f>IFERROR(GETPIVOTDATA("Max de Rain Rate",'TCD 6h-6h'!$A$3,"Date6",B312),"")</f>
        <v/>
      </c>
      <c r="I312" s="56" t="str">
        <f>IFERROR(GETPIVOTDATA("Min de Bar  ",'TCD 0h-0h'!$A$3,"Date0",$B312),"")</f>
        <v/>
      </c>
      <c r="J312" s="56" t="str">
        <f>IFERROR(GETPIVOTDATA("Max de Bar  ",'TCD 0h-0h'!$A$3,"Date0",$B312),"")</f>
        <v/>
      </c>
      <c r="K312" s="55" t="str">
        <f>IFERROR(GETPIVOTDATA("Moyenne de Bar  ",'TCD 0h-0h'!$A$3,"Date0",$B312),"")</f>
        <v/>
      </c>
      <c r="L312" s="78" t="str">
        <f>IFERROR(GETPIVOTDATA("Moyenne de Wind Speed",'TCD 0h-0h'!$A$3,"Date0",$B312),"")</f>
        <v/>
      </c>
      <c r="M312" s="78" t="str">
        <f>IFERROR(GETPIVOTDATA("Max de Wind Speed",'TCD 0h-0h'!$A$3,"Date0",$B312),"")</f>
        <v/>
      </c>
      <c r="N312" s="77" t="str">
        <f>IFERROR(GETPIVOTDATA("Max de Hi Speed",'TCD 0h-0h'!$A$3,"Date0",$B312),"")</f>
        <v/>
      </c>
      <c r="O312" s="78" t="str">
        <f>IFERROR(INDEX('TCD vent'!$T:$T,MATCH($B312,'TCD vent'!$A:$A,0)),"")</f>
        <v/>
      </c>
    </row>
    <row r="313" spans="2:15" x14ac:dyDescent="0.35">
      <c r="B313" s="31">
        <f t="shared" si="4"/>
        <v>309</v>
      </c>
      <c r="C313" s="32" t="str">
        <f>IFERROR(GETPIVOTDATA("Low Temp",'TCD 18h-18h'!$A$3,"Date18",B313),"")</f>
        <v/>
      </c>
      <c r="D313" s="32" t="str">
        <f>IFERROR(GETPIVOTDATA("Max de Hi Temp",'TCD 6h-6h'!$A$3,"Date6",B313),"")</f>
        <v/>
      </c>
      <c r="E313" s="33" t="str">
        <f>IFERROR(GETPIVOTDATA("Moyenne de Temp Out",'TCD 0h-0h'!$A$3,"Date0",B313),"")</f>
        <v/>
      </c>
      <c r="F313" s="45" t="str">
        <f>IFERROR(GETPIVOTDATA("Somme de Rain",'TCD 6h-6h'!$A$3,"Date6",B313),"")</f>
        <v/>
      </c>
      <c r="G313" s="45" t="str">
        <f>IFERROR(INDEX('TCD 6h-6h'!$AG:$AG,MATCH($B313,'TCD 6h-6h'!$G:$G,0)),"")</f>
        <v/>
      </c>
      <c r="H313" s="44" t="str">
        <f>IFERROR(GETPIVOTDATA("Max de Rain Rate",'TCD 6h-6h'!$A$3,"Date6",B313),"")</f>
        <v/>
      </c>
      <c r="I313" s="56" t="str">
        <f>IFERROR(GETPIVOTDATA("Min de Bar  ",'TCD 0h-0h'!$A$3,"Date0",$B313),"")</f>
        <v/>
      </c>
      <c r="J313" s="56" t="str">
        <f>IFERROR(GETPIVOTDATA("Max de Bar  ",'TCD 0h-0h'!$A$3,"Date0",$B313),"")</f>
        <v/>
      </c>
      <c r="K313" s="55" t="str">
        <f>IFERROR(GETPIVOTDATA("Moyenne de Bar  ",'TCD 0h-0h'!$A$3,"Date0",$B313),"")</f>
        <v/>
      </c>
      <c r="L313" s="78" t="str">
        <f>IFERROR(GETPIVOTDATA("Moyenne de Wind Speed",'TCD 0h-0h'!$A$3,"Date0",$B313),"")</f>
        <v/>
      </c>
      <c r="M313" s="78" t="str">
        <f>IFERROR(GETPIVOTDATA("Max de Wind Speed",'TCD 0h-0h'!$A$3,"Date0",$B313),"")</f>
        <v/>
      </c>
      <c r="N313" s="77" t="str">
        <f>IFERROR(GETPIVOTDATA("Max de Hi Speed",'TCD 0h-0h'!$A$3,"Date0",$B313),"")</f>
        <v/>
      </c>
      <c r="O313" s="78" t="str">
        <f>IFERROR(INDEX('TCD vent'!$T:$T,MATCH($B313,'TCD vent'!$A:$A,0)),"")</f>
        <v/>
      </c>
    </row>
    <row r="314" spans="2:15" x14ac:dyDescent="0.35">
      <c r="B314" s="31">
        <f t="shared" si="4"/>
        <v>310</v>
      </c>
      <c r="C314" s="32" t="str">
        <f>IFERROR(GETPIVOTDATA("Low Temp",'TCD 18h-18h'!$A$3,"Date18",B314),"")</f>
        <v/>
      </c>
      <c r="D314" s="32" t="str">
        <f>IFERROR(GETPIVOTDATA("Max de Hi Temp",'TCD 6h-6h'!$A$3,"Date6",B314),"")</f>
        <v/>
      </c>
      <c r="E314" s="33" t="str">
        <f>IFERROR(GETPIVOTDATA("Moyenne de Temp Out",'TCD 0h-0h'!$A$3,"Date0",B314),"")</f>
        <v/>
      </c>
      <c r="F314" s="45" t="str">
        <f>IFERROR(GETPIVOTDATA("Somme de Rain",'TCD 6h-6h'!$A$3,"Date6",B314),"")</f>
        <v/>
      </c>
      <c r="G314" s="45" t="str">
        <f>IFERROR(INDEX('TCD 6h-6h'!$AG:$AG,MATCH($B314,'TCD 6h-6h'!$G:$G,0)),"")</f>
        <v/>
      </c>
      <c r="H314" s="44" t="str">
        <f>IFERROR(GETPIVOTDATA("Max de Rain Rate",'TCD 6h-6h'!$A$3,"Date6",B314),"")</f>
        <v/>
      </c>
      <c r="I314" s="56" t="str">
        <f>IFERROR(GETPIVOTDATA("Min de Bar  ",'TCD 0h-0h'!$A$3,"Date0",$B314),"")</f>
        <v/>
      </c>
      <c r="J314" s="56" t="str">
        <f>IFERROR(GETPIVOTDATA("Max de Bar  ",'TCD 0h-0h'!$A$3,"Date0",$B314),"")</f>
        <v/>
      </c>
      <c r="K314" s="55" t="str">
        <f>IFERROR(GETPIVOTDATA("Moyenne de Bar  ",'TCD 0h-0h'!$A$3,"Date0",$B314),"")</f>
        <v/>
      </c>
      <c r="L314" s="78" t="str">
        <f>IFERROR(GETPIVOTDATA("Moyenne de Wind Speed",'TCD 0h-0h'!$A$3,"Date0",$B314),"")</f>
        <v/>
      </c>
      <c r="M314" s="78" t="str">
        <f>IFERROR(GETPIVOTDATA("Max de Wind Speed",'TCD 0h-0h'!$A$3,"Date0",$B314),"")</f>
        <v/>
      </c>
      <c r="N314" s="77" t="str">
        <f>IFERROR(GETPIVOTDATA("Max de Hi Speed",'TCD 0h-0h'!$A$3,"Date0",$B314),"")</f>
        <v/>
      </c>
      <c r="O314" s="78" t="str">
        <f>IFERROR(INDEX('TCD vent'!$T:$T,MATCH($B314,'TCD vent'!$A:$A,0)),"")</f>
        <v/>
      </c>
    </row>
    <row r="315" spans="2:15" x14ac:dyDescent="0.35">
      <c r="B315" s="31">
        <f t="shared" si="4"/>
        <v>311</v>
      </c>
      <c r="C315" s="32" t="str">
        <f>IFERROR(GETPIVOTDATA("Low Temp",'TCD 18h-18h'!$A$3,"Date18",B315),"")</f>
        <v/>
      </c>
      <c r="D315" s="32" t="str">
        <f>IFERROR(GETPIVOTDATA("Max de Hi Temp",'TCD 6h-6h'!$A$3,"Date6",B315),"")</f>
        <v/>
      </c>
      <c r="E315" s="33" t="str">
        <f>IFERROR(GETPIVOTDATA("Moyenne de Temp Out",'TCD 0h-0h'!$A$3,"Date0",B315),"")</f>
        <v/>
      </c>
      <c r="F315" s="45" t="str">
        <f>IFERROR(GETPIVOTDATA("Somme de Rain",'TCD 6h-6h'!$A$3,"Date6",B315),"")</f>
        <v/>
      </c>
      <c r="G315" s="45" t="str">
        <f>IFERROR(INDEX('TCD 6h-6h'!$AG:$AG,MATCH($B315,'TCD 6h-6h'!$G:$G,0)),"")</f>
        <v/>
      </c>
      <c r="H315" s="44" t="str">
        <f>IFERROR(GETPIVOTDATA("Max de Rain Rate",'TCD 6h-6h'!$A$3,"Date6",B315),"")</f>
        <v/>
      </c>
      <c r="I315" s="56" t="str">
        <f>IFERROR(GETPIVOTDATA("Min de Bar  ",'TCD 0h-0h'!$A$3,"Date0",$B315),"")</f>
        <v/>
      </c>
      <c r="J315" s="56" t="str">
        <f>IFERROR(GETPIVOTDATA("Max de Bar  ",'TCD 0h-0h'!$A$3,"Date0",$B315),"")</f>
        <v/>
      </c>
      <c r="K315" s="55" t="str">
        <f>IFERROR(GETPIVOTDATA("Moyenne de Bar  ",'TCD 0h-0h'!$A$3,"Date0",$B315),"")</f>
        <v/>
      </c>
      <c r="L315" s="78" t="str">
        <f>IFERROR(GETPIVOTDATA("Moyenne de Wind Speed",'TCD 0h-0h'!$A$3,"Date0",$B315),"")</f>
        <v/>
      </c>
      <c r="M315" s="78" t="str">
        <f>IFERROR(GETPIVOTDATA("Max de Wind Speed",'TCD 0h-0h'!$A$3,"Date0",$B315),"")</f>
        <v/>
      </c>
      <c r="N315" s="77" t="str">
        <f>IFERROR(GETPIVOTDATA("Max de Hi Speed",'TCD 0h-0h'!$A$3,"Date0",$B315),"")</f>
        <v/>
      </c>
      <c r="O315" s="78" t="str">
        <f>IFERROR(INDEX('TCD vent'!$T:$T,MATCH($B315,'TCD vent'!$A:$A,0)),"")</f>
        <v/>
      </c>
    </row>
    <row r="316" spans="2:15" x14ac:dyDescent="0.35">
      <c r="B316" s="31">
        <f t="shared" si="4"/>
        <v>312</v>
      </c>
      <c r="C316" s="32" t="str">
        <f>IFERROR(GETPIVOTDATA("Low Temp",'TCD 18h-18h'!$A$3,"Date18",B316),"")</f>
        <v/>
      </c>
      <c r="D316" s="32" t="str">
        <f>IFERROR(GETPIVOTDATA("Max de Hi Temp",'TCD 6h-6h'!$A$3,"Date6",B316),"")</f>
        <v/>
      </c>
      <c r="E316" s="33" t="str">
        <f>IFERROR(GETPIVOTDATA("Moyenne de Temp Out",'TCD 0h-0h'!$A$3,"Date0",B316),"")</f>
        <v/>
      </c>
      <c r="F316" s="45" t="str">
        <f>IFERROR(GETPIVOTDATA("Somme de Rain",'TCD 6h-6h'!$A$3,"Date6",B316),"")</f>
        <v/>
      </c>
      <c r="G316" s="45" t="str">
        <f>IFERROR(INDEX('TCD 6h-6h'!$AG:$AG,MATCH($B316,'TCD 6h-6h'!$G:$G,0)),"")</f>
        <v/>
      </c>
      <c r="H316" s="44" t="str">
        <f>IFERROR(GETPIVOTDATA("Max de Rain Rate",'TCD 6h-6h'!$A$3,"Date6",B316),"")</f>
        <v/>
      </c>
      <c r="I316" s="56" t="str">
        <f>IFERROR(GETPIVOTDATA("Min de Bar  ",'TCD 0h-0h'!$A$3,"Date0",$B316),"")</f>
        <v/>
      </c>
      <c r="J316" s="56" t="str">
        <f>IFERROR(GETPIVOTDATA("Max de Bar  ",'TCD 0h-0h'!$A$3,"Date0",$B316),"")</f>
        <v/>
      </c>
      <c r="K316" s="55" t="str">
        <f>IFERROR(GETPIVOTDATA("Moyenne de Bar  ",'TCD 0h-0h'!$A$3,"Date0",$B316),"")</f>
        <v/>
      </c>
      <c r="L316" s="78" t="str">
        <f>IFERROR(GETPIVOTDATA("Moyenne de Wind Speed",'TCD 0h-0h'!$A$3,"Date0",$B316),"")</f>
        <v/>
      </c>
      <c r="M316" s="78" t="str">
        <f>IFERROR(GETPIVOTDATA("Max de Wind Speed",'TCD 0h-0h'!$A$3,"Date0",$B316),"")</f>
        <v/>
      </c>
      <c r="N316" s="77" t="str">
        <f>IFERROR(GETPIVOTDATA("Max de Hi Speed",'TCD 0h-0h'!$A$3,"Date0",$B316),"")</f>
        <v/>
      </c>
      <c r="O316" s="78" t="str">
        <f>IFERROR(INDEX('TCD vent'!$T:$T,MATCH($B316,'TCD vent'!$A:$A,0)),"")</f>
        <v/>
      </c>
    </row>
    <row r="317" spans="2:15" x14ac:dyDescent="0.35">
      <c r="B317" s="31">
        <f t="shared" si="4"/>
        <v>313</v>
      </c>
      <c r="C317" s="32" t="str">
        <f>IFERROR(GETPIVOTDATA("Low Temp",'TCD 18h-18h'!$A$3,"Date18",B317),"")</f>
        <v/>
      </c>
      <c r="D317" s="32" t="str">
        <f>IFERROR(GETPIVOTDATA("Max de Hi Temp",'TCD 6h-6h'!$A$3,"Date6",B317),"")</f>
        <v/>
      </c>
      <c r="E317" s="33" t="str">
        <f>IFERROR(GETPIVOTDATA("Moyenne de Temp Out",'TCD 0h-0h'!$A$3,"Date0",B317),"")</f>
        <v/>
      </c>
      <c r="F317" s="45" t="str">
        <f>IFERROR(GETPIVOTDATA("Somme de Rain",'TCD 6h-6h'!$A$3,"Date6",B317),"")</f>
        <v/>
      </c>
      <c r="G317" s="45" t="str">
        <f>IFERROR(INDEX('TCD 6h-6h'!$AG:$AG,MATCH($B317,'TCD 6h-6h'!$G:$G,0)),"")</f>
        <v/>
      </c>
      <c r="H317" s="44" t="str">
        <f>IFERROR(GETPIVOTDATA("Max de Rain Rate",'TCD 6h-6h'!$A$3,"Date6",B317),"")</f>
        <v/>
      </c>
      <c r="I317" s="56" t="str">
        <f>IFERROR(GETPIVOTDATA("Min de Bar  ",'TCD 0h-0h'!$A$3,"Date0",$B317),"")</f>
        <v/>
      </c>
      <c r="J317" s="56" t="str">
        <f>IFERROR(GETPIVOTDATA("Max de Bar  ",'TCD 0h-0h'!$A$3,"Date0",$B317),"")</f>
        <v/>
      </c>
      <c r="K317" s="55" t="str">
        <f>IFERROR(GETPIVOTDATA("Moyenne de Bar  ",'TCD 0h-0h'!$A$3,"Date0",$B317),"")</f>
        <v/>
      </c>
      <c r="L317" s="78" t="str">
        <f>IFERROR(GETPIVOTDATA("Moyenne de Wind Speed",'TCD 0h-0h'!$A$3,"Date0",$B317),"")</f>
        <v/>
      </c>
      <c r="M317" s="78" t="str">
        <f>IFERROR(GETPIVOTDATA("Max de Wind Speed",'TCD 0h-0h'!$A$3,"Date0",$B317),"")</f>
        <v/>
      </c>
      <c r="N317" s="77" t="str">
        <f>IFERROR(GETPIVOTDATA("Max de Hi Speed",'TCD 0h-0h'!$A$3,"Date0",$B317),"")</f>
        <v/>
      </c>
      <c r="O317" s="78" t="str">
        <f>IFERROR(INDEX('TCD vent'!$T:$T,MATCH($B317,'TCD vent'!$A:$A,0)),"")</f>
        <v/>
      </c>
    </row>
    <row r="318" spans="2:15" x14ac:dyDescent="0.35">
      <c r="B318" s="31">
        <f t="shared" si="4"/>
        <v>314</v>
      </c>
      <c r="C318" s="32" t="str">
        <f>IFERROR(GETPIVOTDATA("Low Temp",'TCD 18h-18h'!$A$3,"Date18",B318),"")</f>
        <v/>
      </c>
      <c r="D318" s="32" t="str">
        <f>IFERROR(GETPIVOTDATA("Max de Hi Temp",'TCD 6h-6h'!$A$3,"Date6",B318),"")</f>
        <v/>
      </c>
      <c r="E318" s="33" t="str">
        <f>IFERROR(GETPIVOTDATA("Moyenne de Temp Out",'TCD 0h-0h'!$A$3,"Date0",B318),"")</f>
        <v/>
      </c>
      <c r="F318" s="45" t="str">
        <f>IFERROR(GETPIVOTDATA("Somme de Rain",'TCD 6h-6h'!$A$3,"Date6",B318),"")</f>
        <v/>
      </c>
      <c r="G318" s="45" t="str">
        <f>IFERROR(INDEX('TCD 6h-6h'!$AG:$AG,MATCH($B318,'TCD 6h-6h'!$G:$G,0)),"")</f>
        <v/>
      </c>
      <c r="H318" s="44" t="str">
        <f>IFERROR(GETPIVOTDATA("Max de Rain Rate",'TCD 6h-6h'!$A$3,"Date6",B318),"")</f>
        <v/>
      </c>
      <c r="I318" s="56" t="str">
        <f>IFERROR(GETPIVOTDATA("Min de Bar  ",'TCD 0h-0h'!$A$3,"Date0",$B318),"")</f>
        <v/>
      </c>
      <c r="J318" s="56" t="str">
        <f>IFERROR(GETPIVOTDATA("Max de Bar  ",'TCD 0h-0h'!$A$3,"Date0",$B318),"")</f>
        <v/>
      </c>
      <c r="K318" s="55" t="str">
        <f>IFERROR(GETPIVOTDATA("Moyenne de Bar  ",'TCD 0h-0h'!$A$3,"Date0",$B318),"")</f>
        <v/>
      </c>
      <c r="L318" s="78" t="str">
        <f>IFERROR(GETPIVOTDATA("Moyenne de Wind Speed",'TCD 0h-0h'!$A$3,"Date0",$B318),"")</f>
        <v/>
      </c>
      <c r="M318" s="78" t="str">
        <f>IFERROR(GETPIVOTDATA("Max de Wind Speed",'TCD 0h-0h'!$A$3,"Date0",$B318),"")</f>
        <v/>
      </c>
      <c r="N318" s="77" t="str">
        <f>IFERROR(GETPIVOTDATA("Max de Hi Speed",'TCD 0h-0h'!$A$3,"Date0",$B318),"")</f>
        <v/>
      </c>
      <c r="O318" s="78" t="str">
        <f>IFERROR(INDEX('TCD vent'!$T:$T,MATCH($B318,'TCD vent'!$A:$A,0)),"")</f>
        <v/>
      </c>
    </row>
    <row r="319" spans="2:15" x14ac:dyDescent="0.35">
      <c r="B319" s="31">
        <f t="shared" si="4"/>
        <v>315</v>
      </c>
      <c r="C319" s="32" t="str">
        <f>IFERROR(GETPIVOTDATA("Low Temp",'TCD 18h-18h'!$A$3,"Date18",B319),"")</f>
        <v/>
      </c>
      <c r="D319" s="32" t="str">
        <f>IFERROR(GETPIVOTDATA("Max de Hi Temp",'TCD 6h-6h'!$A$3,"Date6",B319),"")</f>
        <v/>
      </c>
      <c r="E319" s="33" t="str">
        <f>IFERROR(GETPIVOTDATA("Moyenne de Temp Out",'TCD 0h-0h'!$A$3,"Date0",B319),"")</f>
        <v/>
      </c>
      <c r="F319" s="45" t="str">
        <f>IFERROR(GETPIVOTDATA("Somme de Rain",'TCD 6h-6h'!$A$3,"Date6",B319),"")</f>
        <v/>
      </c>
      <c r="G319" s="45" t="str">
        <f>IFERROR(INDEX('TCD 6h-6h'!$AG:$AG,MATCH($B319,'TCD 6h-6h'!$G:$G,0)),"")</f>
        <v/>
      </c>
      <c r="H319" s="44" t="str">
        <f>IFERROR(GETPIVOTDATA("Max de Rain Rate",'TCD 6h-6h'!$A$3,"Date6",B319),"")</f>
        <v/>
      </c>
      <c r="I319" s="56" t="str">
        <f>IFERROR(GETPIVOTDATA("Min de Bar  ",'TCD 0h-0h'!$A$3,"Date0",$B319),"")</f>
        <v/>
      </c>
      <c r="J319" s="56" t="str">
        <f>IFERROR(GETPIVOTDATA("Max de Bar  ",'TCD 0h-0h'!$A$3,"Date0",$B319),"")</f>
        <v/>
      </c>
      <c r="K319" s="55" t="str">
        <f>IFERROR(GETPIVOTDATA("Moyenne de Bar  ",'TCD 0h-0h'!$A$3,"Date0",$B319),"")</f>
        <v/>
      </c>
      <c r="L319" s="78" t="str">
        <f>IFERROR(GETPIVOTDATA("Moyenne de Wind Speed",'TCD 0h-0h'!$A$3,"Date0",$B319),"")</f>
        <v/>
      </c>
      <c r="M319" s="78" t="str">
        <f>IFERROR(GETPIVOTDATA("Max de Wind Speed",'TCD 0h-0h'!$A$3,"Date0",$B319),"")</f>
        <v/>
      </c>
      <c r="N319" s="77" t="str">
        <f>IFERROR(GETPIVOTDATA("Max de Hi Speed",'TCD 0h-0h'!$A$3,"Date0",$B319),"")</f>
        <v/>
      </c>
      <c r="O319" s="78" t="str">
        <f>IFERROR(INDEX('TCD vent'!$T:$T,MATCH($B319,'TCD vent'!$A:$A,0)),"")</f>
        <v/>
      </c>
    </row>
    <row r="320" spans="2:15" x14ac:dyDescent="0.35">
      <c r="B320" s="31">
        <f t="shared" si="4"/>
        <v>316</v>
      </c>
      <c r="C320" s="32" t="str">
        <f>IFERROR(GETPIVOTDATA("Low Temp",'TCD 18h-18h'!$A$3,"Date18",B320),"")</f>
        <v/>
      </c>
      <c r="D320" s="32" t="str">
        <f>IFERROR(GETPIVOTDATA("Max de Hi Temp",'TCD 6h-6h'!$A$3,"Date6",B320),"")</f>
        <v/>
      </c>
      <c r="E320" s="33" t="str">
        <f>IFERROR(GETPIVOTDATA("Moyenne de Temp Out",'TCD 0h-0h'!$A$3,"Date0",B320),"")</f>
        <v/>
      </c>
      <c r="F320" s="45" t="str">
        <f>IFERROR(GETPIVOTDATA("Somme de Rain",'TCD 6h-6h'!$A$3,"Date6",B320),"")</f>
        <v/>
      </c>
      <c r="G320" s="45" t="str">
        <f>IFERROR(INDEX('TCD 6h-6h'!$AG:$AG,MATCH($B320,'TCD 6h-6h'!$G:$G,0)),"")</f>
        <v/>
      </c>
      <c r="H320" s="44" t="str">
        <f>IFERROR(GETPIVOTDATA("Max de Rain Rate",'TCD 6h-6h'!$A$3,"Date6",B320),"")</f>
        <v/>
      </c>
      <c r="I320" s="56" t="str">
        <f>IFERROR(GETPIVOTDATA("Min de Bar  ",'TCD 0h-0h'!$A$3,"Date0",$B320),"")</f>
        <v/>
      </c>
      <c r="J320" s="56" t="str">
        <f>IFERROR(GETPIVOTDATA("Max de Bar  ",'TCD 0h-0h'!$A$3,"Date0",$B320),"")</f>
        <v/>
      </c>
      <c r="K320" s="55" t="str">
        <f>IFERROR(GETPIVOTDATA("Moyenne de Bar  ",'TCD 0h-0h'!$A$3,"Date0",$B320),"")</f>
        <v/>
      </c>
      <c r="L320" s="78" t="str">
        <f>IFERROR(GETPIVOTDATA("Moyenne de Wind Speed",'TCD 0h-0h'!$A$3,"Date0",$B320),"")</f>
        <v/>
      </c>
      <c r="M320" s="78" t="str">
        <f>IFERROR(GETPIVOTDATA("Max de Wind Speed",'TCD 0h-0h'!$A$3,"Date0",$B320),"")</f>
        <v/>
      </c>
      <c r="N320" s="77" t="str">
        <f>IFERROR(GETPIVOTDATA("Max de Hi Speed",'TCD 0h-0h'!$A$3,"Date0",$B320),"")</f>
        <v/>
      </c>
      <c r="O320" s="78" t="str">
        <f>IFERROR(INDEX('TCD vent'!$T:$T,MATCH($B320,'TCD vent'!$A:$A,0)),"")</f>
        <v/>
      </c>
    </row>
    <row r="321" spans="2:15" x14ac:dyDescent="0.35">
      <c r="B321" s="31">
        <f t="shared" si="4"/>
        <v>317</v>
      </c>
      <c r="C321" s="32" t="str">
        <f>IFERROR(GETPIVOTDATA("Low Temp",'TCD 18h-18h'!$A$3,"Date18",B321),"")</f>
        <v/>
      </c>
      <c r="D321" s="32" t="str">
        <f>IFERROR(GETPIVOTDATA("Max de Hi Temp",'TCD 6h-6h'!$A$3,"Date6",B321),"")</f>
        <v/>
      </c>
      <c r="E321" s="33" t="str">
        <f>IFERROR(GETPIVOTDATA("Moyenne de Temp Out",'TCD 0h-0h'!$A$3,"Date0",B321),"")</f>
        <v/>
      </c>
      <c r="F321" s="45" t="str">
        <f>IFERROR(GETPIVOTDATA("Somme de Rain",'TCD 6h-6h'!$A$3,"Date6",B321),"")</f>
        <v/>
      </c>
      <c r="G321" s="45" t="str">
        <f>IFERROR(INDEX('TCD 6h-6h'!$AG:$AG,MATCH($B321,'TCD 6h-6h'!$G:$G,0)),"")</f>
        <v/>
      </c>
      <c r="H321" s="44" t="str">
        <f>IFERROR(GETPIVOTDATA("Max de Rain Rate",'TCD 6h-6h'!$A$3,"Date6",B321),"")</f>
        <v/>
      </c>
      <c r="I321" s="56" t="str">
        <f>IFERROR(GETPIVOTDATA("Min de Bar  ",'TCD 0h-0h'!$A$3,"Date0",$B321),"")</f>
        <v/>
      </c>
      <c r="J321" s="56" t="str">
        <f>IFERROR(GETPIVOTDATA("Max de Bar  ",'TCD 0h-0h'!$A$3,"Date0",$B321),"")</f>
        <v/>
      </c>
      <c r="K321" s="55" t="str">
        <f>IFERROR(GETPIVOTDATA("Moyenne de Bar  ",'TCD 0h-0h'!$A$3,"Date0",$B321),"")</f>
        <v/>
      </c>
      <c r="L321" s="78" t="str">
        <f>IFERROR(GETPIVOTDATA("Moyenne de Wind Speed",'TCD 0h-0h'!$A$3,"Date0",$B321),"")</f>
        <v/>
      </c>
      <c r="M321" s="78" t="str">
        <f>IFERROR(GETPIVOTDATA("Max de Wind Speed",'TCD 0h-0h'!$A$3,"Date0",$B321),"")</f>
        <v/>
      </c>
      <c r="N321" s="77" t="str">
        <f>IFERROR(GETPIVOTDATA("Max de Hi Speed",'TCD 0h-0h'!$A$3,"Date0",$B321),"")</f>
        <v/>
      </c>
      <c r="O321" s="78" t="str">
        <f>IFERROR(INDEX('TCD vent'!$T:$T,MATCH($B321,'TCD vent'!$A:$A,0)),"")</f>
        <v/>
      </c>
    </row>
    <row r="322" spans="2:15" x14ac:dyDescent="0.35">
      <c r="B322" s="31">
        <f t="shared" si="4"/>
        <v>318</v>
      </c>
      <c r="C322" s="32" t="str">
        <f>IFERROR(GETPIVOTDATA("Low Temp",'TCD 18h-18h'!$A$3,"Date18",B322),"")</f>
        <v/>
      </c>
      <c r="D322" s="32" t="str">
        <f>IFERROR(GETPIVOTDATA("Max de Hi Temp",'TCD 6h-6h'!$A$3,"Date6",B322),"")</f>
        <v/>
      </c>
      <c r="E322" s="33" t="str">
        <f>IFERROR(GETPIVOTDATA("Moyenne de Temp Out",'TCD 0h-0h'!$A$3,"Date0",B322),"")</f>
        <v/>
      </c>
      <c r="F322" s="45" t="str">
        <f>IFERROR(GETPIVOTDATA("Somme de Rain",'TCD 6h-6h'!$A$3,"Date6",B322),"")</f>
        <v/>
      </c>
      <c r="G322" s="45" t="str">
        <f>IFERROR(INDEX('TCD 6h-6h'!$AG:$AG,MATCH($B322,'TCD 6h-6h'!$G:$G,0)),"")</f>
        <v/>
      </c>
      <c r="H322" s="44" t="str">
        <f>IFERROR(GETPIVOTDATA("Max de Rain Rate",'TCD 6h-6h'!$A$3,"Date6",B322),"")</f>
        <v/>
      </c>
      <c r="I322" s="56" t="str">
        <f>IFERROR(GETPIVOTDATA("Min de Bar  ",'TCD 0h-0h'!$A$3,"Date0",$B322),"")</f>
        <v/>
      </c>
      <c r="J322" s="56" t="str">
        <f>IFERROR(GETPIVOTDATA("Max de Bar  ",'TCD 0h-0h'!$A$3,"Date0",$B322),"")</f>
        <v/>
      </c>
      <c r="K322" s="55" t="str">
        <f>IFERROR(GETPIVOTDATA("Moyenne de Bar  ",'TCD 0h-0h'!$A$3,"Date0",$B322),"")</f>
        <v/>
      </c>
      <c r="L322" s="78" t="str">
        <f>IFERROR(GETPIVOTDATA("Moyenne de Wind Speed",'TCD 0h-0h'!$A$3,"Date0",$B322),"")</f>
        <v/>
      </c>
      <c r="M322" s="78" t="str">
        <f>IFERROR(GETPIVOTDATA("Max de Wind Speed",'TCD 0h-0h'!$A$3,"Date0",$B322),"")</f>
        <v/>
      </c>
      <c r="N322" s="77" t="str">
        <f>IFERROR(GETPIVOTDATA("Max de Hi Speed",'TCD 0h-0h'!$A$3,"Date0",$B322),"")</f>
        <v/>
      </c>
      <c r="O322" s="78" t="str">
        <f>IFERROR(INDEX('TCD vent'!$T:$T,MATCH($B322,'TCD vent'!$A:$A,0)),"")</f>
        <v/>
      </c>
    </row>
    <row r="323" spans="2:15" x14ac:dyDescent="0.35">
      <c r="B323" s="31">
        <f t="shared" si="4"/>
        <v>319</v>
      </c>
      <c r="C323" s="32" t="str">
        <f>IFERROR(GETPIVOTDATA("Low Temp",'TCD 18h-18h'!$A$3,"Date18",B323),"")</f>
        <v/>
      </c>
      <c r="D323" s="32" t="str">
        <f>IFERROR(GETPIVOTDATA("Max de Hi Temp",'TCD 6h-6h'!$A$3,"Date6",B323),"")</f>
        <v/>
      </c>
      <c r="E323" s="33" t="str">
        <f>IFERROR(GETPIVOTDATA("Moyenne de Temp Out",'TCD 0h-0h'!$A$3,"Date0",B323),"")</f>
        <v/>
      </c>
      <c r="F323" s="45" t="str">
        <f>IFERROR(GETPIVOTDATA("Somme de Rain",'TCD 6h-6h'!$A$3,"Date6",B323),"")</f>
        <v/>
      </c>
      <c r="G323" s="45" t="str">
        <f>IFERROR(INDEX('TCD 6h-6h'!$AG:$AG,MATCH($B323,'TCD 6h-6h'!$G:$G,0)),"")</f>
        <v/>
      </c>
      <c r="H323" s="44" t="str">
        <f>IFERROR(GETPIVOTDATA("Max de Rain Rate",'TCD 6h-6h'!$A$3,"Date6",B323),"")</f>
        <v/>
      </c>
      <c r="I323" s="56" t="str">
        <f>IFERROR(GETPIVOTDATA("Min de Bar  ",'TCD 0h-0h'!$A$3,"Date0",$B323),"")</f>
        <v/>
      </c>
      <c r="J323" s="56" t="str">
        <f>IFERROR(GETPIVOTDATA("Max de Bar  ",'TCD 0h-0h'!$A$3,"Date0",$B323),"")</f>
        <v/>
      </c>
      <c r="K323" s="55" t="str">
        <f>IFERROR(GETPIVOTDATA("Moyenne de Bar  ",'TCD 0h-0h'!$A$3,"Date0",$B323),"")</f>
        <v/>
      </c>
      <c r="L323" s="78" t="str">
        <f>IFERROR(GETPIVOTDATA("Moyenne de Wind Speed",'TCD 0h-0h'!$A$3,"Date0",$B323),"")</f>
        <v/>
      </c>
      <c r="M323" s="78" t="str">
        <f>IFERROR(GETPIVOTDATA("Max de Wind Speed",'TCD 0h-0h'!$A$3,"Date0",$B323),"")</f>
        <v/>
      </c>
      <c r="N323" s="77" t="str">
        <f>IFERROR(GETPIVOTDATA("Max de Hi Speed",'TCD 0h-0h'!$A$3,"Date0",$B323),"")</f>
        <v/>
      </c>
      <c r="O323" s="78" t="str">
        <f>IFERROR(INDEX('TCD vent'!$T:$T,MATCH($B323,'TCD vent'!$A:$A,0)),"")</f>
        <v/>
      </c>
    </row>
    <row r="324" spans="2:15" x14ac:dyDescent="0.35">
      <c r="B324" s="31">
        <f t="shared" si="4"/>
        <v>320</v>
      </c>
      <c r="C324" s="32" t="str">
        <f>IFERROR(GETPIVOTDATA("Low Temp",'TCD 18h-18h'!$A$3,"Date18",B324),"")</f>
        <v/>
      </c>
      <c r="D324" s="32" t="str">
        <f>IFERROR(GETPIVOTDATA("Max de Hi Temp",'TCD 6h-6h'!$A$3,"Date6",B324),"")</f>
        <v/>
      </c>
      <c r="E324" s="33" t="str">
        <f>IFERROR(GETPIVOTDATA("Moyenne de Temp Out",'TCD 0h-0h'!$A$3,"Date0",B324),"")</f>
        <v/>
      </c>
      <c r="F324" s="45" t="str">
        <f>IFERROR(GETPIVOTDATA("Somme de Rain",'TCD 6h-6h'!$A$3,"Date6",B324),"")</f>
        <v/>
      </c>
      <c r="G324" s="45" t="str">
        <f>IFERROR(INDEX('TCD 6h-6h'!$AG:$AG,MATCH($B324,'TCD 6h-6h'!$G:$G,0)),"")</f>
        <v/>
      </c>
      <c r="H324" s="44" t="str">
        <f>IFERROR(GETPIVOTDATA("Max de Rain Rate",'TCD 6h-6h'!$A$3,"Date6",B324),"")</f>
        <v/>
      </c>
      <c r="I324" s="56" t="str">
        <f>IFERROR(GETPIVOTDATA("Min de Bar  ",'TCD 0h-0h'!$A$3,"Date0",$B324),"")</f>
        <v/>
      </c>
      <c r="J324" s="56" t="str">
        <f>IFERROR(GETPIVOTDATA("Max de Bar  ",'TCD 0h-0h'!$A$3,"Date0",$B324),"")</f>
        <v/>
      </c>
      <c r="K324" s="55" t="str">
        <f>IFERROR(GETPIVOTDATA("Moyenne de Bar  ",'TCD 0h-0h'!$A$3,"Date0",$B324),"")</f>
        <v/>
      </c>
      <c r="L324" s="78" t="str">
        <f>IFERROR(GETPIVOTDATA("Moyenne de Wind Speed",'TCD 0h-0h'!$A$3,"Date0",$B324),"")</f>
        <v/>
      </c>
      <c r="M324" s="78" t="str">
        <f>IFERROR(GETPIVOTDATA("Max de Wind Speed",'TCD 0h-0h'!$A$3,"Date0",$B324),"")</f>
        <v/>
      </c>
      <c r="N324" s="77" t="str">
        <f>IFERROR(GETPIVOTDATA("Max de Hi Speed",'TCD 0h-0h'!$A$3,"Date0",$B324),"")</f>
        <v/>
      </c>
      <c r="O324" s="78" t="str">
        <f>IFERROR(INDEX('TCD vent'!$T:$T,MATCH($B324,'TCD vent'!$A:$A,0)),"")</f>
        <v/>
      </c>
    </row>
    <row r="325" spans="2:15" x14ac:dyDescent="0.35">
      <c r="B325" s="31">
        <f t="shared" si="4"/>
        <v>321</v>
      </c>
      <c r="C325" s="32" t="str">
        <f>IFERROR(GETPIVOTDATA("Low Temp",'TCD 18h-18h'!$A$3,"Date18",B325),"")</f>
        <v/>
      </c>
      <c r="D325" s="32" t="str">
        <f>IFERROR(GETPIVOTDATA("Max de Hi Temp",'TCD 6h-6h'!$A$3,"Date6",B325),"")</f>
        <v/>
      </c>
      <c r="E325" s="33" t="str">
        <f>IFERROR(GETPIVOTDATA("Moyenne de Temp Out",'TCD 0h-0h'!$A$3,"Date0",B325),"")</f>
        <v/>
      </c>
      <c r="F325" s="45" t="str">
        <f>IFERROR(GETPIVOTDATA("Somme de Rain",'TCD 6h-6h'!$A$3,"Date6",B325),"")</f>
        <v/>
      </c>
      <c r="G325" s="45" t="str">
        <f>IFERROR(INDEX('TCD 6h-6h'!$AG:$AG,MATCH($B325,'TCD 6h-6h'!$G:$G,0)),"")</f>
        <v/>
      </c>
      <c r="H325" s="44" t="str">
        <f>IFERROR(GETPIVOTDATA("Max de Rain Rate",'TCD 6h-6h'!$A$3,"Date6",B325),"")</f>
        <v/>
      </c>
      <c r="I325" s="56" t="str">
        <f>IFERROR(GETPIVOTDATA("Min de Bar  ",'TCD 0h-0h'!$A$3,"Date0",$B325),"")</f>
        <v/>
      </c>
      <c r="J325" s="56" t="str">
        <f>IFERROR(GETPIVOTDATA("Max de Bar  ",'TCD 0h-0h'!$A$3,"Date0",$B325),"")</f>
        <v/>
      </c>
      <c r="K325" s="55" t="str">
        <f>IFERROR(GETPIVOTDATA("Moyenne de Bar  ",'TCD 0h-0h'!$A$3,"Date0",$B325),"")</f>
        <v/>
      </c>
      <c r="L325" s="78" t="str">
        <f>IFERROR(GETPIVOTDATA("Moyenne de Wind Speed",'TCD 0h-0h'!$A$3,"Date0",$B325),"")</f>
        <v/>
      </c>
      <c r="M325" s="78" t="str">
        <f>IFERROR(GETPIVOTDATA("Max de Wind Speed",'TCD 0h-0h'!$A$3,"Date0",$B325),"")</f>
        <v/>
      </c>
      <c r="N325" s="77" t="str">
        <f>IFERROR(GETPIVOTDATA("Max de Hi Speed",'TCD 0h-0h'!$A$3,"Date0",$B325),"")</f>
        <v/>
      </c>
      <c r="O325" s="78" t="str">
        <f>IFERROR(INDEX('TCD vent'!$T:$T,MATCH($B325,'TCD vent'!$A:$A,0)),"")</f>
        <v/>
      </c>
    </row>
    <row r="326" spans="2:15" x14ac:dyDescent="0.35">
      <c r="B326" s="31">
        <f t="shared" ref="B326:B370" si="5">B325+1</f>
        <v>322</v>
      </c>
      <c r="C326" s="32" t="str">
        <f>IFERROR(GETPIVOTDATA("Low Temp",'TCD 18h-18h'!$A$3,"Date18",B326),"")</f>
        <v/>
      </c>
      <c r="D326" s="32" t="str">
        <f>IFERROR(GETPIVOTDATA("Max de Hi Temp",'TCD 6h-6h'!$A$3,"Date6",B326),"")</f>
        <v/>
      </c>
      <c r="E326" s="33" t="str">
        <f>IFERROR(GETPIVOTDATA("Moyenne de Temp Out",'TCD 0h-0h'!$A$3,"Date0",B326),"")</f>
        <v/>
      </c>
      <c r="F326" s="45" t="str">
        <f>IFERROR(GETPIVOTDATA("Somme de Rain",'TCD 6h-6h'!$A$3,"Date6",B326),"")</f>
        <v/>
      </c>
      <c r="G326" s="45" t="str">
        <f>IFERROR(INDEX('TCD 6h-6h'!$AG:$AG,MATCH($B326,'TCD 6h-6h'!$G:$G,0)),"")</f>
        <v/>
      </c>
      <c r="H326" s="44" t="str">
        <f>IFERROR(GETPIVOTDATA("Max de Rain Rate",'TCD 6h-6h'!$A$3,"Date6",B326),"")</f>
        <v/>
      </c>
      <c r="I326" s="56" t="str">
        <f>IFERROR(GETPIVOTDATA("Min de Bar  ",'TCD 0h-0h'!$A$3,"Date0",$B326),"")</f>
        <v/>
      </c>
      <c r="J326" s="56" t="str">
        <f>IFERROR(GETPIVOTDATA("Max de Bar  ",'TCD 0h-0h'!$A$3,"Date0",$B326),"")</f>
        <v/>
      </c>
      <c r="K326" s="55" t="str">
        <f>IFERROR(GETPIVOTDATA("Moyenne de Bar  ",'TCD 0h-0h'!$A$3,"Date0",$B326),"")</f>
        <v/>
      </c>
      <c r="L326" s="78" t="str">
        <f>IFERROR(GETPIVOTDATA("Moyenne de Wind Speed",'TCD 0h-0h'!$A$3,"Date0",$B326),"")</f>
        <v/>
      </c>
      <c r="M326" s="78" t="str">
        <f>IFERROR(GETPIVOTDATA("Max de Wind Speed",'TCD 0h-0h'!$A$3,"Date0",$B326),"")</f>
        <v/>
      </c>
      <c r="N326" s="77" t="str">
        <f>IFERROR(GETPIVOTDATA("Max de Hi Speed",'TCD 0h-0h'!$A$3,"Date0",$B326),"")</f>
        <v/>
      </c>
      <c r="O326" s="78" t="str">
        <f>IFERROR(INDEX('TCD vent'!$T:$T,MATCH($B326,'TCD vent'!$A:$A,0)),"")</f>
        <v/>
      </c>
    </row>
    <row r="327" spans="2:15" x14ac:dyDescent="0.35">
      <c r="B327" s="31">
        <f t="shared" si="5"/>
        <v>323</v>
      </c>
      <c r="C327" s="32" t="str">
        <f>IFERROR(GETPIVOTDATA("Low Temp",'TCD 18h-18h'!$A$3,"Date18",B327),"")</f>
        <v/>
      </c>
      <c r="D327" s="32" t="str">
        <f>IFERROR(GETPIVOTDATA("Max de Hi Temp",'TCD 6h-6h'!$A$3,"Date6",B327),"")</f>
        <v/>
      </c>
      <c r="E327" s="33" t="str">
        <f>IFERROR(GETPIVOTDATA("Moyenne de Temp Out",'TCD 0h-0h'!$A$3,"Date0",B327),"")</f>
        <v/>
      </c>
      <c r="F327" s="45" t="str">
        <f>IFERROR(GETPIVOTDATA("Somme de Rain",'TCD 6h-6h'!$A$3,"Date6",B327),"")</f>
        <v/>
      </c>
      <c r="G327" s="45" t="str">
        <f>IFERROR(INDEX('TCD 6h-6h'!$AG:$AG,MATCH($B327,'TCD 6h-6h'!$G:$G,0)),"")</f>
        <v/>
      </c>
      <c r="H327" s="44" t="str">
        <f>IFERROR(GETPIVOTDATA("Max de Rain Rate",'TCD 6h-6h'!$A$3,"Date6",B327),"")</f>
        <v/>
      </c>
      <c r="I327" s="56" t="str">
        <f>IFERROR(GETPIVOTDATA("Min de Bar  ",'TCD 0h-0h'!$A$3,"Date0",$B327),"")</f>
        <v/>
      </c>
      <c r="J327" s="56" t="str">
        <f>IFERROR(GETPIVOTDATA("Max de Bar  ",'TCD 0h-0h'!$A$3,"Date0",$B327),"")</f>
        <v/>
      </c>
      <c r="K327" s="55" t="str">
        <f>IFERROR(GETPIVOTDATA("Moyenne de Bar  ",'TCD 0h-0h'!$A$3,"Date0",$B327),"")</f>
        <v/>
      </c>
      <c r="L327" s="78" t="str">
        <f>IFERROR(GETPIVOTDATA("Moyenne de Wind Speed",'TCD 0h-0h'!$A$3,"Date0",$B327),"")</f>
        <v/>
      </c>
      <c r="M327" s="78" t="str">
        <f>IFERROR(GETPIVOTDATA("Max de Wind Speed",'TCD 0h-0h'!$A$3,"Date0",$B327),"")</f>
        <v/>
      </c>
      <c r="N327" s="77" t="str">
        <f>IFERROR(GETPIVOTDATA("Max de Hi Speed",'TCD 0h-0h'!$A$3,"Date0",$B327),"")</f>
        <v/>
      </c>
      <c r="O327" s="78" t="str">
        <f>IFERROR(INDEX('TCD vent'!$T:$T,MATCH($B327,'TCD vent'!$A:$A,0)),"")</f>
        <v/>
      </c>
    </row>
    <row r="328" spans="2:15" x14ac:dyDescent="0.35">
      <c r="B328" s="31">
        <f t="shared" si="5"/>
        <v>324</v>
      </c>
      <c r="C328" s="32" t="str">
        <f>IFERROR(GETPIVOTDATA("Low Temp",'TCD 18h-18h'!$A$3,"Date18",B328),"")</f>
        <v/>
      </c>
      <c r="D328" s="32" t="str">
        <f>IFERROR(GETPIVOTDATA("Max de Hi Temp",'TCD 6h-6h'!$A$3,"Date6",B328),"")</f>
        <v/>
      </c>
      <c r="E328" s="33" t="str">
        <f>IFERROR(GETPIVOTDATA("Moyenne de Temp Out",'TCD 0h-0h'!$A$3,"Date0",B328),"")</f>
        <v/>
      </c>
      <c r="F328" s="45" t="str">
        <f>IFERROR(GETPIVOTDATA("Somme de Rain",'TCD 6h-6h'!$A$3,"Date6",B328),"")</f>
        <v/>
      </c>
      <c r="G328" s="45" t="str">
        <f>IFERROR(INDEX('TCD 6h-6h'!$AG:$AG,MATCH($B328,'TCD 6h-6h'!$G:$G,0)),"")</f>
        <v/>
      </c>
      <c r="H328" s="44" t="str">
        <f>IFERROR(GETPIVOTDATA("Max de Rain Rate",'TCD 6h-6h'!$A$3,"Date6",B328),"")</f>
        <v/>
      </c>
      <c r="I328" s="56" t="str">
        <f>IFERROR(GETPIVOTDATA("Min de Bar  ",'TCD 0h-0h'!$A$3,"Date0",$B328),"")</f>
        <v/>
      </c>
      <c r="J328" s="56" t="str">
        <f>IFERROR(GETPIVOTDATA("Max de Bar  ",'TCD 0h-0h'!$A$3,"Date0",$B328),"")</f>
        <v/>
      </c>
      <c r="K328" s="55" t="str">
        <f>IFERROR(GETPIVOTDATA("Moyenne de Bar  ",'TCD 0h-0h'!$A$3,"Date0",$B328),"")</f>
        <v/>
      </c>
      <c r="L328" s="78" t="str">
        <f>IFERROR(GETPIVOTDATA("Moyenne de Wind Speed",'TCD 0h-0h'!$A$3,"Date0",$B328),"")</f>
        <v/>
      </c>
      <c r="M328" s="78" t="str">
        <f>IFERROR(GETPIVOTDATA("Max de Wind Speed",'TCD 0h-0h'!$A$3,"Date0",$B328),"")</f>
        <v/>
      </c>
      <c r="N328" s="77" t="str">
        <f>IFERROR(GETPIVOTDATA("Max de Hi Speed",'TCD 0h-0h'!$A$3,"Date0",$B328),"")</f>
        <v/>
      </c>
      <c r="O328" s="78" t="str">
        <f>IFERROR(INDEX('TCD vent'!$T:$T,MATCH($B328,'TCD vent'!$A:$A,0)),"")</f>
        <v/>
      </c>
    </row>
    <row r="329" spans="2:15" x14ac:dyDescent="0.35">
      <c r="B329" s="31">
        <f t="shared" si="5"/>
        <v>325</v>
      </c>
      <c r="C329" s="32" t="str">
        <f>IFERROR(GETPIVOTDATA("Low Temp",'TCD 18h-18h'!$A$3,"Date18",B329),"")</f>
        <v/>
      </c>
      <c r="D329" s="32" t="str">
        <f>IFERROR(GETPIVOTDATA("Max de Hi Temp",'TCD 6h-6h'!$A$3,"Date6",B329),"")</f>
        <v/>
      </c>
      <c r="E329" s="33" t="str">
        <f>IFERROR(GETPIVOTDATA("Moyenne de Temp Out",'TCD 0h-0h'!$A$3,"Date0",B329),"")</f>
        <v/>
      </c>
      <c r="F329" s="45" t="str">
        <f>IFERROR(GETPIVOTDATA("Somme de Rain",'TCD 6h-6h'!$A$3,"Date6",B329),"")</f>
        <v/>
      </c>
      <c r="G329" s="45" t="str">
        <f>IFERROR(INDEX('TCD 6h-6h'!$AG:$AG,MATCH($B329,'TCD 6h-6h'!$G:$G,0)),"")</f>
        <v/>
      </c>
      <c r="H329" s="44" t="str">
        <f>IFERROR(GETPIVOTDATA("Max de Rain Rate",'TCD 6h-6h'!$A$3,"Date6",B329),"")</f>
        <v/>
      </c>
      <c r="I329" s="56" t="str">
        <f>IFERROR(GETPIVOTDATA("Min de Bar  ",'TCD 0h-0h'!$A$3,"Date0",$B329),"")</f>
        <v/>
      </c>
      <c r="J329" s="56" t="str">
        <f>IFERROR(GETPIVOTDATA("Max de Bar  ",'TCD 0h-0h'!$A$3,"Date0",$B329),"")</f>
        <v/>
      </c>
      <c r="K329" s="55" t="str">
        <f>IFERROR(GETPIVOTDATA("Moyenne de Bar  ",'TCD 0h-0h'!$A$3,"Date0",$B329),"")</f>
        <v/>
      </c>
      <c r="L329" s="78" t="str">
        <f>IFERROR(GETPIVOTDATA("Moyenne de Wind Speed",'TCD 0h-0h'!$A$3,"Date0",$B329),"")</f>
        <v/>
      </c>
      <c r="M329" s="78" t="str">
        <f>IFERROR(GETPIVOTDATA("Max de Wind Speed",'TCD 0h-0h'!$A$3,"Date0",$B329),"")</f>
        <v/>
      </c>
      <c r="N329" s="77" t="str">
        <f>IFERROR(GETPIVOTDATA("Max de Hi Speed",'TCD 0h-0h'!$A$3,"Date0",$B329),"")</f>
        <v/>
      </c>
      <c r="O329" s="78" t="str">
        <f>IFERROR(INDEX('TCD vent'!$T:$T,MATCH($B329,'TCD vent'!$A:$A,0)),"")</f>
        <v/>
      </c>
    </row>
    <row r="330" spans="2:15" x14ac:dyDescent="0.35">
      <c r="B330" s="31">
        <f t="shared" si="5"/>
        <v>326</v>
      </c>
      <c r="C330" s="32" t="str">
        <f>IFERROR(GETPIVOTDATA("Low Temp",'TCD 18h-18h'!$A$3,"Date18",B330),"")</f>
        <v/>
      </c>
      <c r="D330" s="32" t="str">
        <f>IFERROR(GETPIVOTDATA("Max de Hi Temp",'TCD 6h-6h'!$A$3,"Date6",B330),"")</f>
        <v/>
      </c>
      <c r="E330" s="33" t="str">
        <f>IFERROR(GETPIVOTDATA("Moyenne de Temp Out",'TCD 0h-0h'!$A$3,"Date0",B330),"")</f>
        <v/>
      </c>
      <c r="F330" s="45" t="str">
        <f>IFERROR(GETPIVOTDATA("Somme de Rain",'TCD 6h-6h'!$A$3,"Date6",B330),"")</f>
        <v/>
      </c>
      <c r="G330" s="45" t="str">
        <f>IFERROR(INDEX('TCD 6h-6h'!$AG:$AG,MATCH($B330,'TCD 6h-6h'!$G:$G,0)),"")</f>
        <v/>
      </c>
      <c r="H330" s="44" t="str">
        <f>IFERROR(GETPIVOTDATA("Max de Rain Rate",'TCD 6h-6h'!$A$3,"Date6",B330),"")</f>
        <v/>
      </c>
      <c r="I330" s="56" t="str">
        <f>IFERROR(GETPIVOTDATA("Min de Bar  ",'TCD 0h-0h'!$A$3,"Date0",$B330),"")</f>
        <v/>
      </c>
      <c r="J330" s="56" t="str">
        <f>IFERROR(GETPIVOTDATA("Max de Bar  ",'TCD 0h-0h'!$A$3,"Date0",$B330),"")</f>
        <v/>
      </c>
      <c r="K330" s="55" t="str">
        <f>IFERROR(GETPIVOTDATA("Moyenne de Bar  ",'TCD 0h-0h'!$A$3,"Date0",$B330),"")</f>
        <v/>
      </c>
      <c r="L330" s="78" t="str">
        <f>IFERROR(GETPIVOTDATA("Moyenne de Wind Speed",'TCD 0h-0h'!$A$3,"Date0",$B330),"")</f>
        <v/>
      </c>
      <c r="M330" s="78" t="str">
        <f>IFERROR(GETPIVOTDATA("Max de Wind Speed",'TCD 0h-0h'!$A$3,"Date0",$B330),"")</f>
        <v/>
      </c>
      <c r="N330" s="77" t="str">
        <f>IFERROR(GETPIVOTDATA("Max de Hi Speed",'TCD 0h-0h'!$A$3,"Date0",$B330),"")</f>
        <v/>
      </c>
      <c r="O330" s="78" t="str">
        <f>IFERROR(INDEX('TCD vent'!$T:$T,MATCH($B330,'TCD vent'!$A:$A,0)),"")</f>
        <v/>
      </c>
    </row>
    <row r="331" spans="2:15" x14ac:dyDescent="0.35">
      <c r="B331" s="31">
        <f t="shared" si="5"/>
        <v>327</v>
      </c>
      <c r="C331" s="32" t="str">
        <f>IFERROR(GETPIVOTDATA("Low Temp",'TCD 18h-18h'!$A$3,"Date18",B331),"")</f>
        <v/>
      </c>
      <c r="D331" s="32" t="str">
        <f>IFERROR(GETPIVOTDATA("Max de Hi Temp",'TCD 6h-6h'!$A$3,"Date6",B331),"")</f>
        <v/>
      </c>
      <c r="E331" s="33" t="str">
        <f>IFERROR(GETPIVOTDATA("Moyenne de Temp Out",'TCD 0h-0h'!$A$3,"Date0",B331),"")</f>
        <v/>
      </c>
      <c r="F331" s="45" t="str">
        <f>IFERROR(GETPIVOTDATA("Somme de Rain",'TCD 6h-6h'!$A$3,"Date6",B331),"")</f>
        <v/>
      </c>
      <c r="G331" s="45" t="str">
        <f>IFERROR(INDEX('TCD 6h-6h'!$AG:$AG,MATCH($B331,'TCD 6h-6h'!$G:$G,0)),"")</f>
        <v/>
      </c>
      <c r="H331" s="44" t="str">
        <f>IFERROR(GETPIVOTDATA("Max de Rain Rate",'TCD 6h-6h'!$A$3,"Date6",B331),"")</f>
        <v/>
      </c>
      <c r="I331" s="56" t="str">
        <f>IFERROR(GETPIVOTDATA("Min de Bar  ",'TCD 0h-0h'!$A$3,"Date0",$B331),"")</f>
        <v/>
      </c>
      <c r="J331" s="56" t="str">
        <f>IFERROR(GETPIVOTDATA("Max de Bar  ",'TCD 0h-0h'!$A$3,"Date0",$B331),"")</f>
        <v/>
      </c>
      <c r="K331" s="55" t="str">
        <f>IFERROR(GETPIVOTDATA("Moyenne de Bar  ",'TCD 0h-0h'!$A$3,"Date0",$B331),"")</f>
        <v/>
      </c>
      <c r="L331" s="78" t="str">
        <f>IFERROR(GETPIVOTDATA("Moyenne de Wind Speed",'TCD 0h-0h'!$A$3,"Date0",$B331),"")</f>
        <v/>
      </c>
      <c r="M331" s="78" t="str">
        <f>IFERROR(GETPIVOTDATA("Max de Wind Speed",'TCD 0h-0h'!$A$3,"Date0",$B331),"")</f>
        <v/>
      </c>
      <c r="N331" s="77" t="str">
        <f>IFERROR(GETPIVOTDATA("Max de Hi Speed",'TCD 0h-0h'!$A$3,"Date0",$B331),"")</f>
        <v/>
      </c>
      <c r="O331" s="78" t="str">
        <f>IFERROR(INDEX('TCD vent'!$T:$T,MATCH($B331,'TCD vent'!$A:$A,0)),"")</f>
        <v/>
      </c>
    </row>
    <row r="332" spans="2:15" x14ac:dyDescent="0.35">
      <c r="B332" s="31">
        <f t="shared" si="5"/>
        <v>328</v>
      </c>
      <c r="C332" s="32" t="str">
        <f>IFERROR(GETPIVOTDATA("Low Temp",'TCD 18h-18h'!$A$3,"Date18",B332),"")</f>
        <v/>
      </c>
      <c r="D332" s="32" t="str">
        <f>IFERROR(GETPIVOTDATA("Max de Hi Temp",'TCD 6h-6h'!$A$3,"Date6",B332),"")</f>
        <v/>
      </c>
      <c r="E332" s="33" t="str">
        <f>IFERROR(GETPIVOTDATA("Moyenne de Temp Out",'TCD 0h-0h'!$A$3,"Date0",B332),"")</f>
        <v/>
      </c>
      <c r="F332" s="45" t="str">
        <f>IFERROR(GETPIVOTDATA("Somme de Rain",'TCD 6h-6h'!$A$3,"Date6",B332),"")</f>
        <v/>
      </c>
      <c r="G332" s="45" t="str">
        <f>IFERROR(INDEX('TCD 6h-6h'!$AG:$AG,MATCH($B332,'TCD 6h-6h'!$G:$G,0)),"")</f>
        <v/>
      </c>
      <c r="H332" s="44" t="str">
        <f>IFERROR(GETPIVOTDATA("Max de Rain Rate",'TCD 6h-6h'!$A$3,"Date6",B332),"")</f>
        <v/>
      </c>
      <c r="I332" s="56" t="str">
        <f>IFERROR(GETPIVOTDATA("Min de Bar  ",'TCD 0h-0h'!$A$3,"Date0",$B332),"")</f>
        <v/>
      </c>
      <c r="J332" s="56" t="str">
        <f>IFERROR(GETPIVOTDATA("Max de Bar  ",'TCD 0h-0h'!$A$3,"Date0",$B332),"")</f>
        <v/>
      </c>
      <c r="K332" s="55" t="str">
        <f>IFERROR(GETPIVOTDATA("Moyenne de Bar  ",'TCD 0h-0h'!$A$3,"Date0",$B332),"")</f>
        <v/>
      </c>
      <c r="L332" s="78" t="str">
        <f>IFERROR(GETPIVOTDATA("Moyenne de Wind Speed",'TCD 0h-0h'!$A$3,"Date0",$B332),"")</f>
        <v/>
      </c>
      <c r="M332" s="78" t="str">
        <f>IFERROR(GETPIVOTDATA("Max de Wind Speed",'TCD 0h-0h'!$A$3,"Date0",$B332),"")</f>
        <v/>
      </c>
      <c r="N332" s="77" t="str">
        <f>IFERROR(GETPIVOTDATA("Max de Hi Speed",'TCD 0h-0h'!$A$3,"Date0",$B332),"")</f>
        <v/>
      </c>
      <c r="O332" s="78" t="str">
        <f>IFERROR(INDEX('TCD vent'!$T:$T,MATCH($B332,'TCD vent'!$A:$A,0)),"")</f>
        <v/>
      </c>
    </row>
    <row r="333" spans="2:15" x14ac:dyDescent="0.35">
      <c r="B333" s="31">
        <f t="shared" si="5"/>
        <v>329</v>
      </c>
      <c r="C333" s="32" t="str">
        <f>IFERROR(GETPIVOTDATA("Low Temp",'TCD 18h-18h'!$A$3,"Date18",B333),"")</f>
        <v/>
      </c>
      <c r="D333" s="32" t="str">
        <f>IFERROR(GETPIVOTDATA("Max de Hi Temp",'TCD 6h-6h'!$A$3,"Date6",B333),"")</f>
        <v/>
      </c>
      <c r="E333" s="33" t="str">
        <f>IFERROR(GETPIVOTDATA("Moyenne de Temp Out",'TCD 0h-0h'!$A$3,"Date0",B333),"")</f>
        <v/>
      </c>
      <c r="F333" s="45" t="str">
        <f>IFERROR(GETPIVOTDATA("Somme de Rain",'TCD 6h-6h'!$A$3,"Date6",B333),"")</f>
        <v/>
      </c>
      <c r="G333" s="45" t="str">
        <f>IFERROR(INDEX('TCD 6h-6h'!$AG:$AG,MATCH($B333,'TCD 6h-6h'!$G:$G,0)),"")</f>
        <v/>
      </c>
      <c r="H333" s="44" t="str">
        <f>IFERROR(GETPIVOTDATA("Max de Rain Rate",'TCD 6h-6h'!$A$3,"Date6",B333),"")</f>
        <v/>
      </c>
      <c r="I333" s="56" t="str">
        <f>IFERROR(GETPIVOTDATA("Min de Bar  ",'TCD 0h-0h'!$A$3,"Date0",$B333),"")</f>
        <v/>
      </c>
      <c r="J333" s="56" t="str">
        <f>IFERROR(GETPIVOTDATA("Max de Bar  ",'TCD 0h-0h'!$A$3,"Date0",$B333),"")</f>
        <v/>
      </c>
      <c r="K333" s="55" t="str">
        <f>IFERROR(GETPIVOTDATA("Moyenne de Bar  ",'TCD 0h-0h'!$A$3,"Date0",$B333),"")</f>
        <v/>
      </c>
      <c r="L333" s="78" t="str">
        <f>IFERROR(GETPIVOTDATA("Moyenne de Wind Speed",'TCD 0h-0h'!$A$3,"Date0",$B333),"")</f>
        <v/>
      </c>
      <c r="M333" s="78" t="str">
        <f>IFERROR(GETPIVOTDATA("Max de Wind Speed",'TCD 0h-0h'!$A$3,"Date0",$B333),"")</f>
        <v/>
      </c>
      <c r="N333" s="77" t="str">
        <f>IFERROR(GETPIVOTDATA("Max de Hi Speed",'TCD 0h-0h'!$A$3,"Date0",$B333),"")</f>
        <v/>
      </c>
      <c r="O333" s="78" t="str">
        <f>IFERROR(INDEX('TCD vent'!$T:$T,MATCH($B333,'TCD vent'!$A:$A,0)),"")</f>
        <v/>
      </c>
    </row>
    <row r="334" spans="2:15" x14ac:dyDescent="0.35">
      <c r="B334" s="31">
        <f t="shared" si="5"/>
        <v>330</v>
      </c>
      <c r="C334" s="32" t="str">
        <f>IFERROR(GETPIVOTDATA("Low Temp",'TCD 18h-18h'!$A$3,"Date18",B334),"")</f>
        <v/>
      </c>
      <c r="D334" s="32" t="str">
        <f>IFERROR(GETPIVOTDATA("Max de Hi Temp",'TCD 6h-6h'!$A$3,"Date6",B334),"")</f>
        <v/>
      </c>
      <c r="E334" s="33" t="str">
        <f>IFERROR(GETPIVOTDATA("Moyenne de Temp Out",'TCD 0h-0h'!$A$3,"Date0",B334),"")</f>
        <v/>
      </c>
      <c r="F334" s="45" t="str">
        <f>IFERROR(GETPIVOTDATA("Somme de Rain",'TCD 6h-6h'!$A$3,"Date6",B334),"")</f>
        <v/>
      </c>
      <c r="G334" s="45" t="str">
        <f>IFERROR(INDEX('TCD 6h-6h'!$AG:$AG,MATCH($B334,'TCD 6h-6h'!$G:$G,0)),"")</f>
        <v/>
      </c>
      <c r="H334" s="44" t="str">
        <f>IFERROR(GETPIVOTDATA("Max de Rain Rate",'TCD 6h-6h'!$A$3,"Date6",B334),"")</f>
        <v/>
      </c>
      <c r="I334" s="56" t="str">
        <f>IFERROR(GETPIVOTDATA("Min de Bar  ",'TCD 0h-0h'!$A$3,"Date0",$B334),"")</f>
        <v/>
      </c>
      <c r="J334" s="56" t="str">
        <f>IFERROR(GETPIVOTDATA("Max de Bar  ",'TCD 0h-0h'!$A$3,"Date0",$B334),"")</f>
        <v/>
      </c>
      <c r="K334" s="55" t="str">
        <f>IFERROR(GETPIVOTDATA("Moyenne de Bar  ",'TCD 0h-0h'!$A$3,"Date0",$B334),"")</f>
        <v/>
      </c>
      <c r="L334" s="78" t="str">
        <f>IFERROR(GETPIVOTDATA("Moyenne de Wind Speed",'TCD 0h-0h'!$A$3,"Date0",$B334),"")</f>
        <v/>
      </c>
      <c r="M334" s="78" t="str">
        <f>IFERROR(GETPIVOTDATA("Max de Wind Speed",'TCD 0h-0h'!$A$3,"Date0",$B334),"")</f>
        <v/>
      </c>
      <c r="N334" s="77" t="str">
        <f>IFERROR(GETPIVOTDATA("Max de Hi Speed",'TCD 0h-0h'!$A$3,"Date0",$B334),"")</f>
        <v/>
      </c>
      <c r="O334" s="78" t="str">
        <f>IFERROR(INDEX('TCD vent'!$T:$T,MATCH($B334,'TCD vent'!$A:$A,0)),"")</f>
        <v/>
      </c>
    </row>
    <row r="335" spans="2:15" x14ac:dyDescent="0.35">
      <c r="B335" s="31">
        <f t="shared" si="5"/>
        <v>331</v>
      </c>
      <c r="C335" s="32" t="str">
        <f>IFERROR(GETPIVOTDATA("Low Temp",'TCD 18h-18h'!$A$3,"Date18",B335),"")</f>
        <v/>
      </c>
      <c r="D335" s="32" t="str">
        <f>IFERROR(GETPIVOTDATA("Max de Hi Temp",'TCD 6h-6h'!$A$3,"Date6",B335),"")</f>
        <v/>
      </c>
      <c r="E335" s="33" t="str">
        <f>IFERROR(GETPIVOTDATA("Moyenne de Temp Out",'TCD 0h-0h'!$A$3,"Date0",B335),"")</f>
        <v/>
      </c>
      <c r="F335" s="45" t="str">
        <f>IFERROR(GETPIVOTDATA("Somme de Rain",'TCD 6h-6h'!$A$3,"Date6",B335),"")</f>
        <v/>
      </c>
      <c r="G335" s="45" t="str">
        <f>IFERROR(INDEX('TCD 6h-6h'!$AG:$AG,MATCH($B335,'TCD 6h-6h'!$G:$G,0)),"")</f>
        <v/>
      </c>
      <c r="H335" s="44" t="str">
        <f>IFERROR(GETPIVOTDATA("Max de Rain Rate",'TCD 6h-6h'!$A$3,"Date6",B335),"")</f>
        <v/>
      </c>
      <c r="I335" s="56" t="str">
        <f>IFERROR(GETPIVOTDATA("Min de Bar  ",'TCD 0h-0h'!$A$3,"Date0",$B335),"")</f>
        <v/>
      </c>
      <c r="J335" s="56" t="str">
        <f>IFERROR(GETPIVOTDATA("Max de Bar  ",'TCD 0h-0h'!$A$3,"Date0",$B335),"")</f>
        <v/>
      </c>
      <c r="K335" s="55" t="str">
        <f>IFERROR(GETPIVOTDATA("Moyenne de Bar  ",'TCD 0h-0h'!$A$3,"Date0",$B335),"")</f>
        <v/>
      </c>
      <c r="L335" s="78" t="str">
        <f>IFERROR(GETPIVOTDATA("Moyenne de Wind Speed",'TCD 0h-0h'!$A$3,"Date0",$B335),"")</f>
        <v/>
      </c>
      <c r="M335" s="78" t="str">
        <f>IFERROR(GETPIVOTDATA("Max de Wind Speed",'TCD 0h-0h'!$A$3,"Date0",$B335),"")</f>
        <v/>
      </c>
      <c r="N335" s="77" t="str">
        <f>IFERROR(GETPIVOTDATA("Max de Hi Speed",'TCD 0h-0h'!$A$3,"Date0",$B335),"")</f>
        <v/>
      </c>
      <c r="O335" s="78" t="str">
        <f>IFERROR(INDEX('TCD vent'!$T:$T,MATCH($B335,'TCD vent'!$A:$A,0)),"")</f>
        <v/>
      </c>
    </row>
    <row r="336" spans="2:15" x14ac:dyDescent="0.35">
      <c r="B336" s="31">
        <f t="shared" si="5"/>
        <v>332</v>
      </c>
      <c r="C336" s="32" t="str">
        <f>IFERROR(GETPIVOTDATA("Low Temp",'TCD 18h-18h'!$A$3,"Date18",B336),"")</f>
        <v/>
      </c>
      <c r="D336" s="32" t="str">
        <f>IFERROR(GETPIVOTDATA("Max de Hi Temp",'TCD 6h-6h'!$A$3,"Date6",B336),"")</f>
        <v/>
      </c>
      <c r="E336" s="33" t="str">
        <f>IFERROR(GETPIVOTDATA("Moyenne de Temp Out",'TCD 0h-0h'!$A$3,"Date0",B336),"")</f>
        <v/>
      </c>
      <c r="F336" s="45" t="str">
        <f>IFERROR(GETPIVOTDATA("Somme de Rain",'TCD 6h-6h'!$A$3,"Date6",B336),"")</f>
        <v/>
      </c>
      <c r="G336" s="45" t="str">
        <f>IFERROR(INDEX('TCD 6h-6h'!$AG:$AG,MATCH($B336,'TCD 6h-6h'!$G:$G,0)),"")</f>
        <v/>
      </c>
      <c r="H336" s="44" t="str">
        <f>IFERROR(GETPIVOTDATA("Max de Rain Rate",'TCD 6h-6h'!$A$3,"Date6",B336),"")</f>
        <v/>
      </c>
      <c r="I336" s="56" t="str">
        <f>IFERROR(GETPIVOTDATA("Min de Bar  ",'TCD 0h-0h'!$A$3,"Date0",$B336),"")</f>
        <v/>
      </c>
      <c r="J336" s="56" t="str">
        <f>IFERROR(GETPIVOTDATA("Max de Bar  ",'TCD 0h-0h'!$A$3,"Date0",$B336),"")</f>
        <v/>
      </c>
      <c r="K336" s="55" t="str">
        <f>IFERROR(GETPIVOTDATA("Moyenne de Bar  ",'TCD 0h-0h'!$A$3,"Date0",$B336),"")</f>
        <v/>
      </c>
      <c r="L336" s="78" t="str">
        <f>IFERROR(GETPIVOTDATA("Moyenne de Wind Speed",'TCD 0h-0h'!$A$3,"Date0",$B336),"")</f>
        <v/>
      </c>
      <c r="M336" s="78" t="str">
        <f>IFERROR(GETPIVOTDATA("Max de Wind Speed",'TCD 0h-0h'!$A$3,"Date0",$B336),"")</f>
        <v/>
      </c>
      <c r="N336" s="77" t="str">
        <f>IFERROR(GETPIVOTDATA("Max de Hi Speed",'TCD 0h-0h'!$A$3,"Date0",$B336),"")</f>
        <v/>
      </c>
      <c r="O336" s="78" t="str">
        <f>IFERROR(INDEX('TCD vent'!$T:$T,MATCH($B336,'TCD vent'!$A:$A,0)),"")</f>
        <v/>
      </c>
    </row>
    <row r="337" spans="2:15" x14ac:dyDescent="0.35">
      <c r="B337" s="31">
        <f t="shared" si="5"/>
        <v>333</v>
      </c>
      <c r="C337" s="32" t="str">
        <f>IFERROR(GETPIVOTDATA("Low Temp",'TCD 18h-18h'!$A$3,"Date18",B337),"")</f>
        <v/>
      </c>
      <c r="D337" s="32" t="str">
        <f>IFERROR(GETPIVOTDATA("Max de Hi Temp",'TCD 6h-6h'!$A$3,"Date6",B337),"")</f>
        <v/>
      </c>
      <c r="E337" s="33" t="str">
        <f>IFERROR(GETPIVOTDATA("Moyenne de Temp Out",'TCD 0h-0h'!$A$3,"Date0",B337),"")</f>
        <v/>
      </c>
      <c r="F337" s="45" t="str">
        <f>IFERROR(GETPIVOTDATA("Somme de Rain",'TCD 6h-6h'!$A$3,"Date6",B337),"")</f>
        <v/>
      </c>
      <c r="G337" s="45" t="str">
        <f>IFERROR(INDEX('TCD 6h-6h'!$AG:$AG,MATCH($B337,'TCD 6h-6h'!$G:$G,0)),"")</f>
        <v/>
      </c>
      <c r="H337" s="44" t="str">
        <f>IFERROR(GETPIVOTDATA("Max de Rain Rate",'TCD 6h-6h'!$A$3,"Date6",B337),"")</f>
        <v/>
      </c>
      <c r="I337" s="56" t="str">
        <f>IFERROR(GETPIVOTDATA("Min de Bar  ",'TCD 0h-0h'!$A$3,"Date0",$B337),"")</f>
        <v/>
      </c>
      <c r="J337" s="56" t="str">
        <f>IFERROR(GETPIVOTDATA("Max de Bar  ",'TCD 0h-0h'!$A$3,"Date0",$B337),"")</f>
        <v/>
      </c>
      <c r="K337" s="55" t="str">
        <f>IFERROR(GETPIVOTDATA("Moyenne de Bar  ",'TCD 0h-0h'!$A$3,"Date0",$B337),"")</f>
        <v/>
      </c>
      <c r="L337" s="78" t="str">
        <f>IFERROR(GETPIVOTDATA("Moyenne de Wind Speed",'TCD 0h-0h'!$A$3,"Date0",$B337),"")</f>
        <v/>
      </c>
      <c r="M337" s="78" t="str">
        <f>IFERROR(GETPIVOTDATA("Max de Wind Speed",'TCD 0h-0h'!$A$3,"Date0",$B337),"")</f>
        <v/>
      </c>
      <c r="N337" s="77" t="str">
        <f>IFERROR(GETPIVOTDATA("Max de Hi Speed",'TCD 0h-0h'!$A$3,"Date0",$B337),"")</f>
        <v/>
      </c>
      <c r="O337" s="78" t="str">
        <f>IFERROR(INDEX('TCD vent'!$T:$T,MATCH($B337,'TCD vent'!$A:$A,0)),"")</f>
        <v/>
      </c>
    </row>
    <row r="338" spans="2:15" x14ac:dyDescent="0.35">
      <c r="B338" s="31">
        <f t="shared" si="5"/>
        <v>334</v>
      </c>
      <c r="C338" s="32" t="str">
        <f>IFERROR(GETPIVOTDATA("Low Temp",'TCD 18h-18h'!$A$3,"Date18",B338),"")</f>
        <v/>
      </c>
      <c r="D338" s="32" t="str">
        <f>IFERROR(GETPIVOTDATA("Max de Hi Temp",'TCD 6h-6h'!$A$3,"Date6",B338),"")</f>
        <v/>
      </c>
      <c r="E338" s="33" t="str">
        <f>IFERROR(GETPIVOTDATA("Moyenne de Temp Out",'TCD 0h-0h'!$A$3,"Date0",B338),"")</f>
        <v/>
      </c>
      <c r="F338" s="45" t="str">
        <f>IFERROR(GETPIVOTDATA("Somme de Rain",'TCD 6h-6h'!$A$3,"Date6",B338),"")</f>
        <v/>
      </c>
      <c r="G338" s="45" t="str">
        <f>IFERROR(INDEX('TCD 6h-6h'!$AG:$AG,MATCH($B338,'TCD 6h-6h'!$G:$G,0)),"")</f>
        <v/>
      </c>
      <c r="H338" s="44" t="str">
        <f>IFERROR(GETPIVOTDATA("Max de Rain Rate",'TCD 6h-6h'!$A$3,"Date6",B338),"")</f>
        <v/>
      </c>
      <c r="I338" s="56" t="str">
        <f>IFERROR(GETPIVOTDATA("Min de Bar  ",'TCD 0h-0h'!$A$3,"Date0",$B338),"")</f>
        <v/>
      </c>
      <c r="J338" s="56" t="str">
        <f>IFERROR(GETPIVOTDATA("Max de Bar  ",'TCD 0h-0h'!$A$3,"Date0",$B338),"")</f>
        <v/>
      </c>
      <c r="K338" s="55" t="str">
        <f>IFERROR(GETPIVOTDATA("Moyenne de Bar  ",'TCD 0h-0h'!$A$3,"Date0",$B338),"")</f>
        <v/>
      </c>
      <c r="L338" s="78" t="str">
        <f>IFERROR(GETPIVOTDATA("Moyenne de Wind Speed",'TCD 0h-0h'!$A$3,"Date0",$B338),"")</f>
        <v/>
      </c>
      <c r="M338" s="78" t="str">
        <f>IFERROR(GETPIVOTDATA("Max de Wind Speed",'TCD 0h-0h'!$A$3,"Date0",$B338),"")</f>
        <v/>
      </c>
      <c r="N338" s="77" t="str">
        <f>IFERROR(GETPIVOTDATA("Max de Hi Speed",'TCD 0h-0h'!$A$3,"Date0",$B338),"")</f>
        <v/>
      </c>
      <c r="O338" s="78" t="str">
        <f>IFERROR(INDEX('TCD vent'!$T:$T,MATCH($B338,'TCD vent'!$A:$A,0)),"")</f>
        <v/>
      </c>
    </row>
    <row r="339" spans="2:15" x14ac:dyDescent="0.35">
      <c r="B339" s="31">
        <f t="shared" si="5"/>
        <v>335</v>
      </c>
      <c r="C339" s="32" t="str">
        <f>IFERROR(GETPIVOTDATA("Low Temp",'TCD 18h-18h'!$A$3,"Date18",B339),"")</f>
        <v/>
      </c>
      <c r="D339" s="32" t="str">
        <f>IFERROR(GETPIVOTDATA("Max de Hi Temp",'TCD 6h-6h'!$A$3,"Date6",B339),"")</f>
        <v/>
      </c>
      <c r="E339" s="33" t="str">
        <f>IFERROR(GETPIVOTDATA("Moyenne de Temp Out",'TCD 0h-0h'!$A$3,"Date0",B339),"")</f>
        <v/>
      </c>
      <c r="F339" s="45" t="str">
        <f>IFERROR(GETPIVOTDATA("Somme de Rain",'TCD 6h-6h'!$A$3,"Date6",B339),"")</f>
        <v/>
      </c>
      <c r="G339" s="45" t="str">
        <f>IFERROR(INDEX('TCD 6h-6h'!$AG:$AG,MATCH($B339,'TCD 6h-6h'!$G:$G,0)),"")</f>
        <v/>
      </c>
      <c r="H339" s="44" t="str">
        <f>IFERROR(GETPIVOTDATA("Max de Rain Rate",'TCD 6h-6h'!$A$3,"Date6",B339),"")</f>
        <v/>
      </c>
      <c r="I339" s="56" t="str">
        <f>IFERROR(GETPIVOTDATA("Min de Bar  ",'TCD 0h-0h'!$A$3,"Date0",$B339),"")</f>
        <v/>
      </c>
      <c r="J339" s="56" t="str">
        <f>IFERROR(GETPIVOTDATA("Max de Bar  ",'TCD 0h-0h'!$A$3,"Date0",$B339),"")</f>
        <v/>
      </c>
      <c r="K339" s="55" t="str">
        <f>IFERROR(GETPIVOTDATA("Moyenne de Bar  ",'TCD 0h-0h'!$A$3,"Date0",$B339),"")</f>
        <v/>
      </c>
      <c r="L339" s="78" t="str">
        <f>IFERROR(GETPIVOTDATA("Moyenne de Wind Speed",'TCD 0h-0h'!$A$3,"Date0",$B339),"")</f>
        <v/>
      </c>
      <c r="M339" s="78" t="str">
        <f>IFERROR(GETPIVOTDATA("Max de Wind Speed",'TCD 0h-0h'!$A$3,"Date0",$B339),"")</f>
        <v/>
      </c>
      <c r="N339" s="77" t="str">
        <f>IFERROR(GETPIVOTDATA("Max de Hi Speed",'TCD 0h-0h'!$A$3,"Date0",$B339),"")</f>
        <v/>
      </c>
      <c r="O339" s="78" t="str">
        <f>IFERROR(INDEX('TCD vent'!$T:$T,MATCH($B339,'TCD vent'!$A:$A,0)),"")</f>
        <v/>
      </c>
    </row>
    <row r="340" spans="2:15" x14ac:dyDescent="0.35">
      <c r="B340" s="31">
        <f t="shared" si="5"/>
        <v>336</v>
      </c>
      <c r="C340" s="32" t="str">
        <f>IFERROR(GETPIVOTDATA("Low Temp",'TCD 18h-18h'!$A$3,"Date18",B340),"")</f>
        <v/>
      </c>
      <c r="D340" s="32" t="str">
        <f>IFERROR(GETPIVOTDATA("Max de Hi Temp",'TCD 6h-6h'!$A$3,"Date6",B340),"")</f>
        <v/>
      </c>
      <c r="E340" s="33" t="str">
        <f>IFERROR(GETPIVOTDATA("Moyenne de Temp Out",'TCD 0h-0h'!$A$3,"Date0",B340),"")</f>
        <v/>
      </c>
      <c r="F340" s="45" t="str">
        <f>IFERROR(GETPIVOTDATA("Somme de Rain",'TCD 6h-6h'!$A$3,"Date6",B340),"")</f>
        <v/>
      </c>
      <c r="G340" s="45" t="str">
        <f>IFERROR(INDEX('TCD 6h-6h'!$AG:$AG,MATCH($B340,'TCD 6h-6h'!$G:$G,0)),"")</f>
        <v/>
      </c>
      <c r="H340" s="44" t="str">
        <f>IFERROR(GETPIVOTDATA("Max de Rain Rate",'TCD 6h-6h'!$A$3,"Date6",B340),"")</f>
        <v/>
      </c>
      <c r="I340" s="56" t="str">
        <f>IFERROR(GETPIVOTDATA("Min de Bar  ",'TCD 0h-0h'!$A$3,"Date0",$B340),"")</f>
        <v/>
      </c>
      <c r="J340" s="56" t="str">
        <f>IFERROR(GETPIVOTDATA("Max de Bar  ",'TCD 0h-0h'!$A$3,"Date0",$B340),"")</f>
        <v/>
      </c>
      <c r="K340" s="55" t="str">
        <f>IFERROR(GETPIVOTDATA("Moyenne de Bar  ",'TCD 0h-0h'!$A$3,"Date0",$B340),"")</f>
        <v/>
      </c>
      <c r="L340" s="78" t="str">
        <f>IFERROR(GETPIVOTDATA("Moyenne de Wind Speed",'TCD 0h-0h'!$A$3,"Date0",$B340),"")</f>
        <v/>
      </c>
      <c r="M340" s="78" t="str">
        <f>IFERROR(GETPIVOTDATA("Max de Wind Speed",'TCD 0h-0h'!$A$3,"Date0",$B340),"")</f>
        <v/>
      </c>
      <c r="N340" s="77" t="str">
        <f>IFERROR(GETPIVOTDATA("Max de Hi Speed",'TCD 0h-0h'!$A$3,"Date0",$B340),"")</f>
        <v/>
      </c>
      <c r="O340" s="78" t="str">
        <f>IFERROR(INDEX('TCD vent'!$T:$T,MATCH($B340,'TCD vent'!$A:$A,0)),"")</f>
        <v/>
      </c>
    </row>
    <row r="341" spans="2:15" x14ac:dyDescent="0.35">
      <c r="B341" s="31">
        <f t="shared" si="5"/>
        <v>337</v>
      </c>
      <c r="C341" s="32" t="str">
        <f>IFERROR(GETPIVOTDATA("Low Temp",'TCD 18h-18h'!$A$3,"Date18",B341),"")</f>
        <v/>
      </c>
      <c r="D341" s="32" t="str">
        <f>IFERROR(GETPIVOTDATA("Max de Hi Temp",'TCD 6h-6h'!$A$3,"Date6",B341),"")</f>
        <v/>
      </c>
      <c r="E341" s="33" t="str">
        <f>IFERROR(GETPIVOTDATA("Moyenne de Temp Out",'TCD 0h-0h'!$A$3,"Date0",B341),"")</f>
        <v/>
      </c>
      <c r="F341" s="45" t="str">
        <f>IFERROR(GETPIVOTDATA("Somme de Rain",'TCD 6h-6h'!$A$3,"Date6",B341),"")</f>
        <v/>
      </c>
      <c r="G341" s="45" t="str">
        <f>IFERROR(INDEX('TCD 6h-6h'!$AG:$AG,MATCH($B341,'TCD 6h-6h'!$G:$G,0)),"")</f>
        <v/>
      </c>
      <c r="H341" s="44" t="str">
        <f>IFERROR(GETPIVOTDATA("Max de Rain Rate",'TCD 6h-6h'!$A$3,"Date6",B341),"")</f>
        <v/>
      </c>
      <c r="I341" s="56" t="str">
        <f>IFERROR(GETPIVOTDATA("Min de Bar  ",'TCD 0h-0h'!$A$3,"Date0",$B341),"")</f>
        <v/>
      </c>
      <c r="J341" s="56" t="str">
        <f>IFERROR(GETPIVOTDATA("Max de Bar  ",'TCD 0h-0h'!$A$3,"Date0",$B341),"")</f>
        <v/>
      </c>
      <c r="K341" s="55" t="str">
        <f>IFERROR(GETPIVOTDATA("Moyenne de Bar  ",'TCD 0h-0h'!$A$3,"Date0",$B341),"")</f>
        <v/>
      </c>
      <c r="L341" s="78" t="str">
        <f>IFERROR(GETPIVOTDATA("Moyenne de Wind Speed",'TCD 0h-0h'!$A$3,"Date0",$B341),"")</f>
        <v/>
      </c>
      <c r="M341" s="78" t="str">
        <f>IFERROR(GETPIVOTDATA("Max de Wind Speed",'TCD 0h-0h'!$A$3,"Date0",$B341),"")</f>
        <v/>
      </c>
      <c r="N341" s="77" t="str">
        <f>IFERROR(GETPIVOTDATA("Max de Hi Speed",'TCD 0h-0h'!$A$3,"Date0",$B341),"")</f>
        <v/>
      </c>
      <c r="O341" s="78" t="str">
        <f>IFERROR(INDEX('TCD vent'!$T:$T,MATCH($B341,'TCD vent'!$A:$A,0)),"")</f>
        <v/>
      </c>
    </row>
    <row r="342" spans="2:15" x14ac:dyDescent="0.35">
      <c r="B342" s="31">
        <f t="shared" si="5"/>
        <v>338</v>
      </c>
      <c r="C342" s="32" t="str">
        <f>IFERROR(GETPIVOTDATA("Low Temp",'TCD 18h-18h'!$A$3,"Date18",B342),"")</f>
        <v/>
      </c>
      <c r="D342" s="32" t="str">
        <f>IFERROR(GETPIVOTDATA("Max de Hi Temp",'TCD 6h-6h'!$A$3,"Date6",B342),"")</f>
        <v/>
      </c>
      <c r="E342" s="33" t="str">
        <f>IFERROR(GETPIVOTDATA("Moyenne de Temp Out",'TCD 0h-0h'!$A$3,"Date0",B342),"")</f>
        <v/>
      </c>
      <c r="F342" s="45" t="str">
        <f>IFERROR(GETPIVOTDATA("Somme de Rain",'TCD 6h-6h'!$A$3,"Date6",B342),"")</f>
        <v/>
      </c>
      <c r="G342" s="45" t="str">
        <f>IFERROR(INDEX('TCD 6h-6h'!$AG:$AG,MATCH($B342,'TCD 6h-6h'!$G:$G,0)),"")</f>
        <v/>
      </c>
      <c r="H342" s="44" t="str">
        <f>IFERROR(GETPIVOTDATA("Max de Rain Rate",'TCD 6h-6h'!$A$3,"Date6",B342),"")</f>
        <v/>
      </c>
      <c r="I342" s="56" t="str">
        <f>IFERROR(GETPIVOTDATA("Min de Bar  ",'TCD 0h-0h'!$A$3,"Date0",$B342),"")</f>
        <v/>
      </c>
      <c r="J342" s="56" t="str">
        <f>IFERROR(GETPIVOTDATA("Max de Bar  ",'TCD 0h-0h'!$A$3,"Date0",$B342),"")</f>
        <v/>
      </c>
      <c r="K342" s="55" t="str">
        <f>IFERROR(GETPIVOTDATA("Moyenne de Bar  ",'TCD 0h-0h'!$A$3,"Date0",$B342),"")</f>
        <v/>
      </c>
      <c r="L342" s="78" t="str">
        <f>IFERROR(GETPIVOTDATA("Moyenne de Wind Speed",'TCD 0h-0h'!$A$3,"Date0",$B342),"")</f>
        <v/>
      </c>
      <c r="M342" s="78" t="str">
        <f>IFERROR(GETPIVOTDATA("Max de Wind Speed",'TCD 0h-0h'!$A$3,"Date0",$B342),"")</f>
        <v/>
      </c>
      <c r="N342" s="77" t="str">
        <f>IFERROR(GETPIVOTDATA("Max de Hi Speed",'TCD 0h-0h'!$A$3,"Date0",$B342),"")</f>
        <v/>
      </c>
      <c r="O342" s="78" t="str">
        <f>IFERROR(INDEX('TCD vent'!$T:$T,MATCH($B342,'TCD vent'!$A:$A,0)),"")</f>
        <v/>
      </c>
    </row>
    <row r="343" spans="2:15" x14ac:dyDescent="0.35">
      <c r="B343" s="31">
        <f t="shared" si="5"/>
        <v>339</v>
      </c>
      <c r="C343" s="32" t="str">
        <f>IFERROR(GETPIVOTDATA("Low Temp",'TCD 18h-18h'!$A$3,"Date18",B343),"")</f>
        <v/>
      </c>
      <c r="D343" s="32" t="str">
        <f>IFERROR(GETPIVOTDATA("Max de Hi Temp",'TCD 6h-6h'!$A$3,"Date6",B343),"")</f>
        <v/>
      </c>
      <c r="E343" s="33" t="str">
        <f>IFERROR(GETPIVOTDATA("Moyenne de Temp Out",'TCD 0h-0h'!$A$3,"Date0",B343),"")</f>
        <v/>
      </c>
      <c r="F343" s="45" t="str">
        <f>IFERROR(GETPIVOTDATA("Somme de Rain",'TCD 6h-6h'!$A$3,"Date6",B343),"")</f>
        <v/>
      </c>
      <c r="G343" s="45" t="str">
        <f>IFERROR(INDEX('TCD 6h-6h'!$AG:$AG,MATCH($B343,'TCD 6h-6h'!$G:$G,0)),"")</f>
        <v/>
      </c>
      <c r="H343" s="44" t="str">
        <f>IFERROR(GETPIVOTDATA("Max de Rain Rate",'TCD 6h-6h'!$A$3,"Date6",B343),"")</f>
        <v/>
      </c>
      <c r="I343" s="56" t="str">
        <f>IFERROR(GETPIVOTDATA("Min de Bar  ",'TCD 0h-0h'!$A$3,"Date0",$B343),"")</f>
        <v/>
      </c>
      <c r="J343" s="56" t="str">
        <f>IFERROR(GETPIVOTDATA("Max de Bar  ",'TCD 0h-0h'!$A$3,"Date0",$B343),"")</f>
        <v/>
      </c>
      <c r="K343" s="55" t="str">
        <f>IFERROR(GETPIVOTDATA("Moyenne de Bar  ",'TCD 0h-0h'!$A$3,"Date0",$B343),"")</f>
        <v/>
      </c>
      <c r="L343" s="78" t="str">
        <f>IFERROR(GETPIVOTDATA("Moyenne de Wind Speed",'TCD 0h-0h'!$A$3,"Date0",$B343),"")</f>
        <v/>
      </c>
      <c r="M343" s="78" t="str">
        <f>IFERROR(GETPIVOTDATA("Max de Wind Speed",'TCD 0h-0h'!$A$3,"Date0",$B343),"")</f>
        <v/>
      </c>
      <c r="N343" s="77" t="str">
        <f>IFERROR(GETPIVOTDATA("Max de Hi Speed",'TCD 0h-0h'!$A$3,"Date0",$B343),"")</f>
        <v/>
      </c>
      <c r="O343" s="78" t="str">
        <f>IFERROR(INDEX('TCD vent'!$T:$T,MATCH($B343,'TCD vent'!$A:$A,0)),"")</f>
        <v/>
      </c>
    </row>
    <row r="344" spans="2:15" x14ac:dyDescent="0.35">
      <c r="B344" s="31">
        <f t="shared" si="5"/>
        <v>340</v>
      </c>
      <c r="C344" s="32" t="str">
        <f>IFERROR(GETPIVOTDATA("Low Temp",'TCD 18h-18h'!$A$3,"Date18",B344),"")</f>
        <v/>
      </c>
      <c r="D344" s="32" t="str">
        <f>IFERROR(GETPIVOTDATA("Max de Hi Temp",'TCD 6h-6h'!$A$3,"Date6",B344),"")</f>
        <v/>
      </c>
      <c r="E344" s="33" t="str">
        <f>IFERROR(GETPIVOTDATA("Moyenne de Temp Out",'TCD 0h-0h'!$A$3,"Date0",B344),"")</f>
        <v/>
      </c>
      <c r="F344" s="45" t="str">
        <f>IFERROR(GETPIVOTDATA("Somme de Rain",'TCD 6h-6h'!$A$3,"Date6",B344),"")</f>
        <v/>
      </c>
      <c r="G344" s="45" t="str">
        <f>IFERROR(INDEX('TCD 6h-6h'!$AG:$AG,MATCH($B344,'TCD 6h-6h'!$G:$G,0)),"")</f>
        <v/>
      </c>
      <c r="H344" s="44" t="str">
        <f>IFERROR(GETPIVOTDATA("Max de Rain Rate",'TCD 6h-6h'!$A$3,"Date6",B344),"")</f>
        <v/>
      </c>
      <c r="I344" s="56" t="str">
        <f>IFERROR(GETPIVOTDATA("Min de Bar  ",'TCD 0h-0h'!$A$3,"Date0",$B344),"")</f>
        <v/>
      </c>
      <c r="J344" s="56" t="str">
        <f>IFERROR(GETPIVOTDATA("Max de Bar  ",'TCD 0h-0h'!$A$3,"Date0",$B344),"")</f>
        <v/>
      </c>
      <c r="K344" s="55" t="str">
        <f>IFERROR(GETPIVOTDATA("Moyenne de Bar  ",'TCD 0h-0h'!$A$3,"Date0",$B344),"")</f>
        <v/>
      </c>
      <c r="L344" s="78" t="str">
        <f>IFERROR(GETPIVOTDATA("Moyenne de Wind Speed",'TCD 0h-0h'!$A$3,"Date0",$B344),"")</f>
        <v/>
      </c>
      <c r="M344" s="78" t="str">
        <f>IFERROR(GETPIVOTDATA("Max de Wind Speed",'TCD 0h-0h'!$A$3,"Date0",$B344),"")</f>
        <v/>
      </c>
      <c r="N344" s="77" t="str">
        <f>IFERROR(GETPIVOTDATA("Max de Hi Speed",'TCD 0h-0h'!$A$3,"Date0",$B344),"")</f>
        <v/>
      </c>
      <c r="O344" s="78" t="str">
        <f>IFERROR(INDEX('TCD vent'!$T:$T,MATCH($B344,'TCD vent'!$A:$A,0)),"")</f>
        <v/>
      </c>
    </row>
    <row r="345" spans="2:15" x14ac:dyDescent="0.35">
      <c r="B345" s="31">
        <f t="shared" si="5"/>
        <v>341</v>
      </c>
      <c r="C345" s="32" t="str">
        <f>IFERROR(GETPIVOTDATA("Low Temp",'TCD 18h-18h'!$A$3,"Date18",B345),"")</f>
        <v/>
      </c>
      <c r="D345" s="32" t="str">
        <f>IFERROR(GETPIVOTDATA("Max de Hi Temp",'TCD 6h-6h'!$A$3,"Date6",B345),"")</f>
        <v/>
      </c>
      <c r="E345" s="33" t="str">
        <f>IFERROR(GETPIVOTDATA("Moyenne de Temp Out",'TCD 0h-0h'!$A$3,"Date0",B345),"")</f>
        <v/>
      </c>
      <c r="F345" s="45" t="str">
        <f>IFERROR(GETPIVOTDATA("Somme de Rain",'TCD 6h-6h'!$A$3,"Date6",B345),"")</f>
        <v/>
      </c>
      <c r="G345" s="45" t="str">
        <f>IFERROR(INDEX('TCD 6h-6h'!$AG:$AG,MATCH($B345,'TCD 6h-6h'!$G:$G,0)),"")</f>
        <v/>
      </c>
      <c r="H345" s="44" t="str">
        <f>IFERROR(GETPIVOTDATA("Max de Rain Rate",'TCD 6h-6h'!$A$3,"Date6",B345),"")</f>
        <v/>
      </c>
      <c r="I345" s="56" t="str">
        <f>IFERROR(GETPIVOTDATA("Min de Bar  ",'TCD 0h-0h'!$A$3,"Date0",$B345),"")</f>
        <v/>
      </c>
      <c r="J345" s="56" t="str">
        <f>IFERROR(GETPIVOTDATA("Max de Bar  ",'TCD 0h-0h'!$A$3,"Date0",$B345),"")</f>
        <v/>
      </c>
      <c r="K345" s="55" t="str">
        <f>IFERROR(GETPIVOTDATA("Moyenne de Bar  ",'TCD 0h-0h'!$A$3,"Date0",$B345),"")</f>
        <v/>
      </c>
      <c r="L345" s="78" t="str">
        <f>IFERROR(GETPIVOTDATA("Moyenne de Wind Speed",'TCD 0h-0h'!$A$3,"Date0",$B345),"")</f>
        <v/>
      </c>
      <c r="M345" s="78" t="str">
        <f>IFERROR(GETPIVOTDATA("Max de Wind Speed",'TCD 0h-0h'!$A$3,"Date0",$B345),"")</f>
        <v/>
      </c>
      <c r="N345" s="77" t="str">
        <f>IFERROR(GETPIVOTDATA("Max de Hi Speed",'TCD 0h-0h'!$A$3,"Date0",$B345),"")</f>
        <v/>
      </c>
      <c r="O345" s="78" t="str">
        <f>IFERROR(INDEX('TCD vent'!$T:$T,MATCH($B345,'TCD vent'!$A:$A,0)),"")</f>
        <v/>
      </c>
    </row>
    <row r="346" spans="2:15" x14ac:dyDescent="0.35">
      <c r="B346" s="31">
        <f t="shared" si="5"/>
        <v>342</v>
      </c>
      <c r="C346" s="32" t="str">
        <f>IFERROR(GETPIVOTDATA("Low Temp",'TCD 18h-18h'!$A$3,"Date18",B346),"")</f>
        <v/>
      </c>
      <c r="D346" s="32" t="str">
        <f>IFERROR(GETPIVOTDATA("Max de Hi Temp",'TCD 6h-6h'!$A$3,"Date6",B346),"")</f>
        <v/>
      </c>
      <c r="E346" s="33" t="str">
        <f>IFERROR(GETPIVOTDATA("Moyenne de Temp Out",'TCD 0h-0h'!$A$3,"Date0",B346),"")</f>
        <v/>
      </c>
      <c r="F346" s="45" t="str">
        <f>IFERROR(GETPIVOTDATA("Somme de Rain",'TCD 6h-6h'!$A$3,"Date6",B346),"")</f>
        <v/>
      </c>
      <c r="G346" s="45" t="str">
        <f>IFERROR(INDEX('TCD 6h-6h'!$AG:$AG,MATCH($B346,'TCD 6h-6h'!$G:$G,0)),"")</f>
        <v/>
      </c>
      <c r="H346" s="44" t="str">
        <f>IFERROR(GETPIVOTDATA("Max de Rain Rate",'TCD 6h-6h'!$A$3,"Date6",B346),"")</f>
        <v/>
      </c>
      <c r="I346" s="56" t="str">
        <f>IFERROR(GETPIVOTDATA("Min de Bar  ",'TCD 0h-0h'!$A$3,"Date0",$B346),"")</f>
        <v/>
      </c>
      <c r="J346" s="56" t="str">
        <f>IFERROR(GETPIVOTDATA("Max de Bar  ",'TCD 0h-0h'!$A$3,"Date0",$B346),"")</f>
        <v/>
      </c>
      <c r="K346" s="55" t="str">
        <f>IFERROR(GETPIVOTDATA("Moyenne de Bar  ",'TCD 0h-0h'!$A$3,"Date0",$B346),"")</f>
        <v/>
      </c>
      <c r="L346" s="78" t="str">
        <f>IFERROR(GETPIVOTDATA("Moyenne de Wind Speed",'TCD 0h-0h'!$A$3,"Date0",$B346),"")</f>
        <v/>
      </c>
      <c r="M346" s="78" t="str">
        <f>IFERROR(GETPIVOTDATA("Max de Wind Speed",'TCD 0h-0h'!$A$3,"Date0",$B346),"")</f>
        <v/>
      </c>
      <c r="N346" s="77" t="str">
        <f>IFERROR(GETPIVOTDATA("Max de Hi Speed",'TCD 0h-0h'!$A$3,"Date0",$B346),"")</f>
        <v/>
      </c>
      <c r="O346" s="78" t="str">
        <f>IFERROR(INDEX('TCD vent'!$T:$T,MATCH($B346,'TCD vent'!$A:$A,0)),"")</f>
        <v/>
      </c>
    </row>
    <row r="347" spans="2:15" x14ac:dyDescent="0.35">
      <c r="B347" s="31">
        <f t="shared" si="5"/>
        <v>343</v>
      </c>
      <c r="C347" s="32" t="str">
        <f>IFERROR(GETPIVOTDATA("Low Temp",'TCD 18h-18h'!$A$3,"Date18",B347),"")</f>
        <v/>
      </c>
      <c r="D347" s="32" t="str">
        <f>IFERROR(GETPIVOTDATA("Max de Hi Temp",'TCD 6h-6h'!$A$3,"Date6",B347),"")</f>
        <v/>
      </c>
      <c r="E347" s="33" t="str">
        <f>IFERROR(GETPIVOTDATA("Moyenne de Temp Out",'TCD 0h-0h'!$A$3,"Date0",B347),"")</f>
        <v/>
      </c>
      <c r="F347" s="45" t="str">
        <f>IFERROR(GETPIVOTDATA("Somme de Rain",'TCD 6h-6h'!$A$3,"Date6",B347),"")</f>
        <v/>
      </c>
      <c r="G347" s="45" t="str">
        <f>IFERROR(INDEX('TCD 6h-6h'!$AG:$AG,MATCH($B347,'TCD 6h-6h'!$G:$G,0)),"")</f>
        <v/>
      </c>
      <c r="H347" s="44" t="str">
        <f>IFERROR(GETPIVOTDATA("Max de Rain Rate",'TCD 6h-6h'!$A$3,"Date6",B347),"")</f>
        <v/>
      </c>
      <c r="I347" s="56" t="str">
        <f>IFERROR(GETPIVOTDATA("Min de Bar  ",'TCD 0h-0h'!$A$3,"Date0",$B347),"")</f>
        <v/>
      </c>
      <c r="J347" s="56" t="str">
        <f>IFERROR(GETPIVOTDATA("Max de Bar  ",'TCD 0h-0h'!$A$3,"Date0",$B347),"")</f>
        <v/>
      </c>
      <c r="K347" s="55" t="str">
        <f>IFERROR(GETPIVOTDATA("Moyenne de Bar  ",'TCD 0h-0h'!$A$3,"Date0",$B347),"")</f>
        <v/>
      </c>
      <c r="L347" s="78" t="str">
        <f>IFERROR(GETPIVOTDATA("Moyenne de Wind Speed",'TCD 0h-0h'!$A$3,"Date0",$B347),"")</f>
        <v/>
      </c>
      <c r="M347" s="78" t="str">
        <f>IFERROR(GETPIVOTDATA("Max de Wind Speed",'TCD 0h-0h'!$A$3,"Date0",$B347),"")</f>
        <v/>
      </c>
      <c r="N347" s="77" t="str">
        <f>IFERROR(GETPIVOTDATA("Max de Hi Speed",'TCD 0h-0h'!$A$3,"Date0",$B347),"")</f>
        <v/>
      </c>
      <c r="O347" s="78" t="str">
        <f>IFERROR(INDEX('TCD vent'!$T:$T,MATCH($B347,'TCD vent'!$A:$A,0)),"")</f>
        <v/>
      </c>
    </row>
    <row r="348" spans="2:15" x14ac:dyDescent="0.35">
      <c r="B348" s="31">
        <f t="shared" si="5"/>
        <v>344</v>
      </c>
      <c r="C348" s="32" t="str">
        <f>IFERROR(GETPIVOTDATA("Low Temp",'TCD 18h-18h'!$A$3,"Date18",B348),"")</f>
        <v/>
      </c>
      <c r="D348" s="32" t="str">
        <f>IFERROR(GETPIVOTDATA("Max de Hi Temp",'TCD 6h-6h'!$A$3,"Date6",B348),"")</f>
        <v/>
      </c>
      <c r="E348" s="33" t="str">
        <f>IFERROR(GETPIVOTDATA("Moyenne de Temp Out",'TCD 0h-0h'!$A$3,"Date0",B348),"")</f>
        <v/>
      </c>
      <c r="F348" s="45" t="str">
        <f>IFERROR(GETPIVOTDATA("Somme de Rain",'TCD 6h-6h'!$A$3,"Date6",B348),"")</f>
        <v/>
      </c>
      <c r="G348" s="45" t="str">
        <f>IFERROR(INDEX('TCD 6h-6h'!$AG:$AG,MATCH($B348,'TCD 6h-6h'!$G:$G,0)),"")</f>
        <v/>
      </c>
      <c r="H348" s="44" t="str">
        <f>IFERROR(GETPIVOTDATA("Max de Rain Rate",'TCD 6h-6h'!$A$3,"Date6",B348),"")</f>
        <v/>
      </c>
      <c r="I348" s="56" t="str">
        <f>IFERROR(GETPIVOTDATA("Min de Bar  ",'TCD 0h-0h'!$A$3,"Date0",$B348),"")</f>
        <v/>
      </c>
      <c r="J348" s="56" t="str">
        <f>IFERROR(GETPIVOTDATA("Max de Bar  ",'TCD 0h-0h'!$A$3,"Date0",$B348),"")</f>
        <v/>
      </c>
      <c r="K348" s="55" t="str">
        <f>IFERROR(GETPIVOTDATA("Moyenne de Bar  ",'TCD 0h-0h'!$A$3,"Date0",$B348),"")</f>
        <v/>
      </c>
      <c r="L348" s="78" t="str">
        <f>IFERROR(GETPIVOTDATA("Moyenne de Wind Speed",'TCD 0h-0h'!$A$3,"Date0",$B348),"")</f>
        <v/>
      </c>
      <c r="M348" s="78" t="str">
        <f>IFERROR(GETPIVOTDATA("Max de Wind Speed",'TCD 0h-0h'!$A$3,"Date0",$B348),"")</f>
        <v/>
      </c>
      <c r="N348" s="77" t="str">
        <f>IFERROR(GETPIVOTDATA("Max de Hi Speed",'TCD 0h-0h'!$A$3,"Date0",$B348),"")</f>
        <v/>
      </c>
      <c r="O348" s="78" t="str">
        <f>IFERROR(INDEX('TCD vent'!$T:$T,MATCH($B348,'TCD vent'!$A:$A,0)),"")</f>
        <v/>
      </c>
    </row>
    <row r="349" spans="2:15" x14ac:dyDescent="0.35">
      <c r="B349" s="31">
        <f t="shared" si="5"/>
        <v>345</v>
      </c>
      <c r="C349" s="32" t="str">
        <f>IFERROR(GETPIVOTDATA("Low Temp",'TCD 18h-18h'!$A$3,"Date18",B349),"")</f>
        <v/>
      </c>
      <c r="D349" s="32" t="str">
        <f>IFERROR(GETPIVOTDATA("Max de Hi Temp",'TCD 6h-6h'!$A$3,"Date6",B349),"")</f>
        <v/>
      </c>
      <c r="E349" s="33" t="str">
        <f>IFERROR(GETPIVOTDATA("Moyenne de Temp Out",'TCD 0h-0h'!$A$3,"Date0",B349),"")</f>
        <v/>
      </c>
      <c r="F349" s="45" t="str">
        <f>IFERROR(GETPIVOTDATA("Somme de Rain",'TCD 6h-6h'!$A$3,"Date6",B349),"")</f>
        <v/>
      </c>
      <c r="G349" s="45" t="str">
        <f>IFERROR(INDEX('TCD 6h-6h'!$AG:$AG,MATCH($B349,'TCD 6h-6h'!$G:$G,0)),"")</f>
        <v/>
      </c>
      <c r="H349" s="44" t="str">
        <f>IFERROR(GETPIVOTDATA("Max de Rain Rate",'TCD 6h-6h'!$A$3,"Date6",B349),"")</f>
        <v/>
      </c>
      <c r="I349" s="56" t="str">
        <f>IFERROR(GETPIVOTDATA("Min de Bar  ",'TCD 0h-0h'!$A$3,"Date0",$B349),"")</f>
        <v/>
      </c>
      <c r="J349" s="56" t="str">
        <f>IFERROR(GETPIVOTDATA("Max de Bar  ",'TCD 0h-0h'!$A$3,"Date0",$B349),"")</f>
        <v/>
      </c>
      <c r="K349" s="55" t="str">
        <f>IFERROR(GETPIVOTDATA("Moyenne de Bar  ",'TCD 0h-0h'!$A$3,"Date0",$B349),"")</f>
        <v/>
      </c>
      <c r="L349" s="78" t="str">
        <f>IFERROR(GETPIVOTDATA("Moyenne de Wind Speed",'TCD 0h-0h'!$A$3,"Date0",$B349),"")</f>
        <v/>
      </c>
      <c r="M349" s="78" t="str">
        <f>IFERROR(GETPIVOTDATA("Max de Wind Speed",'TCD 0h-0h'!$A$3,"Date0",$B349),"")</f>
        <v/>
      </c>
      <c r="N349" s="77" t="str">
        <f>IFERROR(GETPIVOTDATA("Max de Hi Speed",'TCD 0h-0h'!$A$3,"Date0",$B349),"")</f>
        <v/>
      </c>
      <c r="O349" s="78" t="str">
        <f>IFERROR(INDEX('TCD vent'!$T:$T,MATCH($B349,'TCD vent'!$A:$A,0)),"")</f>
        <v/>
      </c>
    </row>
    <row r="350" spans="2:15" x14ac:dyDescent="0.35">
      <c r="B350" s="31">
        <f t="shared" si="5"/>
        <v>346</v>
      </c>
      <c r="C350" s="32" t="str">
        <f>IFERROR(GETPIVOTDATA("Low Temp",'TCD 18h-18h'!$A$3,"Date18",B350),"")</f>
        <v/>
      </c>
      <c r="D350" s="32" t="str">
        <f>IFERROR(GETPIVOTDATA("Max de Hi Temp",'TCD 6h-6h'!$A$3,"Date6",B350),"")</f>
        <v/>
      </c>
      <c r="E350" s="33" t="str">
        <f>IFERROR(GETPIVOTDATA("Moyenne de Temp Out",'TCD 0h-0h'!$A$3,"Date0",B350),"")</f>
        <v/>
      </c>
      <c r="F350" s="45" t="str">
        <f>IFERROR(GETPIVOTDATA("Somme de Rain",'TCD 6h-6h'!$A$3,"Date6",B350),"")</f>
        <v/>
      </c>
      <c r="G350" s="45" t="str">
        <f>IFERROR(INDEX('TCD 6h-6h'!$AG:$AG,MATCH($B350,'TCD 6h-6h'!$G:$G,0)),"")</f>
        <v/>
      </c>
      <c r="H350" s="44" t="str">
        <f>IFERROR(GETPIVOTDATA("Max de Rain Rate",'TCD 6h-6h'!$A$3,"Date6",B350),"")</f>
        <v/>
      </c>
      <c r="I350" s="56" t="str">
        <f>IFERROR(GETPIVOTDATA("Min de Bar  ",'TCD 0h-0h'!$A$3,"Date0",$B350),"")</f>
        <v/>
      </c>
      <c r="J350" s="56" t="str">
        <f>IFERROR(GETPIVOTDATA("Max de Bar  ",'TCD 0h-0h'!$A$3,"Date0",$B350),"")</f>
        <v/>
      </c>
      <c r="K350" s="55" t="str">
        <f>IFERROR(GETPIVOTDATA("Moyenne de Bar  ",'TCD 0h-0h'!$A$3,"Date0",$B350),"")</f>
        <v/>
      </c>
      <c r="L350" s="78" t="str">
        <f>IFERROR(GETPIVOTDATA("Moyenne de Wind Speed",'TCD 0h-0h'!$A$3,"Date0",$B350),"")</f>
        <v/>
      </c>
      <c r="M350" s="78" t="str">
        <f>IFERROR(GETPIVOTDATA("Max de Wind Speed",'TCD 0h-0h'!$A$3,"Date0",$B350),"")</f>
        <v/>
      </c>
      <c r="N350" s="77" t="str">
        <f>IFERROR(GETPIVOTDATA("Max de Hi Speed",'TCD 0h-0h'!$A$3,"Date0",$B350),"")</f>
        <v/>
      </c>
      <c r="O350" s="78" t="str">
        <f>IFERROR(INDEX('TCD vent'!$T:$T,MATCH($B350,'TCD vent'!$A:$A,0)),"")</f>
        <v/>
      </c>
    </row>
    <row r="351" spans="2:15" x14ac:dyDescent="0.35">
      <c r="B351" s="31">
        <f t="shared" si="5"/>
        <v>347</v>
      </c>
      <c r="C351" s="32" t="str">
        <f>IFERROR(GETPIVOTDATA("Low Temp",'TCD 18h-18h'!$A$3,"Date18",B351),"")</f>
        <v/>
      </c>
      <c r="D351" s="32" t="str">
        <f>IFERROR(GETPIVOTDATA("Max de Hi Temp",'TCD 6h-6h'!$A$3,"Date6",B351),"")</f>
        <v/>
      </c>
      <c r="E351" s="33" t="str">
        <f>IFERROR(GETPIVOTDATA("Moyenne de Temp Out",'TCD 0h-0h'!$A$3,"Date0",B351),"")</f>
        <v/>
      </c>
      <c r="F351" s="45" t="str">
        <f>IFERROR(GETPIVOTDATA("Somme de Rain",'TCD 6h-6h'!$A$3,"Date6",B351),"")</f>
        <v/>
      </c>
      <c r="G351" s="45" t="str">
        <f>IFERROR(INDEX('TCD 6h-6h'!$AG:$AG,MATCH($B351,'TCD 6h-6h'!$G:$G,0)),"")</f>
        <v/>
      </c>
      <c r="H351" s="44" t="str">
        <f>IFERROR(GETPIVOTDATA("Max de Rain Rate",'TCD 6h-6h'!$A$3,"Date6",B351),"")</f>
        <v/>
      </c>
      <c r="I351" s="56" t="str">
        <f>IFERROR(GETPIVOTDATA("Min de Bar  ",'TCD 0h-0h'!$A$3,"Date0",$B351),"")</f>
        <v/>
      </c>
      <c r="J351" s="56" t="str">
        <f>IFERROR(GETPIVOTDATA("Max de Bar  ",'TCD 0h-0h'!$A$3,"Date0",$B351),"")</f>
        <v/>
      </c>
      <c r="K351" s="55" t="str">
        <f>IFERROR(GETPIVOTDATA("Moyenne de Bar  ",'TCD 0h-0h'!$A$3,"Date0",$B351),"")</f>
        <v/>
      </c>
      <c r="L351" s="78" t="str">
        <f>IFERROR(GETPIVOTDATA("Moyenne de Wind Speed",'TCD 0h-0h'!$A$3,"Date0",$B351),"")</f>
        <v/>
      </c>
      <c r="M351" s="78" t="str">
        <f>IFERROR(GETPIVOTDATA("Max de Wind Speed",'TCD 0h-0h'!$A$3,"Date0",$B351),"")</f>
        <v/>
      </c>
      <c r="N351" s="77" t="str">
        <f>IFERROR(GETPIVOTDATA("Max de Hi Speed",'TCD 0h-0h'!$A$3,"Date0",$B351),"")</f>
        <v/>
      </c>
      <c r="O351" s="78" t="str">
        <f>IFERROR(INDEX('TCD vent'!$T:$T,MATCH($B351,'TCD vent'!$A:$A,0)),"")</f>
        <v/>
      </c>
    </row>
    <row r="352" spans="2:15" x14ac:dyDescent="0.35">
      <c r="B352" s="31">
        <f t="shared" si="5"/>
        <v>348</v>
      </c>
      <c r="C352" s="32" t="str">
        <f>IFERROR(GETPIVOTDATA("Low Temp",'TCD 18h-18h'!$A$3,"Date18",B352),"")</f>
        <v/>
      </c>
      <c r="D352" s="32" t="str">
        <f>IFERROR(GETPIVOTDATA("Max de Hi Temp",'TCD 6h-6h'!$A$3,"Date6",B352),"")</f>
        <v/>
      </c>
      <c r="E352" s="33" t="str">
        <f>IFERROR(GETPIVOTDATA("Moyenne de Temp Out",'TCD 0h-0h'!$A$3,"Date0",B352),"")</f>
        <v/>
      </c>
      <c r="F352" s="45" t="str">
        <f>IFERROR(GETPIVOTDATA("Somme de Rain",'TCD 6h-6h'!$A$3,"Date6",B352),"")</f>
        <v/>
      </c>
      <c r="G352" s="45" t="str">
        <f>IFERROR(INDEX('TCD 6h-6h'!$AG:$AG,MATCH($B352,'TCD 6h-6h'!$G:$G,0)),"")</f>
        <v/>
      </c>
      <c r="H352" s="44" t="str">
        <f>IFERROR(GETPIVOTDATA("Max de Rain Rate",'TCD 6h-6h'!$A$3,"Date6",B352),"")</f>
        <v/>
      </c>
      <c r="I352" s="56" t="str">
        <f>IFERROR(GETPIVOTDATA("Min de Bar  ",'TCD 0h-0h'!$A$3,"Date0",$B352),"")</f>
        <v/>
      </c>
      <c r="J352" s="56" t="str">
        <f>IFERROR(GETPIVOTDATA("Max de Bar  ",'TCD 0h-0h'!$A$3,"Date0",$B352),"")</f>
        <v/>
      </c>
      <c r="K352" s="55" t="str">
        <f>IFERROR(GETPIVOTDATA("Moyenne de Bar  ",'TCD 0h-0h'!$A$3,"Date0",$B352),"")</f>
        <v/>
      </c>
      <c r="L352" s="78" t="str">
        <f>IFERROR(GETPIVOTDATA("Moyenne de Wind Speed",'TCD 0h-0h'!$A$3,"Date0",$B352),"")</f>
        <v/>
      </c>
      <c r="M352" s="78" t="str">
        <f>IFERROR(GETPIVOTDATA("Max de Wind Speed",'TCD 0h-0h'!$A$3,"Date0",$B352),"")</f>
        <v/>
      </c>
      <c r="N352" s="77" t="str">
        <f>IFERROR(GETPIVOTDATA("Max de Hi Speed",'TCD 0h-0h'!$A$3,"Date0",$B352),"")</f>
        <v/>
      </c>
      <c r="O352" s="78" t="str">
        <f>IFERROR(INDEX('TCD vent'!$T:$T,MATCH($B352,'TCD vent'!$A:$A,0)),"")</f>
        <v/>
      </c>
    </row>
    <row r="353" spans="2:15" x14ac:dyDescent="0.35">
      <c r="B353" s="31">
        <f t="shared" si="5"/>
        <v>349</v>
      </c>
      <c r="C353" s="32" t="str">
        <f>IFERROR(GETPIVOTDATA("Low Temp",'TCD 18h-18h'!$A$3,"Date18",B353),"")</f>
        <v/>
      </c>
      <c r="D353" s="32" t="str">
        <f>IFERROR(GETPIVOTDATA("Max de Hi Temp",'TCD 6h-6h'!$A$3,"Date6",B353),"")</f>
        <v/>
      </c>
      <c r="E353" s="33" t="str">
        <f>IFERROR(GETPIVOTDATA("Moyenne de Temp Out",'TCD 0h-0h'!$A$3,"Date0",B353),"")</f>
        <v/>
      </c>
      <c r="F353" s="45" t="str">
        <f>IFERROR(GETPIVOTDATA("Somme de Rain",'TCD 6h-6h'!$A$3,"Date6",B353),"")</f>
        <v/>
      </c>
      <c r="G353" s="45" t="str">
        <f>IFERROR(INDEX('TCD 6h-6h'!$AG:$AG,MATCH($B353,'TCD 6h-6h'!$G:$G,0)),"")</f>
        <v/>
      </c>
      <c r="H353" s="44" t="str">
        <f>IFERROR(GETPIVOTDATA("Max de Rain Rate",'TCD 6h-6h'!$A$3,"Date6",B353),"")</f>
        <v/>
      </c>
      <c r="I353" s="56" t="str">
        <f>IFERROR(GETPIVOTDATA("Min de Bar  ",'TCD 0h-0h'!$A$3,"Date0",$B353),"")</f>
        <v/>
      </c>
      <c r="J353" s="56" t="str">
        <f>IFERROR(GETPIVOTDATA("Max de Bar  ",'TCD 0h-0h'!$A$3,"Date0",$B353),"")</f>
        <v/>
      </c>
      <c r="K353" s="55" t="str">
        <f>IFERROR(GETPIVOTDATA("Moyenne de Bar  ",'TCD 0h-0h'!$A$3,"Date0",$B353),"")</f>
        <v/>
      </c>
      <c r="L353" s="78" t="str">
        <f>IFERROR(GETPIVOTDATA("Moyenne de Wind Speed",'TCD 0h-0h'!$A$3,"Date0",$B353),"")</f>
        <v/>
      </c>
      <c r="M353" s="78" t="str">
        <f>IFERROR(GETPIVOTDATA("Max de Wind Speed",'TCD 0h-0h'!$A$3,"Date0",$B353),"")</f>
        <v/>
      </c>
      <c r="N353" s="77" t="str">
        <f>IFERROR(GETPIVOTDATA("Max de Hi Speed",'TCD 0h-0h'!$A$3,"Date0",$B353),"")</f>
        <v/>
      </c>
      <c r="O353" s="78" t="str">
        <f>IFERROR(INDEX('TCD vent'!$T:$T,MATCH($B353,'TCD vent'!$A:$A,0)),"")</f>
        <v/>
      </c>
    </row>
    <row r="354" spans="2:15" x14ac:dyDescent="0.35">
      <c r="B354" s="31">
        <f t="shared" si="5"/>
        <v>350</v>
      </c>
      <c r="C354" s="32" t="str">
        <f>IFERROR(GETPIVOTDATA("Low Temp",'TCD 18h-18h'!$A$3,"Date18",B354),"")</f>
        <v/>
      </c>
      <c r="D354" s="32" t="str">
        <f>IFERROR(GETPIVOTDATA("Max de Hi Temp",'TCD 6h-6h'!$A$3,"Date6",B354),"")</f>
        <v/>
      </c>
      <c r="E354" s="33" t="str">
        <f>IFERROR(GETPIVOTDATA("Moyenne de Temp Out",'TCD 0h-0h'!$A$3,"Date0",B354),"")</f>
        <v/>
      </c>
      <c r="F354" s="45" t="str">
        <f>IFERROR(GETPIVOTDATA("Somme de Rain",'TCD 6h-6h'!$A$3,"Date6",B354),"")</f>
        <v/>
      </c>
      <c r="G354" s="45" t="str">
        <f>IFERROR(INDEX('TCD 6h-6h'!$AG:$AG,MATCH($B354,'TCD 6h-6h'!$G:$G,0)),"")</f>
        <v/>
      </c>
      <c r="H354" s="44" t="str">
        <f>IFERROR(GETPIVOTDATA("Max de Rain Rate",'TCD 6h-6h'!$A$3,"Date6",B354),"")</f>
        <v/>
      </c>
      <c r="I354" s="56" t="str">
        <f>IFERROR(GETPIVOTDATA("Min de Bar  ",'TCD 0h-0h'!$A$3,"Date0",$B354),"")</f>
        <v/>
      </c>
      <c r="J354" s="56" t="str">
        <f>IFERROR(GETPIVOTDATA("Max de Bar  ",'TCD 0h-0h'!$A$3,"Date0",$B354),"")</f>
        <v/>
      </c>
      <c r="K354" s="55" t="str">
        <f>IFERROR(GETPIVOTDATA("Moyenne de Bar  ",'TCD 0h-0h'!$A$3,"Date0",$B354),"")</f>
        <v/>
      </c>
      <c r="L354" s="78" t="str">
        <f>IFERROR(GETPIVOTDATA("Moyenne de Wind Speed",'TCD 0h-0h'!$A$3,"Date0",$B354),"")</f>
        <v/>
      </c>
      <c r="M354" s="78" t="str">
        <f>IFERROR(GETPIVOTDATA("Max de Wind Speed",'TCD 0h-0h'!$A$3,"Date0",$B354),"")</f>
        <v/>
      </c>
      <c r="N354" s="77" t="str">
        <f>IFERROR(GETPIVOTDATA("Max de Hi Speed",'TCD 0h-0h'!$A$3,"Date0",$B354),"")</f>
        <v/>
      </c>
      <c r="O354" s="78" t="str">
        <f>IFERROR(INDEX('TCD vent'!$T:$T,MATCH($B354,'TCD vent'!$A:$A,0)),"")</f>
        <v/>
      </c>
    </row>
    <row r="355" spans="2:15" x14ac:dyDescent="0.35">
      <c r="B355" s="31">
        <f t="shared" si="5"/>
        <v>351</v>
      </c>
      <c r="C355" s="32" t="str">
        <f>IFERROR(GETPIVOTDATA("Low Temp",'TCD 18h-18h'!$A$3,"Date18",B355),"")</f>
        <v/>
      </c>
      <c r="D355" s="32" t="str">
        <f>IFERROR(GETPIVOTDATA("Max de Hi Temp",'TCD 6h-6h'!$A$3,"Date6",B355),"")</f>
        <v/>
      </c>
      <c r="E355" s="33" t="str">
        <f>IFERROR(GETPIVOTDATA("Moyenne de Temp Out",'TCD 0h-0h'!$A$3,"Date0",B355),"")</f>
        <v/>
      </c>
      <c r="F355" s="45" t="str">
        <f>IFERROR(GETPIVOTDATA("Somme de Rain",'TCD 6h-6h'!$A$3,"Date6",B355),"")</f>
        <v/>
      </c>
      <c r="G355" s="45" t="str">
        <f>IFERROR(INDEX('TCD 6h-6h'!$AG:$AG,MATCH($B355,'TCD 6h-6h'!$G:$G,0)),"")</f>
        <v/>
      </c>
      <c r="H355" s="44" t="str">
        <f>IFERROR(GETPIVOTDATA("Max de Rain Rate",'TCD 6h-6h'!$A$3,"Date6",B355),"")</f>
        <v/>
      </c>
      <c r="I355" s="56" t="str">
        <f>IFERROR(GETPIVOTDATA("Min de Bar  ",'TCD 0h-0h'!$A$3,"Date0",$B355),"")</f>
        <v/>
      </c>
      <c r="J355" s="56" t="str">
        <f>IFERROR(GETPIVOTDATA("Max de Bar  ",'TCD 0h-0h'!$A$3,"Date0",$B355),"")</f>
        <v/>
      </c>
      <c r="K355" s="55" t="str">
        <f>IFERROR(GETPIVOTDATA("Moyenne de Bar  ",'TCD 0h-0h'!$A$3,"Date0",$B355),"")</f>
        <v/>
      </c>
      <c r="L355" s="78" t="str">
        <f>IFERROR(GETPIVOTDATA("Moyenne de Wind Speed",'TCD 0h-0h'!$A$3,"Date0",$B355),"")</f>
        <v/>
      </c>
      <c r="M355" s="78" t="str">
        <f>IFERROR(GETPIVOTDATA("Max de Wind Speed",'TCD 0h-0h'!$A$3,"Date0",$B355),"")</f>
        <v/>
      </c>
      <c r="N355" s="77" t="str">
        <f>IFERROR(GETPIVOTDATA("Max de Hi Speed",'TCD 0h-0h'!$A$3,"Date0",$B355),"")</f>
        <v/>
      </c>
      <c r="O355" s="78" t="str">
        <f>IFERROR(INDEX('TCD vent'!$T:$T,MATCH($B355,'TCD vent'!$A:$A,0)),"")</f>
        <v/>
      </c>
    </row>
    <row r="356" spans="2:15" x14ac:dyDescent="0.35">
      <c r="B356" s="31">
        <f t="shared" si="5"/>
        <v>352</v>
      </c>
      <c r="C356" s="32" t="str">
        <f>IFERROR(GETPIVOTDATA("Low Temp",'TCD 18h-18h'!$A$3,"Date18",B356),"")</f>
        <v/>
      </c>
      <c r="D356" s="32" t="str">
        <f>IFERROR(GETPIVOTDATA("Max de Hi Temp",'TCD 6h-6h'!$A$3,"Date6",B356),"")</f>
        <v/>
      </c>
      <c r="E356" s="33" t="str">
        <f>IFERROR(GETPIVOTDATA("Moyenne de Temp Out",'TCD 0h-0h'!$A$3,"Date0",B356),"")</f>
        <v/>
      </c>
      <c r="F356" s="45" t="str">
        <f>IFERROR(GETPIVOTDATA("Somme de Rain",'TCD 6h-6h'!$A$3,"Date6",B356),"")</f>
        <v/>
      </c>
      <c r="G356" s="45" t="str">
        <f>IFERROR(INDEX('TCD 6h-6h'!$AG:$AG,MATCH($B356,'TCD 6h-6h'!$G:$G,0)),"")</f>
        <v/>
      </c>
      <c r="H356" s="44" t="str">
        <f>IFERROR(GETPIVOTDATA("Max de Rain Rate",'TCD 6h-6h'!$A$3,"Date6",B356),"")</f>
        <v/>
      </c>
      <c r="I356" s="56" t="str">
        <f>IFERROR(GETPIVOTDATA("Min de Bar  ",'TCD 0h-0h'!$A$3,"Date0",$B356),"")</f>
        <v/>
      </c>
      <c r="J356" s="56" t="str">
        <f>IFERROR(GETPIVOTDATA("Max de Bar  ",'TCD 0h-0h'!$A$3,"Date0",$B356),"")</f>
        <v/>
      </c>
      <c r="K356" s="55" t="str">
        <f>IFERROR(GETPIVOTDATA("Moyenne de Bar  ",'TCD 0h-0h'!$A$3,"Date0",$B356),"")</f>
        <v/>
      </c>
      <c r="L356" s="78" t="str">
        <f>IFERROR(GETPIVOTDATA("Moyenne de Wind Speed",'TCD 0h-0h'!$A$3,"Date0",$B356),"")</f>
        <v/>
      </c>
      <c r="M356" s="78" t="str">
        <f>IFERROR(GETPIVOTDATA("Max de Wind Speed",'TCD 0h-0h'!$A$3,"Date0",$B356),"")</f>
        <v/>
      </c>
      <c r="N356" s="77" t="str">
        <f>IFERROR(GETPIVOTDATA("Max de Hi Speed",'TCD 0h-0h'!$A$3,"Date0",$B356),"")</f>
        <v/>
      </c>
      <c r="O356" s="78" t="str">
        <f>IFERROR(INDEX('TCD vent'!$T:$T,MATCH($B356,'TCD vent'!$A:$A,0)),"")</f>
        <v/>
      </c>
    </row>
    <row r="357" spans="2:15" x14ac:dyDescent="0.35">
      <c r="B357" s="31">
        <f t="shared" si="5"/>
        <v>353</v>
      </c>
      <c r="C357" s="32" t="str">
        <f>IFERROR(GETPIVOTDATA("Low Temp",'TCD 18h-18h'!$A$3,"Date18",B357),"")</f>
        <v/>
      </c>
      <c r="D357" s="32" t="str">
        <f>IFERROR(GETPIVOTDATA("Max de Hi Temp",'TCD 6h-6h'!$A$3,"Date6",B357),"")</f>
        <v/>
      </c>
      <c r="E357" s="33" t="str">
        <f>IFERROR(GETPIVOTDATA("Moyenne de Temp Out",'TCD 0h-0h'!$A$3,"Date0",B357),"")</f>
        <v/>
      </c>
      <c r="F357" s="45" t="str">
        <f>IFERROR(GETPIVOTDATA("Somme de Rain",'TCD 6h-6h'!$A$3,"Date6",B357),"")</f>
        <v/>
      </c>
      <c r="G357" s="45" t="str">
        <f>IFERROR(INDEX('TCD 6h-6h'!$AG:$AG,MATCH($B357,'TCD 6h-6h'!$G:$G,0)),"")</f>
        <v/>
      </c>
      <c r="H357" s="44" t="str">
        <f>IFERROR(GETPIVOTDATA("Max de Rain Rate",'TCD 6h-6h'!$A$3,"Date6",B357),"")</f>
        <v/>
      </c>
      <c r="I357" s="56" t="str">
        <f>IFERROR(GETPIVOTDATA("Min de Bar  ",'TCD 0h-0h'!$A$3,"Date0",$B357),"")</f>
        <v/>
      </c>
      <c r="J357" s="56" t="str">
        <f>IFERROR(GETPIVOTDATA("Max de Bar  ",'TCD 0h-0h'!$A$3,"Date0",$B357),"")</f>
        <v/>
      </c>
      <c r="K357" s="55" t="str">
        <f>IFERROR(GETPIVOTDATA("Moyenne de Bar  ",'TCD 0h-0h'!$A$3,"Date0",$B357),"")</f>
        <v/>
      </c>
      <c r="L357" s="78" t="str">
        <f>IFERROR(GETPIVOTDATA("Moyenne de Wind Speed",'TCD 0h-0h'!$A$3,"Date0",$B357),"")</f>
        <v/>
      </c>
      <c r="M357" s="78" t="str">
        <f>IFERROR(GETPIVOTDATA("Max de Wind Speed",'TCD 0h-0h'!$A$3,"Date0",$B357),"")</f>
        <v/>
      </c>
      <c r="N357" s="77" t="str">
        <f>IFERROR(GETPIVOTDATA("Max de Hi Speed",'TCD 0h-0h'!$A$3,"Date0",$B357),"")</f>
        <v/>
      </c>
      <c r="O357" s="78" t="str">
        <f>IFERROR(INDEX('TCD vent'!$T:$T,MATCH($B357,'TCD vent'!$A:$A,0)),"")</f>
        <v/>
      </c>
    </row>
    <row r="358" spans="2:15" x14ac:dyDescent="0.35">
      <c r="B358" s="31">
        <f t="shared" si="5"/>
        <v>354</v>
      </c>
      <c r="C358" s="32" t="str">
        <f>IFERROR(GETPIVOTDATA("Low Temp",'TCD 18h-18h'!$A$3,"Date18",B358),"")</f>
        <v/>
      </c>
      <c r="D358" s="32" t="str">
        <f>IFERROR(GETPIVOTDATA("Max de Hi Temp",'TCD 6h-6h'!$A$3,"Date6",B358),"")</f>
        <v/>
      </c>
      <c r="E358" s="33" t="str">
        <f>IFERROR(GETPIVOTDATA("Moyenne de Temp Out",'TCD 0h-0h'!$A$3,"Date0",B358),"")</f>
        <v/>
      </c>
      <c r="F358" s="45" t="str">
        <f>IFERROR(GETPIVOTDATA("Somme de Rain",'TCD 6h-6h'!$A$3,"Date6",B358),"")</f>
        <v/>
      </c>
      <c r="G358" s="45" t="str">
        <f>IFERROR(INDEX('TCD 6h-6h'!$AG:$AG,MATCH($B358,'TCD 6h-6h'!$G:$G,0)),"")</f>
        <v/>
      </c>
      <c r="H358" s="44" t="str">
        <f>IFERROR(GETPIVOTDATA("Max de Rain Rate",'TCD 6h-6h'!$A$3,"Date6",B358),"")</f>
        <v/>
      </c>
      <c r="I358" s="56" t="str">
        <f>IFERROR(GETPIVOTDATA("Min de Bar  ",'TCD 0h-0h'!$A$3,"Date0",$B358),"")</f>
        <v/>
      </c>
      <c r="J358" s="56" t="str">
        <f>IFERROR(GETPIVOTDATA("Max de Bar  ",'TCD 0h-0h'!$A$3,"Date0",$B358),"")</f>
        <v/>
      </c>
      <c r="K358" s="55" t="str">
        <f>IFERROR(GETPIVOTDATA("Moyenne de Bar  ",'TCD 0h-0h'!$A$3,"Date0",$B358),"")</f>
        <v/>
      </c>
      <c r="L358" s="78" t="str">
        <f>IFERROR(GETPIVOTDATA("Moyenne de Wind Speed",'TCD 0h-0h'!$A$3,"Date0",$B358),"")</f>
        <v/>
      </c>
      <c r="M358" s="78" t="str">
        <f>IFERROR(GETPIVOTDATA("Max de Wind Speed",'TCD 0h-0h'!$A$3,"Date0",$B358),"")</f>
        <v/>
      </c>
      <c r="N358" s="77" t="str">
        <f>IFERROR(GETPIVOTDATA("Max de Hi Speed",'TCD 0h-0h'!$A$3,"Date0",$B358),"")</f>
        <v/>
      </c>
      <c r="O358" s="78" t="str">
        <f>IFERROR(INDEX('TCD vent'!$T:$T,MATCH($B358,'TCD vent'!$A:$A,0)),"")</f>
        <v/>
      </c>
    </row>
    <row r="359" spans="2:15" x14ac:dyDescent="0.35">
      <c r="B359" s="31">
        <f t="shared" si="5"/>
        <v>355</v>
      </c>
      <c r="C359" s="32" t="str">
        <f>IFERROR(GETPIVOTDATA("Low Temp",'TCD 18h-18h'!$A$3,"Date18",B359),"")</f>
        <v/>
      </c>
      <c r="D359" s="32" t="str">
        <f>IFERROR(GETPIVOTDATA("Max de Hi Temp",'TCD 6h-6h'!$A$3,"Date6",B359),"")</f>
        <v/>
      </c>
      <c r="E359" s="33" t="str">
        <f>IFERROR(GETPIVOTDATA("Moyenne de Temp Out",'TCD 0h-0h'!$A$3,"Date0",B359),"")</f>
        <v/>
      </c>
      <c r="F359" s="45" t="str">
        <f>IFERROR(GETPIVOTDATA("Somme de Rain",'TCD 6h-6h'!$A$3,"Date6",B359),"")</f>
        <v/>
      </c>
      <c r="G359" s="45" t="str">
        <f>IFERROR(INDEX('TCD 6h-6h'!$AG:$AG,MATCH($B359,'TCD 6h-6h'!$G:$G,0)),"")</f>
        <v/>
      </c>
      <c r="H359" s="44" t="str">
        <f>IFERROR(GETPIVOTDATA("Max de Rain Rate",'TCD 6h-6h'!$A$3,"Date6",B359),"")</f>
        <v/>
      </c>
      <c r="I359" s="56" t="str">
        <f>IFERROR(GETPIVOTDATA("Min de Bar  ",'TCD 0h-0h'!$A$3,"Date0",$B359),"")</f>
        <v/>
      </c>
      <c r="J359" s="56" t="str">
        <f>IFERROR(GETPIVOTDATA("Max de Bar  ",'TCD 0h-0h'!$A$3,"Date0",$B359),"")</f>
        <v/>
      </c>
      <c r="K359" s="55" t="str">
        <f>IFERROR(GETPIVOTDATA("Moyenne de Bar  ",'TCD 0h-0h'!$A$3,"Date0",$B359),"")</f>
        <v/>
      </c>
      <c r="L359" s="78" t="str">
        <f>IFERROR(GETPIVOTDATA("Moyenne de Wind Speed",'TCD 0h-0h'!$A$3,"Date0",$B359),"")</f>
        <v/>
      </c>
      <c r="M359" s="78" t="str">
        <f>IFERROR(GETPIVOTDATA("Max de Wind Speed",'TCD 0h-0h'!$A$3,"Date0",$B359),"")</f>
        <v/>
      </c>
      <c r="N359" s="77" t="str">
        <f>IFERROR(GETPIVOTDATA("Max de Hi Speed",'TCD 0h-0h'!$A$3,"Date0",$B359),"")</f>
        <v/>
      </c>
      <c r="O359" s="78" t="str">
        <f>IFERROR(INDEX('TCD vent'!$T:$T,MATCH($B359,'TCD vent'!$A:$A,0)),"")</f>
        <v/>
      </c>
    </row>
    <row r="360" spans="2:15" x14ac:dyDescent="0.35">
      <c r="B360" s="31">
        <f t="shared" si="5"/>
        <v>356</v>
      </c>
      <c r="C360" s="32" t="str">
        <f>IFERROR(GETPIVOTDATA("Low Temp",'TCD 18h-18h'!$A$3,"Date18",B360),"")</f>
        <v/>
      </c>
      <c r="D360" s="32" t="str">
        <f>IFERROR(GETPIVOTDATA("Max de Hi Temp",'TCD 6h-6h'!$A$3,"Date6",B360),"")</f>
        <v/>
      </c>
      <c r="E360" s="33" t="str">
        <f>IFERROR(GETPIVOTDATA("Moyenne de Temp Out",'TCD 0h-0h'!$A$3,"Date0",B360),"")</f>
        <v/>
      </c>
      <c r="F360" s="45" t="str">
        <f>IFERROR(GETPIVOTDATA("Somme de Rain",'TCD 6h-6h'!$A$3,"Date6",B360),"")</f>
        <v/>
      </c>
      <c r="G360" s="45" t="str">
        <f>IFERROR(INDEX('TCD 6h-6h'!$AG:$AG,MATCH($B360,'TCD 6h-6h'!$G:$G,0)),"")</f>
        <v/>
      </c>
      <c r="H360" s="44" t="str">
        <f>IFERROR(GETPIVOTDATA("Max de Rain Rate",'TCD 6h-6h'!$A$3,"Date6",B360),"")</f>
        <v/>
      </c>
      <c r="I360" s="56" t="str">
        <f>IFERROR(GETPIVOTDATA("Min de Bar  ",'TCD 0h-0h'!$A$3,"Date0",$B360),"")</f>
        <v/>
      </c>
      <c r="J360" s="56" t="str">
        <f>IFERROR(GETPIVOTDATA("Max de Bar  ",'TCD 0h-0h'!$A$3,"Date0",$B360),"")</f>
        <v/>
      </c>
      <c r="K360" s="55" t="str">
        <f>IFERROR(GETPIVOTDATA("Moyenne de Bar  ",'TCD 0h-0h'!$A$3,"Date0",$B360),"")</f>
        <v/>
      </c>
      <c r="L360" s="78" t="str">
        <f>IFERROR(GETPIVOTDATA("Moyenne de Wind Speed",'TCD 0h-0h'!$A$3,"Date0",$B360),"")</f>
        <v/>
      </c>
      <c r="M360" s="78" t="str">
        <f>IFERROR(GETPIVOTDATA("Max de Wind Speed",'TCD 0h-0h'!$A$3,"Date0",$B360),"")</f>
        <v/>
      </c>
      <c r="N360" s="77" t="str">
        <f>IFERROR(GETPIVOTDATA("Max de Hi Speed",'TCD 0h-0h'!$A$3,"Date0",$B360),"")</f>
        <v/>
      </c>
      <c r="O360" s="78" t="str">
        <f>IFERROR(INDEX('TCD vent'!$T:$T,MATCH($B360,'TCD vent'!$A:$A,0)),"")</f>
        <v/>
      </c>
    </row>
    <row r="361" spans="2:15" x14ac:dyDescent="0.35">
      <c r="B361" s="31">
        <f t="shared" si="5"/>
        <v>357</v>
      </c>
      <c r="C361" s="32" t="str">
        <f>IFERROR(GETPIVOTDATA("Low Temp",'TCD 18h-18h'!$A$3,"Date18",B361),"")</f>
        <v/>
      </c>
      <c r="D361" s="32" t="str">
        <f>IFERROR(GETPIVOTDATA("Max de Hi Temp",'TCD 6h-6h'!$A$3,"Date6",B361),"")</f>
        <v/>
      </c>
      <c r="E361" s="33" t="str">
        <f>IFERROR(GETPIVOTDATA("Moyenne de Temp Out",'TCD 0h-0h'!$A$3,"Date0",B361),"")</f>
        <v/>
      </c>
      <c r="F361" s="45" t="str">
        <f>IFERROR(GETPIVOTDATA("Somme de Rain",'TCD 6h-6h'!$A$3,"Date6",B361),"")</f>
        <v/>
      </c>
      <c r="G361" s="45" t="str">
        <f>IFERROR(INDEX('TCD 6h-6h'!$AG:$AG,MATCH($B361,'TCD 6h-6h'!$G:$G,0)),"")</f>
        <v/>
      </c>
      <c r="H361" s="44" t="str">
        <f>IFERROR(GETPIVOTDATA("Max de Rain Rate",'TCD 6h-6h'!$A$3,"Date6",B361),"")</f>
        <v/>
      </c>
      <c r="I361" s="56" t="str">
        <f>IFERROR(GETPIVOTDATA("Min de Bar  ",'TCD 0h-0h'!$A$3,"Date0",$B361),"")</f>
        <v/>
      </c>
      <c r="J361" s="56" t="str">
        <f>IFERROR(GETPIVOTDATA("Max de Bar  ",'TCD 0h-0h'!$A$3,"Date0",$B361),"")</f>
        <v/>
      </c>
      <c r="K361" s="55" t="str">
        <f>IFERROR(GETPIVOTDATA("Moyenne de Bar  ",'TCD 0h-0h'!$A$3,"Date0",$B361),"")</f>
        <v/>
      </c>
      <c r="L361" s="78" t="str">
        <f>IFERROR(GETPIVOTDATA("Moyenne de Wind Speed",'TCD 0h-0h'!$A$3,"Date0",$B361),"")</f>
        <v/>
      </c>
      <c r="M361" s="78" t="str">
        <f>IFERROR(GETPIVOTDATA("Max de Wind Speed",'TCD 0h-0h'!$A$3,"Date0",$B361),"")</f>
        <v/>
      </c>
      <c r="N361" s="77" t="str">
        <f>IFERROR(GETPIVOTDATA("Max de Hi Speed",'TCD 0h-0h'!$A$3,"Date0",$B361),"")</f>
        <v/>
      </c>
      <c r="O361" s="78" t="str">
        <f>IFERROR(INDEX('TCD vent'!$T:$T,MATCH($B361,'TCD vent'!$A:$A,0)),"")</f>
        <v/>
      </c>
    </row>
    <row r="362" spans="2:15" x14ac:dyDescent="0.35">
      <c r="B362" s="31">
        <f t="shared" si="5"/>
        <v>358</v>
      </c>
      <c r="C362" s="32" t="str">
        <f>IFERROR(GETPIVOTDATA("Low Temp",'TCD 18h-18h'!$A$3,"Date18",B362),"")</f>
        <v/>
      </c>
      <c r="D362" s="32" t="str">
        <f>IFERROR(GETPIVOTDATA("Max de Hi Temp",'TCD 6h-6h'!$A$3,"Date6",B362),"")</f>
        <v/>
      </c>
      <c r="E362" s="33" t="str">
        <f>IFERROR(GETPIVOTDATA("Moyenne de Temp Out",'TCD 0h-0h'!$A$3,"Date0",B362),"")</f>
        <v/>
      </c>
      <c r="F362" s="45" t="str">
        <f>IFERROR(GETPIVOTDATA("Somme de Rain",'TCD 6h-6h'!$A$3,"Date6",B362),"")</f>
        <v/>
      </c>
      <c r="G362" s="45" t="str">
        <f>IFERROR(INDEX('TCD 6h-6h'!$AG:$AG,MATCH($B362,'TCD 6h-6h'!$G:$G,0)),"")</f>
        <v/>
      </c>
      <c r="H362" s="44" t="str">
        <f>IFERROR(GETPIVOTDATA("Max de Rain Rate",'TCD 6h-6h'!$A$3,"Date6",B362),"")</f>
        <v/>
      </c>
      <c r="I362" s="56" t="str">
        <f>IFERROR(GETPIVOTDATA("Min de Bar  ",'TCD 0h-0h'!$A$3,"Date0",$B362),"")</f>
        <v/>
      </c>
      <c r="J362" s="56" t="str">
        <f>IFERROR(GETPIVOTDATA("Max de Bar  ",'TCD 0h-0h'!$A$3,"Date0",$B362),"")</f>
        <v/>
      </c>
      <c r="K362" s="55" t="str">
        <f>IFERROR(GETPIVOTDATA("Moyenne de Bar  ",'TCD 0h-0h'!$A$3,"Date0",$B362),"")</f>
        <v/>
      </c>
      <c r="L362" s="78" t="str">
        <f>IFERROR(GETPIVOTDATA("Moyenne de Wind Speed",'TCD 0h-0h'!$A$3,"Date0",$B362),"")</f>
        <v/>
      </c>
      <c r="M362" s="78" t="str">
        <f>IFERROR(GETPIVOTDATA("Max de Wind Speed",'TCD 0h-0h'!$A$3,"Date0",$B362),"")</f>
        <v/>
      </c>
      <c r="N362" s="77" t="str">
        <f>IFERROR(GETPIVOTDATA("Max de Hi Speed",'TCD 0h-0h'!$A$3,"Date0",$B362),"")</f>
        <v/>
      </c>
      <c r="O362" s="78" t="str">
        <f>IFERROR(INDEX('TCD vent'!$T:$T,MATCH($B362,'TCD vent'!$A:$A,0)),"")</f>
        <v/>
      </c>
    </row>
    <row r="363" spans="2:15" x14ac:dyDescent="0.35">
      <c r="B363" s="31">
        <f t="shared" si="5"/>
        <v>359</v>
      </c>
      <c r="C363" s="32" t="str">
        <f>IFERROR(GETPIVOTDATA("Low Temp",'TCD 18h-18h'!$A$3,"Date18",B363),"")</f>
        <v/>
      </c>
      <c r="D363" s="32" t="str">
        <f>IFERROR(GETPIVOTDATA("Max de Hi Temp",'TCD 6h-6h'!$A$3,"Date6",B363),"")</f>
        <v/>
      </c>
      <c r="E363" s="33" t="str">
        <f>IFERROR(GETPIVOTDATA("Moyenne de Temp Out",'TCD 0h-0h'!$A$3,"Date0",B363),"")</f>
        <v/>
      </c>
      <c r="F363" s="45" t="str">
        <f>IFERROR(GETPIVOTDATA("Somme de Rain",'TCD 6h-6h'!$A$3,"Date6",B363),"")</f>
        <v/>
      </c>
      <c r="G363" s="45" t="str">
        <f>IFERROR(INDEX('TCD 6h-6h'!$AG:$AG,MATCH($B363,'TCD 6h-6h'!$G:$G,0)),"")</f>
        <v/>
      </c>
      <c r="H363" s="44" t="str">
        <f>IFERROR(GETPIVOTDATA("Max de Rain Rate",'TCD 6h-6h'!$A$3,"Date6",B363),"")</f>
        <v/>
      </c>
      <c r="I363" s="56" t="str">
        <f>IFERROR(GETPIVOTDATA("Min de Bar  ",'TCD 0h-0h'!$A$3,"Date0",$B363),"")</f>
        <v/>
      </c>
      <c r="J363" s="56" t="str">
        <f>IFERROR(GETPIVOTDATA("Max de Bar  ",'TCD 0h-0h'!$A$3,"Date0",$B363),"")</f>
        <v/>
      </c>
      <c r="K363" s="55" t="str">
        <f>IFERROR(GETPIVOTDATA("Moyenne de Bar  ",'TCD 0h-0h'!$A$3,"Date0",$B363),"")</f>
        <v/>
      </c>
      <c r="L363" s="78" t="str">
        <f>IFERROR(GETPIVOTDATA("Moyenne de Wind Speed",'TCD 0h-0h'!$A$3,"Date0",$B363),"")</f>
        <v/>
      </c>
      <c r="M363" s="78" t="str">
        <f>IFERROR(GETPIVOTDATA("Max de Wind Speed",'TCD 0h-0h'!$A$3,"Date0",$B363),"")</f>
        <v/>
      </c>
      <c r="N363" s="77" t="str">
        <f>IFERROR(GETPIVOTDATA("Max de Hi Speed",'TCD 0h-0h'!$A$3,"Date0",$B363),"")</f>
        <v/>
      </c>
      <c r="O363" s="78" t="str">
        <f>IFERROR(INDEX('TCD vent'!$T:$T,MATCH($B363,'TCD vent'!$A:$A,0)),"")</f>
        <v/>
      </c>
    </row>
    <row r="364" spans="2:15" x14ac:dyDescent="0.35">
      <c r="B364" s="31">
        <f t="shared" si="5"/>
        <v>360</v>
      </c>
      <c r="C364" s="32" t="str">
        <f>IFERROR(GETPIVOTDATA("Low Temp",'TCD 18h-18h'!$A$3,"Date18",B364),"")</f>
        <v/>
      </c>
      <c r="D364" s="32" t="str">
        <f>IFERROR(GETPIVOTDATA("Max de Hi Temp",'TCD 6h-6h'!$A$3,"Date6",B364),"")</f>
        <v/>
      </c>
      <c r="E364" s="33" t="str">
        <f>IFERROR(GETPIVOTDATA("Moyenne de Temp Out",'TCD 0h-0h'!$A$3,"Date0",B364),"")</f>
        <v/>
      </c>
      <c r="F364" s="45" t="str">
        <f>IFERROR(GETPIVOTDATA("Somme de Rain",'TCD 6h-6h'!$A$3,"Date6",B364),"")</f>
        <v/>
      </c>
      <c r="G364" s="45" t="str">
        <f>IFERROR(INDEX('TCD 6h-6h'!$AG:$AG,MATCH($B364,'TCD 6h-6h'!$G:$G,0)),"")</f>
        <v/>
      </c>
      <c r="H364" s="44" t="str">
        <f>IFERROR(GETPIVOTDATA("Max de Rain Rate",'TCD 6h-6h'!$A$3,"Date6",B364),"")</f>
        <v/>
      </c>
      <c r="I364" s="56" t="str">
        <f>IFERROR(GETPIVOTDATA("Min de Bar  ",'TCD 0h-0h'!$A$3,"Date0",$B364),"")</f>
        <v/>
      </c>
      <c r="J364" s="56" t="str">
        <f>IFERROR(GETPIVOTDATA("Max de Bar  ",'TCD 0h-0h'!$A$3,"Date0",$B364),"")</f>
        <v/>
      </c>
      <c r="K364" s="55" t="str">
        <f>IFERROR(GETPIVOTDATA("Moyenne de Bar  ",'TCD 0h-0h'!$A$3,"Date0",$B364),"")</f>
        <v/>
      </c>
      <c r="L364" s="78" t="str">
        <f>IFERROR(GETPIVOTDATA("Moyenne de Wind Speed",'TCD 0h-0h'!$A$3,"Date0",$B364),"")</f>
        <v/>
      </c>
      <c r="M364" s="78" t="str">
        <f>IFERROR(GETPIVOTDATA("Max de Wind Speed",'TCD 0h-0h'!$A$3,"Date0",$B364),"")</f>
        <v/>
      </c>
      <c r="N364" s="77" t="str">
        <f>IFERROR(GETPIVOTDATA("Max de Hi Speed",'TCD 0h-0h'!$A$3,"Date0",$B364),"")</f>
        <v/>
      </c>
      <c r="O364" s="78" t="str">
        <f>IFERROR(INDEX('TCD vent'!$T:$T,MATCH($B364,'TCD vent'!$A:$A,0)),"")</f>
        <v/>
      </c>
    </row>
    <row r="365" spans="2:15" x14ac:dyDescent="0.35">
      <c r="B365" s="31">
        <f t="shared" si="5"/>
        <v>361</v>
      </c>
      <c r="C365" s="32" t="str">
        <f>IFERROR(GETPIVOTDATA("Low Temp",'TCD 18h-18h'!$A$3,"Date18",B365),"")</f>
        <v/>
      </c>
      <c r="D365" s="32" t="str">
        <f>IFERROR(GETPIVOTDATA("Max de Hi Temp",'TCD 6h-6h'!$A$3,"Date6",B365),"")</f>
        <v/>
      </c>
      <c r="E365" s="33" t="str">
        <f>IFERROR(GETPIVOTDATA("Moyenne de Temp Out",'TCD 0h-0h'!$A$3,"Date0",B365),"")</f>
        <v/>
      </c>
      <c r="F365" s="45" t="str">
        <f>IFERROR(GETPIVOTDATA("Somme de Rain",'TCD 6h-6h'!$A$3,"Date6",B365),"")</f>
        <v/>
      </c>
      <c r="G365" s="45" t="str">
        <f>IFERROR(INDEX('TCD 6h-6h'!$AG:$AG,MATCH($B365,'TCD 6h-6h'!$G:$G,0)),"")</f>
        <v/>
      </c>
      <c r="H365" s="44" t="str">
        <f>IFERROR(GETPIVOTDATA("Max de Rain Rate",'TCD 6h-6h'!$A$3,"Date6",B365),"")</f>
        <v/>
      </c>
      <c r="I365" s="56" t="str">
        <f>IFERROR(GETPIVOTDATA("Min de Bar  ",'TCD 0h-0h'!$A$3,"Date0",$B365),"")</f>
        <v/>
      </c>
      <c r="J365" s="56" t="str">
        <f>IFERROR(GETPIVOTDATA("Max de Bar  ",'TCD 0h-0h'!$A$3,"Date0",$B365),"")</f>
        <v/>
      </c>
      <c r="K365" s="55" t="str">
        <f>IFERROR(GETPIVOTDATA("Moyenne de Bar  ",'TCD 0h-0h'!$A$3,"Date0",$B365),"")</f>
        <v/>
      </c>
      <c r="L365" s="78" t="str">
        <f>IFERROR(GETPIVOTDATA("Moyenne de Wind Speed",'TCD 0h-0h'!$A$3,"Date0",$B365),"")</f>
        <v/>
      </c>
      <c r="M365" s="78" t="str">
        <f>IFERROR(GETPIVOTDATA("Max de Wind Speed",'TCD 0h-0h'!$A$3,"Date0",$B365),"")</f>
        <v/>
      </c>
      <c r="N365" s="77" t="str">
        <f>IFERROR(GETPIVOTDATA("Max de Hi Speed",'TCD 0h-0h'!$A$3,"Date0",$B365),"")</f>
        <v/>
      </c>
      <c r="O365" s="78" t="str">
        <f>IFERROR(INDEX('TCD vent'!$T:$T,MATCH($B365,'TCD vent'!$A:$A,0)),"")</f>
        <v/>
      </c>
    </row>
    <row r="366" spans="2:15" x14ac:dyDescent="0.35">
      <c r="B366" s="31">
        <f t="shared" si="5"/>
        <v>362</v>
      </c>
      <c r="C366" s="32" t="str">
        <f>IFERROR(GETPIVOTDATA("Low Temp",'TCD 18h-18h'!$A$3,"Date18",B366),"")</f>
        <v/>
      </c>
      <c r="D366" s="32" t="str">
        <f>IFERROR(GETPIVOTDATA("Max de Hi Temp",'TCD 6h-6h'!$A$3,"Date6",B366),"")</f>
        <v/>
      </c>
      <c r="E366" s="33" t="str">
        <f>IFERROR(GETPIVOTDATA("Moyenne de Temp Out",'TCD 0h-0h'!$A$3,"Date0",B366),"")</f>
        <v/>
      </c>
      <c r="F366" s="45" t="str">
        <f>IFERROR(GETPIVOTDATA("Somme de Rain",'TCD 6h-6h'!$A$3,"Date6",B366),"")</f>
        <v/>
      </c>
      <c r="G366" s="45" t="str">
        <f>IFERROR(INDEX('TCD 6h-6h'!$AG:$AG,MATCH($B366,'TCD 6h-6h'!$G:$G,0)),"")</f>
        <v/>
      </c>
      <c r="H366" s="44" t="str">
        <f>IFERROR(GETPIVOTDATA("Max de Rain Rate",'TCD 6h-6h'!$A$3,"Date6",B366),"")</f>
        <v/>
      </c>
      <c r="I366" s="56" t="str">
        <f>IFERROR(GETPIVOTDATA("Min de Bar  ",'TCD 0h-0h'!$A$3,"Date0",$B366),"")</f>
        <v/>
      </c>
      <c r="J366" s="56" t="str">
        <f>IFERROR(GETPIVOTDATA("Max de Bar  ",'TCD 0h-0h'!$A$3,"Date0",$B366),"")</f>
        <v/>
      </c>
      <c r="K366" s="55" t="str">
        <f>IFERROR(GETPIVOTDATA("Moyenne de Bar  ",'TCD 0h-0h'!$A$3,"Date0",$B366),"")</f>
        <v/>
      </c>
      <c r="L366" s="78" t="str">
        <f>IFERROR(GETPIVOTDATA("Moyenne de Wind Speed",'TCD 0h-0h'!$A$3,"Date0",$B366),"")</f>
        <v/>
      </c>
      <c r="M366" s="78" t="str">
        <f>IFERROR(GETPIVOTDATA("Max de Wind Speed",'TCD 0h-0h'!$A$3,"Date0",$B366),"")</f>
        <v/>
      </c>
      <c r="N366" s="77" t="str">
        <f>IFERROR(GETPIVOTDATA("Max de Hi Speed",'TCD 0h-0h'!$A$3,"Date0",$B366),"")</f>
        <v/>
      </c>
      <c r="O366" s="78" t="str">
        <f>IFERROR(INDEX('TCD vent'!$T:$T,MATCH($B366,'TCD vent'!$A:$A,0)),"")</f>
        <v/>
      </c>
    </row>
    <row r="367" spans="2:15" x14ac:dyDescent="0.35">
      <c r="B367" s="31">
        <f t="shared" si="5"/>
        <v>363</v>
      </c>
      <c r="C367" s="32" t="str">
        <f>IFERROR(GETPIVOTDATA("Low Temp",'TCD 18h-18h'!$A$3,"Date18",B367),"")</f>
        <v/>
      </c>
      <c r="D367" s="32" t="str">
        <f>IFERROR(GETPIVOTDATA("Max de Hi Temp",'TCD 6h-6h'!$A$3,"Date6",B367),"")</f>
        <v/>
      </c>
      <c r="E367" s="33" t="str">
        <f>IFERROR(GETPIVOTDATA("Moyenne de Temp Out",'TCD 0h-0h'!$A$3,"Date0",B367),"")</f>
        <v/>
      </c>
      <c r="F367" s="45" t="str">
        <f>IFERROR(GETPIVOTDATA("Somme de Rain",'TCD 6h-6h'!$A$3,"Date6",B367),"")</f>
        <v/>
      </c>
      <c r="G367" s="45" t="str">
        <f>IFERROR(INDEX('TCD 6h-6h'!$AG:$AG,MATCH($B367,'TCD 6h-6h'!$G:$G,0)),"")</f>
        <v/>
      </c>
      <c r="H367" s="44" t="str">
        <f>IFERROR(GETPIVOTDATA("Max de Rain Rate",'TCD 6h-6h'!$A$3,"Date6",B367),"")</f>
        <v/>
      </c>
      <c r="I367" s="56" t="str">
        <f>IFERROR(GETPIVOTDATA("Min de Bar  ",'TCD 0h-0h'!$A$3,"Date0",$B367),"")</f>
        <v/>
      </c>
      <c r="J367" s="56" t="str">
        <f>IFERROR(GETPIVOTDATA("Max de Bar  ",'TCD 0h-0h'!$A$3,"Date0",$B367),"")</f>
        <v/>
      </c>
      <c r="K367" s="55" t="str">
        <f>IFERROR(GETPIVOTDATA("Moyenne de Bar  ",'TCD 0h-0h'!$A$3,"Date0",$B367),"")</f>
        <v/>
      </c>
      <c r="L367" s="78" t="str">
        <f>IFERROR(GETPIVOTDATA("Moyenne de Wind Speed",'TCD 0h-0h'!$A$3,"Date0",$B367),"")</f>
        <v/>
      </c>
      <c r="M367" s="78" t="str">
        <f>IFERROR(GETPIVOTDATA("Max de Wind Speed",'TCD 0h-0h'!$A$3,"Date0",$B367),"")</f>
        <v/>
      </c>
      <c r="N367" s="77" t="str">
        <f>IFERROR(GETPIVOTDATA("Max de Hi Speed",'TCD 0h-0h'!$A$3,"Date0",$B367),"")</f>
        <v/>
      </c>
      <c r="O367" s="78" t="str">
        <f>IFERROR(INDEX('TCD vent'!$T:$T,MATCH($B367,'TCD vent'!$A:$A,0)),"")</f>
        <v/>
      </c>
    </row>
    <row r="368" spans="2:15" x14ac:dyDescent="0.35">
      <c r="B368" s="31">
        <f t="shared" si="5"/>
        <v>364</v>
      </c>
      <c r="C368" s="32" t="str">
        <f>IFERROR(GETPIVOTDATA("Low Temp",'TCD 18h-18h'!$A$3,"Date18",B368),"")</f>
        <v/>
      </c>
      <c r="D368" s="32" t="str">
        <f>IFERROR(GETPIVOTDATA("Max de Hi Temp",'TCD 6h-6h'!$A$3,"Date6",B368),"")</f>
        <v/>
      </c>
      <c r="E368" s="33" t="str">
        <f>IFERROR(GETPIVOTDATA("Moyenne de Temp Out",'TCD 0h-0h'!$A$3,"Date0",B368),"")</f>
        <v/>
      </c>
      <c r="F368" s="45" t="str">
        <f>IFERROR(GETPIVOTDATA("Somme de Rain",'TCD 6h-6h'!$A$3,"Date6",B368),"")</f>
        <v/>
      </c>
      <c r="G368" s="45" t="str">
        <f>IFERROR(INDEX('TCD 6h-6h'!$AG:$AG,MATCH($B368,'TCD 6h-6h'!$G:$G,0)),"")</f>
        <v/>
      </c>
      <c r="H368" s="44" t="str">
        <f>IFERROR(GETPIVOTDATA("Max de Rain Rate",'TCD 6h-6h'!$A$3,"Date6",B368),"")</f>
        <v/>
      </c>
      <c r="I368" s="56" t="str">
        <f>IFERROR(GETPIVOTDATA("Min de Bar  ",'TCD 0h-0h'!$A$3,"Date0",$B368),"")</f>
        <v/>
      </c>
      <c r="J368" s="56" t="str">
        <f>IFERROR(GETPIVOTDATA("Max de Bar  ",'TCD 0h-0h'!$A$3,"Date0",$B368),"")</f>
        <v/>
      </c>
      <c r="K368" s="55" t="str">
        <f>IFERROR(GETPIVOTDATA("Moyenne de Bar  ",'TCD 0h-0h'!$A$3,"Date0",$B368),"")</f>
        <v/>
      </c>
      <c r="L368" s="78" t="str">
        <f>IFERROR(GETPIVOTDATA("Moyenne de Wind Speed",'TCD 0h-0h'!$A$3,"Date0",$B368),"")</f>
        <v/>
      </c>
      <c r="M368" s="78" t="str">
        <f>IFERROR(GETPIVOTDATA("Max de Wind Speed",'TCD 0h-0h'!$A$3,"Date0",$B368),"")</f>
        <v/>
      </c>
      <c r="N368" s="77" t="str">
        <f>IFERROR(GETPIVOTDATA("Max de Hi Speed",'TCD 0h-0h'!$A$3,"Date0",$B368),"")</f>
        <v/>
      </c>
      <c r="O368" s="78" t="str">
        <f>IFERROR(INDEX('TCD vent'!$T:$T,MATCH($B368,'TCD vent'!$A:$A,0)),"")</f>
        <v/>
      </c>
    </row>
    <row r="369" spans="2:15" x14ac:dyDescent="0.35">
      <c r="B369" s="31">
        <f t="shared" si="5"/>
        <v>365</v>
      </c>
      <c r="C369" s="32" t="str">
        <f>IFERROR(GETPIVOTDATA("Low Temp",'TCD 18h-18h'!$A$3,"Date18",B369),"")</f>
        <v/>
      </c>
      <c r="D369" s="32" t="str">
        <f>IFERROR(GETPIVOTDATA("Max de Hi Temp",'TCD 6h-6h'!$A$3,"Date6",B369),"")</f>
        <v/>
      </c>
      <c r="E369" s="33" t="str">
        <f>IFERROR(GETPIVOTDATA("Moyenne de Temp Out",'TCD 0h-0h'!$A$3,"Date0",B369),"")</f>
        <v/>
      </c>
      <c r="F369" s="45" t="str">
        <f>IFERROR(GETPIVOTDATA("Somme de Rain",'TCD 6h-6h'!$A$3,"Date6",B369),"")</f>
        <v/>
      </c>
      <c r="G369" s="45" t="str">
        <f>IFERROR(INDEX('TCD 6h-6h'!$AG:$AG,MATCH($B369,'TCD 6h-6h'!$G:$G,0)),"")</f>
        <v/>
      </c>
      <c r="H369" s="44" t="str">
        <f>IFERROR(GETPIVOTDATA("Max de Rain Rate",'TCD 6h-6h'!$A$3,"Date6",B369),"")</f>
        <v/>
      </c>
      <c r="I369" s="56" t="str">
        <f>IFERROR(GETPIVOTDATA("Min de Bar  ",'TCD 0h-0h'!$A$3,"Date0",$B369),"")</f>
        <v/>
      </c>
      <c r="J369" s="56" t="str">
        <f>IFERROR(GETPIVOTDATA("Max de Bar  ",'TCD 0h-0h'!$A$3,"Date0",$B369),"")</f>
        <v/>
      </c>
      <c r="K369" s="55" t="str">
        <f>IFERROR(GETPIVOTDATA("Moyenne de Bar  ",'TCD 0h-0h'!$A$3,"Date0",$B369),"")</f>
        <v/>
      </c>
      <c r="L369" s="78" t="str">
        <f>IFERROR(GETPIVOTDATA("Moyenne de Wind Speed",'TCD 0h-0h'!$A$3,"Date0",$B369),"")</f>
        <v/>
      </c>
      <c r="M369" s="78" t="str">
        <f>IFERROR(GETPIVOTDATA("Max de Wind Speed",'TCD 0h-0h'!$A$3,"Date0",$B369),"")</f>
        <v/>
      </c>
      <c r="N369" s="77" t="str">
        <f>IFERROR(GETPIVOTDATA("Max de Hi Speed",'TCD 0h-0h'!$A$3,"Date0",$B369),"")</f>
        <v/>
      </c>
      <c r="O369" s="78" t="str">
        <f>IFERROR(INDEX('TCD vent'!$T:$T,MATCH($B369,'TCD vent'!$A:$A,0)),"")</f>
        <v/>
      </c>
    </row>
    <row r="370" spans="2:15" x14ac:dyDescent="0.35">
      <c r="B370" s="31">
        <f t="shared" si="5"/>
        <v>366</v>
      </c>
      <c r="C370" s="32" t="str">
        <f>IFERROR(GETPIVOTDATA("Low Temp",'TCD 18h-18h'!$A$3,"Date18",B370),"")</f>
        <v/>
      </c>
      <c r="D370" s="32" t="str">
        <f>IFERROR(GETPIVOTDATA("Max de Hi Temp",'TCD 6h-6h'!$A$3,"Date6",B370),"")</f>
        <v/>
      </c>
      <c r="E370" s="33" t="str">
        <f>IFERROR(GETPIVOTDATA("Moyenne de Temp Out",'TCD 0h-0h'!$A$3,"Date0",B370),"")</f>
        <v/>
      </c>
      <c r="F370" s="45" t="str">
        <f>IFERROR(GETPIVOTDATA("Somme de Rain",'TCD 6h-6h'!$A$3,"Date6",B370),"")</f>
        <v/>
      </c>
      <c r="G370" s="45" t="str">
        <f>IFERROR(INDEX('TCD 6h-6h'!$AG:$AG,MATCH($B370,'TCD 6h-6h'!$G:$G,0)),"")</f>
        <v/>
      </c>
      <c r="H370" s="44" t="str">
        <f>IFERROR(GETPIVOTDATA("Max de Rain Rate",'TCD 6h-6h'!$A$3,"Date6",B370),"")</f>
        <v/>
      </c>
      <c r="I370" s="56" t="str">
        <f>IFERROR(GETPIVOTDATA("Min de Bar  ",'TCD 0h-0h'!$A$3,"Date0",$B370),"")</f>
        <v/>
      </c>
      <c r="J370" s="56" t="str">
        <f>IFERROR(GETPIVOTDATA("Max de Bar  ",'TCD 0h-0h'!$A$3,"Date0",$B370),"")</f>
        <v/>
      </c>
      <c r="K370" s="55" t="str">
        <f>IFERROR(GETPIVOTDATA("Moyenne de Bar  ",'TCD 0h-0h'!$A$3,"Date0",$B370),"")</f>
        <v/>
      </c>
      <c r="L370" s="78" t="str">
        <f>IFERROR(GETPIVOTDATA("Moyenne de Wind Speed",'TCD 0h-0h'!$A$3,"Date0",$B370),"")</f>
        <v/>
      </c>
      <c r="M370" s="78" t="str">
        <f>IFERROR(GETPIVOTDATA("Max de Wind Speed",'TCD 0h-0h'!$A$3,"Date0",$B370),"")</f>
        <v/>
      </c>
      <c r="N370" s="77" t="str">
        <f>IFERROR(GETPIVOTDATA("Max de Hi Speed",'TCD 0h-0h'!$A$3,"Date0",$B370),"")</f>
        <v/>
      </c>
      <c r="O370" s="78" t="str">
        <f>IFERROR(INDEX('TCD vent'!$T:$T,MATCH($B370,'TCD vent'!$A:$A,0)),"")</f>
        <v/>
      </c>
    </row>
  </sheetData>
  <mergeCells count="1">
    <mergeCell ref="E2:G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9" tint="-0.249977111117893"/>
  </sheetPr>
  <dimension ref="B1:U17"/>
  <sheetViews>
    <sheetView showZeros="0" topLeftCell="B1" zoomScale="90" zoomScaleNormal="90" workbookViewId="0">
      <selection activeCell="E4" sqref="E4"/>
    </sheetView>
  </sheetViews>
  <sheetFormatPr baseColWidth="10" defaultRowHeight="14.5" x14ac:dyDescent="0.35"/>
  <cols>
    <col min="1" max="1" width="3" style="276" customWidth="1"/>
    <col min="2" max="2" width="10.08984375" style="276" bestFit="1" customWidth="1"/>
    <col min="3" max="3" width="2.90625" style="278" bestFit="1" customWidth="1"/>
    <col min="4" max="4" width="3.90625" style="278" bestFit="1" customWidth="1"/>
    <col min="5" max="14" width="11.453125" style="276" customWidth="1"/>
    <col min="15" max="15" width="3" style="276" customWidth="1"/>
    <col min="16" max="18" width="9.1796875" style="276" customWidth="1"/>
    <col min="19" max="19" width="3" style="276" customWidth="1"/>
    <col min="20" max="16384" width="10.90625" style="276"/>
  </cols>
  <sheetData>
    <row r="1" spans="2:21" ht="15" thickBot="1" x14ac:dyDescent="0.4"/>
    <row r="2" spans="2:21" ht="15.5" x14ac:dyDescent="0.35">
      <c r="E2" s="276" t="str">
        <f>'Recap Jour'!B2</f>
        <v>Année</v>
      </c>
      <c r="F2" s="293">
        <f>'Recap Jour'!C2</f>
        <v>1900</v>
      </c>
      <c r="H2" s="296">
        <f>'Recap Jour'!E2</f>
        <v>0</v>
      </c>
      <c r="I2" s="296"/>
      <c r="J2" s="296"/>
      <c r="K2" s="292" t="e">
        <f>MATCH(H2,'Recap Jour'!$B$5:$B$370,0)+1</f>
        <v>#N/A</v>
      </c>
    </row>
    <row r="4" spans="2:21" s="277" customFormat="1" ht="31" x14ac:dyDescent="0.35">
      <c r="C4" s="279"/>
      <c r="D4" s="279"/>
      <c r="E4" s="280" t="s">
        <v>199</v>
      </c>
      <c r="F4" s="281" t="s">
        <v>200</v>
      </c>
      <c r="G4" s="282" t="s">
        <v>201</v>
      </c>
      <c r="H4" s="282" t="s">
        <v>202</v>
      </c>
      <c r="I4" s="283" t="s">
        <v>203</v>
      </c>
      <c r="J4" s="283" t="s">
        <v>204</v>
      </c>
      <c r="K4" s="284" t="s">
        <v>205</v>
      </c>
      <c r="L4" s="285" t="s">
        <v>206</v>
      </c>
      <c r="M4" s="286" t="s">
        <v>207</v>
      </c>
      <c r="N4" s="287" t="s">
        <v>208</v>
      </c>
      <c r="P4" s="288" t="s">
        <v>210</v>
      </c>
      <c r="Q4" s="289" t="s">
        <v>211</v>
      </c>
      <c r="R4" s="290" t="s">
        <v>212</v>
      </c>
      <c r="T4" s="294" t="s">
        <v>213</v>
      </c>
      <c r="U4" s="291" t="s">
        <v>214</v>
      </c>
    </row>
    <row r="5" spans="2:21" ht="15.5" x14ac:dyDescent="0.35">
      <c r="B5" s="276" t="s">
        <v>182</v>
      </c>
      <c r="C5" s="278">
        <v>1</v>
      </c>
      <c r="D5" s="278">
        <f>MATCH(DATE($F$2,C5,1),'Recap Jour'!$B$5:$B$370,0)</f>
        <v>1</v>
      </c>
      <c r="E5" s="280" t="e">
        <f ca="1">IF($D5&lt;$K$2,COUNTIF(OFFSET('Recap Jour'!$C$4,$D5,,MIN($D6,$K$2)-$D5+1),"&lt;=-10"),"")</f>
        <v>#N/A</v>
      </c>
      <c r="F5" s="281" t="e">
        <f ca="1">IF($D5&lt;$K$2,COUNTIF(OFFSET('Recap Jour'!$C$4,$D5,,MIN($D6,$K$2)-$D5+1),"&lt;=-5")-E5,"")</f>
        <v>#N/A</v>
      </c>
      <c r="G5" s="282" t="e">
        <f ca="1">IF($D5&lt;$K$2,COUNTIF(OFFSET('Recap Jour'!$C$4,$D5,,MIN($D6,$K$2)-$D5+1),"&lt;=0")-F5-E5,"")</f>
        <v>#N/A</v>
      </c>
      <c r="H5" s="282" t="e">
        <f ca="1">IF($D5&lt;$K$2,COUNTIF(OFFSET('Recap Jour'!$D$4,$D5,,MIN($D6,$K$2)-$D5+1),"&lt;=0"),"")</f>
        <v>#N/A</v>
      </c>
      <c r="I5" s="283" t="e">
        <f ca="1">IF($D5&lt;$K$2,COUNTIF(OFFSET('Recap Jour'!$C$4,$D5,,MIN($D6,$K$2)-$D5+1),"&gt;=20"),"")</f>
        <v>#N/A</v>
      </c>
      <c r="J5" s="283" t="e">
        <f ca="1">IF($D5&lt;$K$2,COUNTIF(OFFSET('Recap Jour'!$D$4,$D5,,MIN($D6,$K$2)-$D5+1),"&gt;=20")-K5-L5,"")</f>
        <v>#N/A</v>
      </c>
      <c r="K5" s="284" t="e">
        <f ca="1">IF($D5&lt;$K$2,COUNTIF(OFFSET('Recap Jour'!$D$4,$D5,,MIN($D6,$K$2)-$D5+1),"&gt;=25")-L5,"")</f>
        <v>#N/A</v>
      </c>
      <c r="L5" s="285" t="e">
        <f ca="1">IF($D5&lt;$K$2,COUNTIF(OFFSET('Recap Jour'!$D$4,$D5,,MIN($D6,$K$2)-$D5+1),"&gt;=30"),"")</f>
        <v>#N/A</v>
      </c>
      <c r="M5" s="286" t="e">
        <f ca="1">IF($D5&lt;$K$2,COUNTIF(OFFSET('Recap Jour'!$D$4,$D5,,MIN($D6,$K$2)-$D5+1),"&gt;=20"),"")</f>
        <v>#N/A</v>
      </c>
      <c r="N5" s="287" t="e">
        <f ca="1">IF($D5&lt;$K$2,COUNTIF(OFFSET('Recap Jour'!$D$4,$D5,,MIN($D6,$K$2)-$D5+1),"&lt;=0"),"")</f>
        <v>#N/A</v>
      </c>
      <c r="O5" s="277"/>
      <c r="P5" s="288" t="e">
        <f ca="1">IF($D5&lt;$K$2,COUNTIF(OFFSET('Recap Jour'!$F$4,$D5,,MIN($D6,$K$2)-$D5+1),"&gt;=1")-Q5-R5,"")</f>
        <v>#N/A</v>
      </c>
      <c r="Q5" s="289" t="e">
        <f ca="1">IF($D5&lt;$K$2,COUNTIF(OFFSET('Recap Jour'!$F$4,$D5,,MIN($D6,$K$2)-$D5+1),"&gt;=5")-R5,"")</f>
        <v>#N/A</v>
      </c>
      <c r="R5" s="290" t="e">
        <f ca="1">IF($D5&lt;$K$2,COUNTIF(OFFSET('Recap Jour'!$F$4,$D5,,MIN($D6,$K$2)-$D5+1),"&gt;=10"),"")</f>
        <v>#N/A</v>
      </c>
      <c r="S5" s="277"/>
      <c r="T5" s="294" t="e">
        <f ca="1">IF($D5&lt;$K$2,COUNTIF(OFFSET('Recap Jour'!$N$4,$D5,,MIN($D6,$K$2)-$D5+1),"&gt;=57")-U5,"")</f>
        <v>#N/A</v>
      </c>
      <c r="U5" s="291" t="e">
        <f ca="1">IF($D5&lt;$K$2,COUNTIF(OFFSET('Recap Jour'!$N$4,$D5,,MIN($D6,$K$2)-$D5+1),"&gt;=100"),"")</f>
        <v>#N/A</v>
      </c>
    </row>
    <row r="6" spans="2:21" ht="15.5" x14ac:dyDescent="0.35">
      <c r="B6" s="276" t="s">
        <v>183</v>
      </c>
      <c r="C6" s="278">
        <v>2</v>
      </c>
      <c r="D6" s="278">
        <f>MATCH(DATE($F$2,C6,1),'Recap Jour'!$B$5:$B$370,0)</f>
        <v>32</v>
      </c>
      <c r="E6" s="280" t="e">
        <f ca="1">IF($D6&lt;$K$2,COUNTIF(OFFSET('Recap Jour'!$C$4,$D6,,MIN($D7,$K$2)-$D6+1),"&lt;=-10"),"")</f>
        <v>#N/A</v>
      </c>
      <c r="F6" s="281" t="e">
        <f ca="1">IF($D6&lt;$K$2,COUNTIF(OFFSET('Recap Jour'!$C$4,$D6,,MIN($D7,$K$2)-$D6+1),"&lt;=-5")-E6,"")</f>
        <v>#N/A</v>
      </c>
      <c r="G6" s="282" t="e">
        <f ca="1">IF($D6&lt;$K$2,COUNTIF(OFFSET('Recap Jour'!$C$4,$D6,,MIN($D7,$K$2)-$D6+1),"&lt;=0")-F6-E6,"")</f>
        <v>#N/A</v>
      </c>
      <c r="H6" s="282" t="e">
        <f ca="1">IF($D6&lt;$K$2,COUNTIF(OFFSET('Recap Jour'!$D$4,$D6,,MIN($D7,$K$2)-$D6+1),"&lt;=0"),"")</f>
        <v>#N/A</v>
      </c>
      <c r="I6" s="283" t="e">
        <f ca="1">IF($D6&lt;$K$2,COUNTIF(OFFSET('Recap Jour'!$C$4,$D6,,MIN($D7,$K$2)-$D6+1),"&gt;=20"),"")</f>
        <v>#N/A</v>
      </c>
      <c r="J6" s="283" t="e">
        <f ca="1">IF($D6&lt;$K$2,COUNTIF(OFFSET('Recap Jour'!$D$4,$D6,,MIN($D7,$K$2)-$D6+1),"&gt;=20")-K6-L6,"")</f>
        <v>#N/A</v>
      </c>
      <c r="K6" s="284" t="e">
        <f ca="1">IF($D6&lt;$K$2,COUNTIF(OFFSET('Recap Jour'!$D$4,$D6,,MIN($D7,$K$2)-$D6+1),"&gt;=25")-L6,"")</f>
        <v>#N/A</v>
      </c>
      <c r="L6" s="285" t="e">
        <f ca="1">IF($D6&lt;$K$2,COUNTIF(OFFSET('Recap Jour'!$D$4,$D6,,MIN($D7,$K$2)-$D6+1),"&gt;=30"),"")</f>
        <v>#N/A</v>
      </c>
      <c r="M6" s="286" t="e">
        <f ca="1">IF($D6&lt;$K$2,COUNTIF(OFFSET('Recap Jour'!$D$4,$D6,,MIN($D7,$K$2)-$D6+1),"&gt;=20"),"")</f>
        <v>#N/A</v>
      </c>
      <c r="N6" s="287" t="e">
        <f ca="1">IF($D6&lt;$K$2,COUNTIF(OFFSET('Recap Jour'!$D$4,$D6,,MIN($D7,$K$2)-$D6+1),"&lt;=0"),"")</f>
        <v>#N/A</v>
      </c>
      <c r="O6" s="277"/>
      <c r="P6" s="288" t="e">
        <f ca="1">IF($D6&lt;$K$2,COUNTIF(OFFSET('Recap Jour'!$F$4,$D6,,MIN($D7,$K$2)-$D6+1),"&gt;=1")-Q6-R6,"")</f>
        <v>#N/A</v>
      </c>
      <c r="Q6" s="289" t="e">
        <f ca="1">IF($D6&lt;$K$2,COUNTIF(OFFSET('Recap Jour'!$F$4,$D6,,MIN($D7,$K$2)-$D6+1),"&gt;=5")-R6,"")</f>
        <v>#N/A</v>
      </c>
      <c r="R6" s="290" t="e">
        <f ca="1">IF($D6&lt;$K$2,COUNTIF(OFFSET('Recap Jour'!$F$4,$D6,,MIN($D7,$K$2)-$D6+1),"&gt;=10"),"")</f>
        <v>#N/A</v>
      </c>
      <c r="S6" s="277"/>
      <c r="T6" s="294" t="e">
        <f ca="1">IF($D6&lt;$K$2,COUNTIF(OFFSET('Recap Jour'!$N$4,$D6,,MIN($D7,$K$2)-$D6+1),"&gt;=57")-U6,"")</f>
        <v>#N/A</v>
      </c>
      <c r="U6" s="291" t="e">
        <f ca="1">IF($D6&lt;$K$2,COUNTIF(OFFSET('Recap Jour'!$N$4,$D6,,MIN($D7,$K$2)-$D6+1),"&gt;=100"),"")</f>
        <v>#N/A</v>
      </c>
    </row>
    <row r="7" spans="2:21" ht="15.5" x14ac:dyDescent="0.35">
      <c r="B7" s="276" t="s">
        <v>184</v>
      </c>
      <c r="C7" s="278">
        <v>3</v>
      </c>
      <c r="D7" s="278">
        <f>MATCH(DATE($F$2,C7,1),'Recap Jour'!$B$5:$B$370,0)</f>
        <v>61</v>
      </c>
      <c r="E7" s="280" t="e">
        <f ca="1">IF($D7&lt;$K$2,COUNTIF(OFFSET('Recap Jour'!$C$4,$D7,,MIN($D8,$K$2)-$D7+1),"&lt;=-10"),"")</f>
        <v>#N/A</v>
      </c>
      <c r="F7" s="281" t="e">
        <f ca="1">IF($D7&lt;$K$2,COUNTIF(OFFSET('Recap Jour'!$C$4,$D7,,MIN($D8,$K$2)-$D7+1),"&lt;=-5")-E7,"")</f>
        <v>#N/A</v>
      </c>
      <c r="G7" s="282" t="e">
        <f ca="1">IF($D7&lt;$K$2,COUNTIF(OFFSET('Recap Jour'!$C$4,$D7,,MIN($D8,$K$2)-$D7+1),"&lt;=0")-F7-E7,"")</f>
        <v>#N/A</v>
      </c>
      <c r="H7" s="282" t="e">
        <f ca="1">IF($D7&lt;$K$2,COUNTIF(OFFSET('Recap Jour'!$D$4,$D7,,MIN($D8,$K$2)-$D7+1),"&lt;=0"),"")</f>
        <v>#N/A</v>
      </c>
      <c r="I7" s="283" t="e">
        <f ca="1">IF($D7&lt;$K$2,COUNTIF(OFFSET('Recap Jour'!$C$4,$D7,,MIN($D8,$K$2)-$D7+1),"&gt;=20"),"")</f>
        <v>#N/A</v>
      </c>
      <c r="J7" s="283" t="e">
        <f ca="1">IF($D7&lt;$K$2,COUNTIF(OFFSET('Recap Jour'!$D$4,$D7,,MIN($D8,$K$2)-$D7+1),"&gt;=20")-K7-L7,"")</f>
        <v>#N/A</v>
      </c>
      <c r="K7" s="284" t="e">
        <f ca="1">IF($D7&lt;$K$2,COUNTIF(OFFSET('Recap Jour'!$D$4,$D7,,MIN($D8,$K$2)-$D7+1),"&gt;=25")-L7,"")</f>
        <v>#N/A</v>
      </c>
      <c r="L7" s="285" t="e">
        <f ca="1">IF($D7&lt;$K$2,COUNTIF(OFFSET('Recap Jour'!$D$4,$D7,,MIN($D8,$K$2)-$D7+1),"&gt;=30"),"")</f>
        <v>#N/A</v>
      </c>
      <c r="M7" s="286" t="e">
        <f ca="1">IF($D7&lt;$K$2,COUNTIF(OFFSET('Recap Jour'!$D$4,$D7,,MIN($D8,$K$2)-$D7+1),"&gt;=20"),"")</f>
        <v>#N/A</v>
      </c>
      <c r="N7" s="287" t="e">
        <f ca="1">IF($D7&lt;$K$2,COUNTIF(OFFSET('Recap Jour'!$D$4,$D7,,MIN($D8,$K$2)-$D7+1),"&lt;=0"),"")</f>
        <v>#N/A</v>
      </c>
      <c r="O7" s="277"/>
      <c r="P7" s="288" t="e">
        <f ca="1">IF($D7&lt;$K$2,COUNTIF(OFFSET('Recap Jour'!$F$4,$D7,,MIN($D8,$K$2)-$D7+1),"&gt;=1")-Q7-R7,"")</f>
        <v>#N/A</v>
      </c>
      <c r="Q7" s="289" t="e">
        <f ca="1">IF($D7&lt;$K$2,COUNTIF(OFFSET('Recap Jour'!$F$4,$D7,,MIN($D8,$K$2)-$D7+1),"&gt;=5")-R7,"")</f>
        <v>#N/A</v>
      </c>
      <c r="R7" s="290" t="e">
        <f ca="1">IF($D7&lt;$K$2,COUNTIF(OFFSET('Recap Jour'!$F$4,$D7,,MIN($D8,$K$2)-$D7+1),"&gt;=10"),"")</f>
        <v>#N/A</v>
      </c>
      <c r="S7" s="277"/>
      <c r="T7" s="294" t="e">
        <f ca="1">IF($D7&lt;$K$2,COUNTIF(OFFSET('Recap Jour'!$N$4,$D7,,MIN($D8,$K$2)-$D7+1),"&gt;=57")-U7,"")</f>
        <v>#N/A</v>
      </c>
      <c r="U7" s="291" t="e">
        <f ca="1">IF($D7&lt;$K$2,COUNTIF(OFFSET('Recap Jour'!$N$4,$D7,,MIN($D8,$K$2)-$D7+1),"&gt;=100"),"")</f>
        <v>#N/A</v>
      </c>
    </row>
    <row r="8" spans="2:21" ht="15.5" x14ac:dyDescent="0.35">
      <c r="B8" s="276" t="s">
        <v>185</v>
      </c>
      <c r="C8" s="278">
        <v>4</v>
      </c>
      <c r="D8" s="278">
        <f>MATCH(DATE($F$2,C8,1),'Recap Jour'!$B$5:$B$370,0)</f>
        <v>92</v>
      </c>
      <c r="E8" s="280" t="e">
        <f ca="1">IF($D8&lt;$K$2,COUNTIF(OFFSET('Recap Jour'!$C$4,$D8,,MIN($D9,$K$2)-$D8+1),"&lt;=-10"),"")</f>
        <v>#N/A</v>
      </c>
      <c r="F8" s="281" t="e">
        <f ca="1">IF($D8&lt;$K$2,COUNTIF(OFFSET('Recap Jour'!$C$4,$D8,,MIN($D9,$K$2)-$D8+1),"&lt;=-5")-E8,"")</f>
        <v>#N/A</v>
      </c>
      <c r="G8" s="282" t="e">
        <f ca="1">IF($D8&lt;$K$2,COUNTIF(OFFSET('Recap Jour'!$C$4,$D8,,MIN($D9,$K$2)-$D8+1),"&lt;=0")-F8-E8,"")</f>
        <v>#N/A</v>
      </c>
      <c r="H8" s="282" t="e">
        <f ca="1">IF($D8&lt;$K$2,COUNTIF(OFFSET('Recap Jour'!$D$4,$D8,,MIN($D9,$K$2)-$D8+1),"&lt;=0"),"")</f>
        <v>#N/A</v>
      </c>
      <c r="I8" s="283" t="e">
        <f ca="1">IF($D8&lt;$K$2,COUNTIF(OFFSET('Recap Jour'!$C$4,$D8,,MIN($D9,$K$2)-$D8+1),"&gt;=20"),"")</f>
        <v>#N/A</v>
      </c>
      <c r="J8" s="283" t="e">
        <f ca="1">IF($D8&lt;$K$2,COUNTIF(OFFSET('Recap Jour'!$D$4,$D8,,MIN($D9,$K$2)-$D8+1),"&gt;=20")-K8-L8,"")</f>
        <v>#N/A</v>
      </c>
      <c r="K8" s="284" t="e">
        <f ca="1">IF($D8&lt;$K$2,COUNTIF(OFFSET('Recap Jour'!$D$4,$D8,,MIN($D9,$K$2)-$D8+1),"&gt;=25")-L8,"")</f>
        <v>#N/A</v>
      </c>
      <c r="L8" s="285" t="e">
        <f ca="1">IF($D8&lt;$K$2,COUNTIF(OFFSET('Recap Jour'!$D$4,$D8,,MIN($D9,$K$2)-$D8+1),"&gt;=30"),"")</f>
        <v>#N/A</v>
      </c>
      <c r="M8" s="286" t="e">
        <f ca="1">IF($D8&lt;$K$2,COUNTIF(OFFSET('Recap Jour'!$D$4,$D8,,MIN($D9,$K$2)-$D8+1),"&gt;=20"),"")</f>
        <v>#N/A</v>
      </c>
      <c r="N8" s="287" t="e">
        <f ca="1">IF($D8&lt;$K$2,COUNTIF(OFFSET('Recap Jour'!$D$4,$D8,,MIN($D9,$K$2)-$D8+1),"&lt;=0"),"")</f>
        <v>#N/A</v>
      </c>
      <c r="O8" s="277"/>
      <c r="P8" s="288" t="e">
        <f ca="1">IF($D8&lt;$K$2,COUNTIF(OFFSET('Recap Jour'!$F$4,$D8,,MIN($D9,$K$2)-$D8+1),"&gt;=1")-Q8-R8,"")</f>
        <v>#N/A</v>
      </c>
      <c r="Q8" s="289" t="e">
        <f ca="1">IF($D8&lt;$K$2,COUNTIF(OFFSET('Recap Jour'!$F$4,$D8,,MIN($D9,$K$2)-$D8+1),"&gt;=5")-R8,"")</f>
        <v>#N/A</v>
      </c>
      <c r="R8" s="290" t="e">
        <f ca="1">IF($D8&lt;$K$2,COUNTIF(OFFSET('Recap Jour'!$F$4,$D8,,MIN($D9,$K$2)-$D8+1),"&gt;=10"),"")</f>
        <v>#N/A</v>
      </c>
      <c r="S8" s="277"/>
      <c r="T8" s="294" t="e">
        <f ca="1">IF($D8&lt;$K$2,COUNTIF(OFFSET('Recap Jour'!$N$4,$D8,,MIN($D9,$K$2)-$D8+1),"&gt;=57")-U8,"")</f>
        <v>#N/A</v>
      </c>
      <c r="U8" s="291" t="e">
        <f ca="1">IF($D8&lt;$K$2,COUNTIF(OFFSET('Recap Jour'!$N$4,$D8,,MIN($D9,$K$2)-$D8+1),"&gt;=100"),"")</f>
        <v>#N/A</v>
      </c>
    </row>
    <row r="9" spans="2:21" ht="15.5" x14ac:dyDescent="0.35">
      <c r="B9" s="276" t="s">
        <v>186</v>
      </c>
      <c r="C9" s="278">
        <v>5</v>
      </c>
      <c r="D9" s="278">
        <f>MATCH(DATE($F$2,C9,1),'Recap Jour'!$B$5:$B$370,0)</f>
        <v>122</v>
      </c>
      <c r="E9" s="280" t="e">
        <f ca="1">IF($D9&lt;$K$2,COUNTIF(OFFSET('Recap Jour'!$C$4,$D9,,MIN($D10,$K$2)-$D9+1),"&lt;=-10"),"")</f>
        <v>#N/A</v>
      </c>
      <c r="F9" s="281" t="e">
        <f ca="1">IF($D9&lt;$K$2,COUNTIF(OFFSET('Recap Jour'!$C$4,$D9,,MIN($D10,$K$2)-$D9+1),"&lt;=-5")-E9,"")</f>
        <v>#N/A</v>
      </c>
      <c r="G9" s="282" t="e">
        <f ca="1">IF($D9&lt;$K$2,COUNTIF(OFFSET('Recap Jour'!$C$4,$D9,,MIN($D10,$K$2)-$D9+1),"&lt;=0")-F9-E9,"")</f>
        <v>#N/A</v>
      </c>
      <c r="H9" s="282" t="e">
        <f ca="1">IF($D9&lt;$K$2,COUNTIF(OFFSET('Recap Jour'!$D$4,$D9,,MIN($D10,$K$2)-$D9+1),"&lt;=0"),"")</f>
        <v>#N/A</v>
      </c>
      <c r="I9" s="283" t="e">
        <f ca="1">IF($D9&lt;$K$2,COUNTIF(OFFSET('Recap Jour'!$C$4,$D9,,MIN($D10,$K$2)-$D9+1),"&gt;=20"),"")</f>
        <v>#N/A</v>
      </c>
      <c r="J9" s="283" t="e">
        <f ca="1">IF($D9&lt;$K$2,COUNTIF(OFFSET('Recap Jour'!$D$4,$D9,,MIN($D10,$K$2)-$D9+1),"&gt;=20")-K9-L9,"")</f>
        <v>#N/A</v>
      </c>
      <c r="K9" s="284" t="e">
        <f ca="1">IF($D9&lt;$K$2,COUNTIF(OFFSET('Recap Jour'!$D$4,$D9,,MIN($D10,$K$2)-$D9+1),"&gt;=25")-L9,"")</f>
        <v>#N/A</v>
      </c>
      <c r="L9" s="285" t="e">
        <f ca="1">IF($D9&lt;$K$2,COUNTIF(OFFSET('Recap Jour'!$D$4,$D9,,MIN($D10,$K$2)-$D9+1),"&gt;=30"),"")</f>
        <v>#N/A</v>
      </c>
      <c r="M9" s="286" t="e">
        <f ca="1">IF($D9&lt;$K$2,COUNTIF(OFFSET('Recap Jour'!$D$4,$D9,,MIN($D10,$K$2)-$D9+1),"&gt;=20"),"")</f>
        <v>#N/A</v>
      </c>
      <c r="N9" s="287" t="e">
        <f ca="1">IF($D9&lt;$K$2,COUNTIF(OFFSET('Recap Jour'!$D$4,$D9,,MIN($D10,$K$2)-$D9+1),"&lt;=0"),"")</f>
        <v>#N/A</v>
      </c>
      <c r="O9" s="277"/>
      <c r="P9" s="288" t="e">
        <f ca="1">IF($D9&lt;$K$2,COUNTIF(OFFSET('Recap Jour'!$F$4,$D9,,MIN($D10,$K$2)-$D9+1),"&gt;=1")-Q9-R9,"")</f>
        <v>#N/A</v>
      </c>
      <c r="Q9" s="289" t="e">
        <f ca="1">IF($D9&lt;$K$2,COUNTIF(OFFSET('Recap Jour'!$F$4,$D9,,MIN($D10,$K$2)-$D9+1),"&gt;=5")-R9,"")</f>
        <v>#N/A</v>
      </c>
      <c r="R9" s="290" t="e">
        <f ca="1">IF($D9&lt;$K$2,COUNTIF(OFFSET('Recap Jour'!$F$4,$D9,,MIN($D10,$K$2)-$D9+1),"&gt;=10"),"")</f>
        <v>#N/A</v>
      </c>
      <c r="S9" s="277"/>
      <c r="T9" s="294" t="e">
        <f ca="1">IF($D9&lt;$K$2,COUNTIF(OFFSET('Recap Jour'!$N$4,$D9,,MIN($D10,$K$2)-$D9+1),"&gt;=57")-U9,"")</f>
        <v>#N/A</v>
      </c>
      <c r="U9" s="291" t="e">
        <f ca="1">IF($D9&lt;$K$2,COUNTIF(OFFSET('Recap Jour'!$N$4,$D9,,MIN($D10,$K$2)-$D9+1),"&gt;=100"),"")</f>
        <v>#N/A</v>
      </c>
    </row>
    <row r="10" spans="2:21" ht="15.5" x14ac:dyDescent="0.35">
      <c r="B10" s="276" t="s">
        <v>187</v>
      </c>
      <c r="C10" s="278">
        <v>6</v>
      </c>
      <c r="D10" s="278">
        <f>MATCH(DATE($F$2,C10,1),'Recap Jour'!$B$5:$B$370,0)</f>
        <v>153</v>
      </c>
      <c r="E10" s="280" t="e">
        <f ca="1">IF($D10&lt;$K$2,COUNTIF(OFFSET('Recap Jour'!$C$4,$D10,,MIN($D11,$K$2)-$D10+1),"&lt;=-10"),"")</f>
        <v>#N/A</v>
      </c>
      <c r="F10" s="281" t="e">
        <f ca="1">IF($D10&lt;$K$2,COUNTIF(OFFSET('Recap Jour'!$C$4,$D10,,MIN($D11,$K$2)-$D10+1),"&lt;=-5")-E10,"")</f>
        <v>#N/A</v>
      </c>
      <c r="G10" s="282" t="e">
        <f ca="1">IF($D10&lt;$K$2,COUNTIF(OFFSET('Recap Jour'!$C$4,$D10,,MIN($D11,$K$2)-$D10+1),"&lt;=0")-F10-E10,"")</f>
        <v>#N/A</v>
      </c>
      <c r="H10" s="282" t="e">
        <f ca="1">IF($D10&lt;$K$2,COUNTIF(OFFSET('Recap Jour'!$D$4,$D10,,MIN($D11,$K$2)-$D10+1),"&lt;=0"),"")</f>
        <v>#N/A</v>
      </c>
      <c r="I10" s="283" t="e">
        <f ca="1">IF($D10&lt;$K$2,COUNTIF(OFFSET('Recap Jour'!$C$4,$D10,,MIN($D11,$K$2)-$D10+1),"&gt;=20"),"")</f>
        <v>#N/A</v>
      </c>
      <c r="J10" s="283" t="e">
        <f ca="1">IF($D10&lt;$K$2,COUNTIF(OFFSET('Recap Jour'!$D$4,$D10,,MIN($D11,$K$2)-$D10+1),"&gt;=20")-K10-L10,"")</f>
        <v>#N/A</v>
      </c>
      <c r="K10" s="284" t="e">
        <f ca="1">IF($D10&lt;$K$2,COUNTIF(OFFSET('Recap Jour'!$D$4,$D10,,MIN($D11,$K$2)-$D10+1),"&gt;=25")-L10,"")</f>
        <v>#N/A</v>
      </c>
      <c r="L10" s="285" t="e">
        <f ca="1">IF($D10&lt;$K$2,COUNTIF(OFFSET('Recap Jour'!$D$4,$D10,,MIN($D11,$K$2)-$D10+1),"&gt;=30"),"")</f>
        <v>#N/A</v>
      </c>
      <c r="M10" s="286" t="e">
        <f ca="1">IF($D10&lt;$K$2,COUNTIF(OFFSET('Recap Jour'!$D$4,$D10,,MIN($D11,$K$2)-$D10+1),"&gt;=20"),"")</f>
        <v>#N/A</v>
      </c>
      <c r="N10" s="287" t="e">
        <f ca="1">IF($D10&lt;$K$2,COUNTIF(OFFSET('Recap Jour'!$D$4,$D10,,MIN($D11,$K$2)-$D10+1),"&lt;=0"),"")</f>
        <v>#N/A</v>
      </c>
      <c r="O10" s="277"/>
      <c r="P10" s="288" t="e">
        <f ca="1">IF($D10&lt;$K$2,COUNTIF(OFFSET('Recap Jour'!$F$4,$D10,,MIN($D11,$K$2)-$D10+1),"&gt;=1")-Q10-R10,"")</f>
        <v>#N/A</v>
      </c>
      <c r="Q10" s="289" t="e">
        <f ca="1">IF($D10&lt;$K$2,COUNTIF(OFFSET('Recap Jour'!$F$4,$D10,,MIN($D11,$K$2)-$D10+1),"&gt;=5")-R10,"")</f>
        <v>#N/A</v>
      </c>
      <c r="R10" s="290" t="e">
        <f ca="1">IF($D10&lt;$K$2,COUNTIF(OFFSET('Recap Jour'!$F$4,$D10,,MIN($D11,$K$2)-$D10+1),"&gt;=10"),"")</f>
        <v>#N/A</v>
      </c>
      <c r="S10" s="277"/>
      <c r="T10" s="294" t="e">
        <f ca="1">IF($D10&lt;$K$2,COUNTIF(OFFSET('Recap Jour'!$N$4,$D10,,MIN($D11,$K$2)-$D10+1),"&gt;=57")-U10,"")</f>
        <v>#N/A</v>
      </c>
      <c r="U10" s="291" t="e">
        <f ca="1">IF($D10&lt;$K$2,COUNTIF(OFFSET('Recap Jour'!$N$4,$D10,,MIN($D11,$K$2)-$D10+1),"&gt;=100"),"")</f>
        <v>#N/A</v>
      </c>
    </row>
    <row r="11" spans="2:21" ht="15.5" x14ac:dyDescent="0.35">
      <c r="B11" s="276" t="s">
        <v>188</v>
      </c>
      <c r="C11" s="278">
        <v>7</v>
      </c>
      <c r="D11" s="278">
        <f>MATCH(DATE($F$2,C11,1),'Recap Jour'!$B$5:$B$370,0)</f>
        <v>183</v>
      </c>
      <c r="E11" s="280" t="e">
        <f ca="1">IF($D11&lt;$K$2,COUNTIF(OFFSET('Recap Jour'!$C$4,$D11,,MIN($D12,$K$2)-$D11+1),"&lt;=-10"),"")</f>
        <v>#N/A</v>
      </c>
      <c r="F11" s="281" t="e">
        <f ca="1">IF($D11&lt;$K$2,COUNTIF(OFFSET('Recap Jour'!$C$4,$D11,,MIN($D12,$K$2)-$D11+1),"&lt;=-5")-E11,"")</f>
        <v>#N/A</v>
      </c>
      <c r="G11" s="282" t="e">
        <f ca="1">IF($D11&lt;$K$2,COUNTIF(OFFSET('Recap Jour'!$C$4,$D11,,MIN($D12,$K$2)-$D11+1),"&lt;=0")-F11-E11,"")</f>
        <v>#N/A</v>
      </c>
      <c r="H11" s="282" t="e">
        <f ca="1">IF($D11&lt;$K$2,COUNTIF(OFFSET('Recap Jour'!$D$4,$D11,,MIN($D12,$K$2)-$D11+1),"&lt;=0"),"")</f>
        <v>#N/A</v>
      </c>
      <c r="I11" s="283" t="e">
        <f ca="1">IF($D11&lt;$K$2,COUNTIF(OFFSET('Recap Jour'!$C$4,$D11,,MIN($D12,$K$2)-$D11+1),"&gt;=20"),"")</f>
        <v>#N/A</v>
      </c>
      <c r="J11" s="283" t="e">
        <f ca="1">IF($D11&lt;$K$2,COUNTIF(OFFSET('Recap Jour'!$D$4,$D11,,MIN($D12,$K$2)-$D11+1),"&gt;=20")-K11-L11,"")</f>
        <v>#N/A</v>
      </c>
      <c r="K11" s="284" t="e">
        <f ca="1">IF($D11&lt;$K$2,COUNTIF(OFFSET('Recap Jour'!$D$4,$D11,,MIN($D12,$K$2)-$D11+1),"&gt;=25")-L11,"")</f>
        <v>#N/A</v>
      </c>
      <c r="L11" s="285" t="e">
        <f ca="1">IF($D11&lt;$K$2,COUNTIF(OFFSET('Recap Jour'!$D$4,$D11,,MIN($D12,$K$2)-$D11+1),"&gt;=30"),"")</f>
        <v>#N/A</v>
      </c>
      <c r="M11" s="286" t="e">
        <f ca="1">IF($D11&lt;$K$2,COUNTIF(OFFSET('Recap Jour'!$D$4,$D11,,MIN($D12,$K$2)-$D11+1),"&gt;=20"),"")</f>
        <v>#N/A</v>
      </c>
      <c r="N11" s="287" t="e">
        <f ca="1">IF($D11&lt;$K$2,COUNTIF(OFFSET('Recap Jour'!$D$4,$D11,,MIN($D12,$K$2)-$D11+1),"&lt;=0"),"")</f>
        <v>#N/A</v>
      </c>
      <c r="O11" s="277"/>
      <c r="P11" s="288" t="e">
        <f ca="1">IF($D11&lt;$K$2,COUNTIF(OFFSET('Recap Jour'!$F$4,$D11,,MIN($D12,$K$2)-$D11+1),"&gt;=1")-Q11-R11,"")</f>
        <v>#N/A</v>
      </c>
      <c r="Q11" s="289" t="e">
        <f ca="1">IF($D11&lt;$K$2,COUNTIF(OFFSET('Recap Jour'!$F$4,$D11,,MIN($D12,$K$2)-$D11+1),"&gt;=5")-R11,"")</f>
        <v>#N/A</v>
      </c>
      <c r="R11" s="290" t="e">
        <f ca="1">IF($D11&lt;$K$2,COUNTIF(OFFSET('Recap Jour'!$F$4,$D11,,MIN($D12,$K$2)-$D11+1),"&gt;=10"),"")</f>
        <v>#N/A</v>
      </c>
      <c r="S11" s="277"/>
      <c r="T11" s="294" t="e">
        <f ca="1">IF($D11&lt;$K$2,COUNTIF(OFFSET('Recap Jour'!$N$4,$D11,,MIN($D12,$K$2)-$D11+1),"&gt;=57")-U11,"")</f>
        <v>#N/A</v>
      </c>
      <c r="U11" s="291" t="e">
        <f ca="1">IF($D11&lt;$K$2,COUNTIF(OFFSET('Recap Jour'!$N$4,$D11,,MIN($D12,$K$2)-$D11+1),"&gt;=100"),"")</f>
        <v>#N/A</v>
      </c>
    </row>
    <row r="12" spans="2:21" ht="15.5" x14ac:dyDescent="0.35">
      <c r="B12" s="276" t="s">
        <v>189</v>
      </c>
      <c r="C12" s="278">
        <v>8</v>
      </c>
      <c r="D12" s="278">
        <f>MATCH(DATE($F$2,C12,1),'Recap Jour'!$B$5:$B$370,0)</f>
        <v>214</v>
      </c>
      <c r="E12" s="280" t="e">
        <f ca="1">IF($D12&lt;$K$2,COUNTIF(OFFSET('Recap Jour'!$C$4,$D12,,MIN($D13,$K$2)-$D12+1),"&lt;=-10"),"")</f>
        <v>#N/A</v>
      </c>
      <c r="F12" s="281" t="e">
        <f ca="1">IF($D12&lt;$K$2,COUNTIF(OFFSET('Recap Jour'!$C$4,$D12,,MIN($D13,$K$2)-$D12+1),"&lt;=-5")-E12,"")</f>
        <v>#N/A</v>
      </c>
      <c r="G12" s="282" t="e">
        <f ca="1">IF($D12&lt;$K$2,COUNTIF(OFFSET('Recap Jour'!$C$4,$D12,,MIN($D13,$K$2)-$D12+1),"&lt;=0")-F12-E12,"")</f>
        <v>#N/A</v>
      </c>
      <c r="H12" s="282" t="e">
        <f ca="1">IF($D12&lt;$K$2,COUNTIF(OFFSET('Recap Jour'!$D$4,$D12,,MIN($D13,$K$2)-$D12+1),"&lt;=0"),"")</f>
        <v>#N/A</v>
      </c>
      <c r="I12" s="283" t="e">
        <f ca="1">IF($D12&lt;$K$2,COUNTIF(OFFSET('Recap Jour'!$C$4,$D12,,MIN($D13,$K$2)-$D12+1),"&gt;=20"),"")</f>
        <v>#N/A</v>
      </c>
      <c r="J12" s="283" t="e">
        <f ca="1">IF($D12&lt;$K$2,COUNTIF(OFFSET('Recap Jour'!$D$4,$D12,,MIN($D13,$K$2)-$D12+1),"&gt;=20")-K12-L12,"")</f>
        <v>#N/A</v>
      </c>
      <c r="K12" s="284" t="e">
        <f ca="1">IF($D12&lt;$K$2,COUNTIF(OFFSET('Recap Jour'!$D$4,$D12,,MIN($D13,$K$2)-$D12+1),"&gt;=25")-L12,"")</f>
        <v>#N/A</v>
      </c>
      <c r="L12" s="285" t="e">
        <f ca="1">IF($D12&lt;$K$2,COUNTIF(OFFSET('Recap Jour'!$D$4,$D12,,MIN($D13,$K$2)-$D12+1),"&gt;=30"),"")</f>
        <v>#N/A</v>
      </c>
      <c r="M12" s="286" t="e">
        <f ca="1">IF($D12&lt;$K$2,COUNTIF(OFFSET('Recap Jour'!$D$4,$D12,,MIN($D13,$K$2)-$D12+1),"&gt;=20"),"")</f>
        <v>#N/A</v>
      </c>
      <c r="N12" s="287" t="e">
        <f ca="1">IF($D12&lt;$K$2,COUNTIF(OFFSET('Recap Jour'!$D$4,$D12,,MIN($D13,$K$2)-$D12+1),"&lt;=0"),"")</f>
        <v>#N/A</v>
      </c>
      <c r="O12" s="277"/>
      <c r="P12" s="288" t="e">
        <f ca="1">IF($D12&lt;$K$2,COUNTIF(OFFSET('Recap Jour'!$F$4,$D12,,MIN($D13,$K$2)-$D12+1),"&gt;=1")-Q12-R12,"")</f>
        <v>#N/A</v>
      </c>
      <c r="Q12" s="289" t="e">
        <f ca="1">IF($D12&lt;$K$2,COUNTIF(OFFSET('Recap Jour'!$F$4,$D12,,MIN($D13,$K$2)-$D12+1),"&gt;=5")-R12,"")</f>
        <v>#N/A</v>
      </c>
      <c r="R12" s="290" t="e">
        <f ca="1">IF($D12&lt;$K$2,COUNTIF(OFFSET('Recap Jour'!$F$4,$D12,,MIN($D13,$K$2)-$D12+1),"&gt;=10"),"")</f>
        <v>#N/A</v>
      </c>
      <c r="S12" s="277"/>
      <c r="T12" s="294" t="e">
        <f ca="1">IF($D12&lt;$K$2,COUNTIF(OFFSET('Recap Jour'!$N$4,$D12,,MIN($D13,$K$2)-$D12+1),"&gt;=57")-U12,"")</f>
        <v>#N/A</v>
      </c>
      <c r="U12" s="291" t="e">
        <f ca="1">IF($D12&lt;$K$2,COUNTIF(OFFSET('Recap Jour'!$N$4,$D12,,MIN($D13,$K$2)-$D12+1),"&gt;=100"),"")</f>
        <v>#N/A</v>
      </c>
    </row>
    <row r="13" spans="2:21" ht="15.5" x14ac:dyDescent="0.35">
      <c r="B13" s="276" t="s">
        <v>190</v>
      </c>
      <c r="C13" s="278">
        <v>9</v>
      </c>
      <c r="D13" s="278">
        <f>MATCH(DATE($F$2,C13,1),'Recap Jour'!$B$5:$B$370,0)</f>
        <v>245</v>
      </c>
      <c r="E13" s="280" t="e">
        <f ca="1">IF($D13&lt;$K$2,COUNTIF(OFFSET('Recap Jour'!$C$4,$D13,,MIN($D14,$K$2)-$D13+1),"&lt;=-10"),"")</f>
        <v>#N/A</v>
      </c>
      <c r="F13" s="281" t="e">
        <f ca="1">IF($D13&lt;$K$2,COUNTIF(OFFSET('Recap Jour'!$C$4,$D13,,MIN($D14,$K$2)-$D13+1),"&lt;=-5")-E13,"")</f>
        <v>#N/A</v>
      </c>
      <c r="G13" s="282" t="e">
        <f ca="1">IF($D13&lt;$K$2,COUNTIF(OFFSET('Recap Jour'!$C$4,$D13,,MIN($D14,$K$2)-$D13+1),"&lt;=0")-F13-E13,"")</f>
        <v>#N/A</v>
      </c>
      <c r="H13" s="282" t="e">
        <f ca="1">IF($D13&lt;$K$2,COUNTIF(OFFSET('Recap Jour'!$D$4,$D13,,MIN($D14,$K$2)-$D13+1),"&lt;=0"),"")</f>
        <v>#N/A</v>
      </c>
      <c r="I13" s="283" t="e">
        <f ca="1">IF($D13&lt;$K$2,COUNTIF(OFFSET('Recap Jour'!$C$4,$D13,,MIN($D14,$K$2)-$D13+1),"&gt;=20"),"")</f>
        <v>#N/A</v>
      </c>
      <c r="J13" s="283" t="e">
        <f ca="1">IF($D13&lt;$K$2,COUNTIF(OFFSET('Recap Jour'!$D$4,$D13,,MIN($D14,$K$2)-$D13+1),"&gt;=20")-K13-L13,"")</f>
        <v>#N/A</v>
      </c>
      <c r="K13" s="284" t="e">
        <f ca="1">IF($D13&lt;$K$2,COUNTIF(OFFSET('Recap Jour'!$D$4,$D13,,MIN($D14,$K$2)-$D13+1),"&gt;=25")-L13,"")</f>
        <v>#N/A</v>
      </c>
      <c r="L13" s="285" t="e">
        <f ca="1">IF($D13&lt;$K$2,COUNTIF(OFFSET('Recap Jour'!$D$4,$D13,,MIN($D14,$K$2)-$D13+1),"&gt;=30"),"")</f>
        <v>#N/A</v>
      </c>
      <c r="M13" s="286" t="e">
        <f ca="1">IF($D13&lt;$K$2,COUNTIF(OFFSET('Recap Jour'!$D$4,$D13,,MIN($D14,$K$2)-$D13+1),"&gt;=20"),"")</f>
        <v>#N/A</v>
      </c>
      <c r="N13" s="287" t="e">
        <f ca="1">IF($D13&lt;$K$2,COUNTIF(OFFSET('Recap Jour'!$D$4,$D13,,MIN($D14,$K$2)-$D13+1),"&lt;=0"),"")</f>
        <v>#N/A</v>
      </c>
      <c r="O13" s="277"/>
      <c r="P13" s="288" t="e">
        <f ca="1">IF($D13&lt;$K$2,COUNTIF(OFFSET('Recap Jour'!$F$4,$D13,,MIN($D14,$K$2)-$D13+1),"&gt;=1")-Q13-R13,"")</f>
        <v>#N/A</v>
      </c>
      <c r="Q13" s="289" t="e">
        <f ca="1">IF($D13&lt;$K$2,COUNTIF(OFFSET('Recap Jour'!$F$4,$D13,,MIN($D14,$K$2)-$D13+1),"&gt;=5")-R13,"")</f>
        <v>#N/A</v>
      </c>
      <c r="R13" s="290" t="e">
        <f ca="1">IF($D13&lt;$K$2,COUNTIF(OFFSET('Recap Jour'!$F$4,$D13,,MIN($D14,$K$2)-$D13+1),"&gt;=10"),"")</f>
        <v>#N/A</v>
      </c>
      <c r="S13" s="277"/>
      <c r="T13" s="294" t="e">
        <f ca="1">IF($D13&lt;$K$2,COUNTIF(OFFSET('Recap Jour'!$N$4,$D13,,MIN($D14,$K$2)-$D13+1),"&gt;=57")-U13,"")</f>
        <v>#N/A</v>
      </c>
      <c r="U13" s="291" t="e">
        <f ca="1">IF($D13&lt;$K$2,COUNTIF(OFFSET('Recap Jour'!$N$4,$D13,,MIN($D14,$K$2)-$D13+1),"&gt;=100"),"")</f>
        <v>#N/A</v>
      </c>
    </row>
    <row r="14" spans="2:21" ht="15.5" x14ac:dyDescent="0.35">
      <c r="B14" s="276" t="s">
        <v>191</v>
      </c>
      <c r="C14" s="278">
        <v>10</v>
      </c>
      <c r="D14" s="278">
        <f>MATCH(DATE($F$2,C14,1),'Recap Jour'!$B$5:$B$370,0)</f>
        <v>275</v>
      </c>
      <c r="E14" s="280" t="e">
        <f ca="1">IF($D14&lt;$K$2,COUNTIF(OFFSET('Recap Jour'!$C$4,$D14,,MIN($D15,$K$2)-$D14+1),"&lt;=-10"),"")</f>
        <v>#N/A</v>
      </c>
      <c r="F14" s="281" t="e">
        <f ca="1">IF($D14&lt;$K$2,COUNTIF(OFFSET('Recap Jour'!$C$4,$D14,,MIN($D15,$K$2)-$D14+1),"&lt;=-5")-E14,"")</f>
        <v>#N/A</v>
      </c>
      <c r="G14" s="282" t="e">
        <f ca="1">IF($D14&lt;$K$2,COUNTIF(OFFSET('Recap Jour'!$C$4,$D14,,MIN($D15,$K$2)-$D14+1),"&lt;=0")-F14-E14,"")</f>
        <v>#N/A</v>
      </c>
      <c r="H14" s="282" t="e">
        <f ca="1">IF($D14&lt;$K$2,COUNTIF(OFFSET('Recap Jour'!$D$4,$D14,,MIN($D15,$K$2)-$D14+1),"&lt;=0"),"")</f>
        <v>#N/A</v>
      </c>
      <c r="I14" s="283" t="e">
        <f ca="1">IF($D14&lt;$K$2,COUNTIF(OFFSET('Recap Jour'!$C$4,$D14,,MIN($D15,$K$2)-$D14+1),"&gt;=20"),"")</f>
        <v>#N/A</v>
      </c>
      <c r="J14" s="283" t="e">
        <f ca="1">IF($D14&lt;$K$2,COUNTIF(OFFSET('Recap Jour'!$D$4,$D14,,MIN($D15,$K$2)-$D14+1),"&gt;=20")-K14-L14,"")</f>
        <v>#N/A</v>
      </c>
      <c r="K14" s="284" t="e">
        <f ca="1">IF($D14&lt;$K$2,COUNTIF(OFFSET('Recap Jour'!$D$4,$D14,,MIN($D15,$K$2)-$D14+1),"&gt;=25")-L14,"")</f>
        <v>#N/A</v>
      </c>
      <c r="L14" s="285" t="e">
        <f ca="1">IF($D14&lt;$K$2,COUNTIF(OFFSET('Recap Jour'!$D$4,$D14,,MIN($D15,$K$2)-$D14+1),"&gt;=30"),"")</f>
        <v>#N/A</v>
      </c>
      <c r="M14" s="286" t="e">
        <f ca="1">IF($D14&lt;$K$2,COUNTIF(OFFSET('Recap Jour'!$D$4,$D14,,MIN($D15,$K$2)-$D14+1),"&gt;=20"),"")</f>
        <v>#N/A</v>
      </c>
      <c r="N14" s="287" t="e">
        <f ca="1">IF($D14&lt;$K$2,COUNTIF(OFFSET('Recap Jour'!$D$4,$D14,,MIN($D15,$K$2)-$D14+1),"&lt;=0"),"")</f>
        <v>#N/A</v>
      </c>
      <c r="O14" s="277"/>
      <c r="P14" s="288" t="e">
        <f ca="1">IF($D14&lt;$K$2,COUNTIF(OFFSET('Recap Jour'!$F$4,$D14,,MIN($D15,$K$2)-$D14+1),"&gt;=1")-Q14-R14,"")</f>
        <v>#N/A</v>
      </c>
      <c r="Q14" s="289" t="e">
        <f ca="1">IF($D14&lt;$K$2,COUNTIF(OFFSET('Recap Jour'!$F$4,$D14,,MIN($D15,$K$2)-$D14+1),"&gt;=5")-R14,"")</f>
        <v>#N/A</v>
      </c>
      <c r="R14" s="290" t="e">
        <f ca="1">IF($D14&lt;$K$2,COUNTIF(OFFSET('Recap Jour'!$F$4,$D14,,MIN($D15,$K$2)-$D14+1),"&gt;=10"),"")</f>
        <v>#N/A</v>
      </c>
      <c r="S14" s="277"/>
      <c r="T14" s="294" t="e">
        <f ca="1">IF($D14&lt;$K$2,COUNTIF(OFFSET('Recap Jour'!$N$4,$D14,,MIN($D15,$K$2)-$D14+1),"&gt;=57")-U14,"")</f>
        <v>#N/A</v>
      </c>
      <c r="U14" s="291" t="e">
        <f ca="1">IF($D14&lt;$K$2,COUNTIF(OFFSET('Recap Jour'!$N$4,$D14,,MIN($D15,$K$2)-$D14+1),"&gt;=100"),"")</f>
        <v>#N/A</v>
      </c>
    </row>
    <row r="15" spans="2:21" ht="15.5" x14ac:dyDescent="0.35">
      <c r="B15" s="276" t="s">
        <v>192</v>
      </c>
      <c r="C15" s="278">
        <v>11</v>
      </c>
      <c r="D15" s="278">
        <f>MATCH(DATE($F$2,C15,1),'Recap Jour'!$B$5:$B$370,0)</f>
        <v>306</v>
      </c>
      <c r="E15" s="280" t="e">
        <f ca="1">IF($D15&lt;$K$2,COUNTIF(OFFSET('Recap Jour'!$C$4,$D15,,MIN($D16,$K$2)-$D15+1),"&lt;=-10"),"")</f>
        <v>#N/A</v>
      </c>
      <c r="F15" s="281" t="e">
        <f ca="1">IF($D15&lt;$K$2,COUNTIF(OFFSET('Recap Jour'!$C$4,$D15,,MIN($D16,$K$2)-$D15+1),"&lt;=-5")-E15,"")</f>
        <v>#N/A</v>
      </c>
      <c r="G15" s="282" t="e">
        <f ca="1">IF($D15&lt;$K$2,COUNTIF(OFFSET('Recap Jour'!$C$4,$D15,,MIN($D16,$K$2)-$D15+1),"&lt;=0")-F15-E15,"")</f>
        <v>#N/A</v>
      </c>
      <c r="H15" s="282" t="e">
        <f ca="1">IF($D15&lt;$K$2,COUNTIF(OFFSET('Recap Jour'!$D$4,$D15,,MIN($D16,$K$2)-$D15+1),"&lt;=0"),"")</f>
        <v>#N/A</v>
      </c>
      <c r="I15" s="283" t="e">
        <f ca="1">IF($D15&lt;$K$2,COUNTIF(OFFSET('Recap Jour'!$C$4,$D15,,MIN($D16,$K$2)-$D15+1),"&gt;=20"),"")</f>
        <v>#N/A</v>
      </c>
      <c r="J15" s="283" t="e">
        <f ca="1">IF($D15&lt;$K$2,COUNTIF(OFFSET('Recap Jour'!$D$4,$D15,,MIN($D16,$K$2)-$D15+1),"&gt;=20")-K15-L15,"")</f>
        <v>#N/A</v>
      </c>
      <c r="K15" s="284" t="e">
        <f ca="1">IF($D15&lt;$K$2,COUNTIF(OFFSET('Recap Jour'!$D$4,$D15,,MIN($D16,$K$2)-$D15+1),"&gt;=25")-L15,"")</f>
        <v>#N/A</v>
      </c>
      <c r="L15" s="285" t="e">
        <f ca="1">IF($D15&lt;$K$2,COUNTIF(OFFSET('Recap Jour'!$D$4,$D15,,MIN($D16,$K$2)-$D15+1),"&gt;=30"),"")</f>
        <v>#N/A</v>
      </c>
      <c r="M15" s="286" t="e">
        <f ca="1">IF($D15&lt;$K$2,COUNTIF(OFFSET('Recap Jour'!$D$4,$D15,,MIN($D16,$K$2)-$D15+1),"&gt;=20"),"")</f>
        <v>#N/A</v>
      </c>
      <c r="N15" s="287" t="e">
        <f ca="1">IF($D15&lt;$K$2,COUNTIF(OFFSET('Recap Jour'!$D$4,$D15,,MIN($D16,$K$2)-$D15+1),"&lt;=0"),"")</f>
        <v>#N/A</v>
      </c>
      <c r="O15" s="277"/>
      <c r="P15" s="288" t="e">
        <f ca="1">IF($D15&lt;$K$2,COUNTIF(OFFSET('Recap Jour'!$F$4,$D15,,MIN($D16,$K$2)-$D15+1),"&gt;=1")-Q15-R15,"")</f>
        <v>#N/A</v>
      </c>
      <c r="Q15" s="289" t="e">
        <f ca="1">IF($D15&lt;$K$2,COUNTIF(OFFSET('Recap Jour'!$F$4,$D15,,MIN($D16,$K$2)-$D15+1),"&gt;=5")-R15,"")</f>
        <v>#N/A</v>
      </c>
      <c r="R15" s="290" t="e">
        <f ca="1">IF($D15&lt;$K$2,COUNTIF(OFFSET('Recap Jour'!$F$4,$D15,,MIN($D16,$K$2)-$D15+1),"&gt;=10"),"")</f>
        <v>#N/A</v>
      </c>
      <c r="S15" s="277"/>
      <c r="T15" s="294" t="e">
        <f ca="1">IF($D15&lt;$K$2,COUNTIF(OFFSET('Recap Jour'!$N$4,$D15,,MIN($D16,$K$2)-$D15+1),"&gt;=57")-U15,"")</f>
        <v>#N/A</v>
      </c>
      <c r="U15" s="291" t="e">
        <f ca="1">IF($D15&lt;$K$2,COUNTIF(OFFSET('Recap Jour'!$N$4,$D15,,MIN($D16,$K$2)-$D15+1),"&gt;=100"),"")</f>
        <v>#N/A</v>
      </c>
    </row>
    <row r="16" spans="2:21" ht="15.5" x14ac:dyDescent="0.35">
      <c r="B16" s="276" t="s">
        <v>193</v>
      </c>
      <c r="C16" s="278">
        <v>12</v>
      </c>
      <c r="D16" s="278">
        <f>MATCH(DATE($F$2,C16,1),'Recap Jour'!$B$5:$B$370,0)</f>
        <v>336</v>
      </c>
      <c r="E16" s="280" t="e">
        <f ca="1">IF($D16&lt;$K$2,COUNTIF(OFFSET('Recap Jour'!$C$4,$D16,,MIN($D17,$K$2)-$D16+1),"&lt;=-10"),"")</f>
        <v>#N/A</v>
      </c>
      <c r="F16" s="281" t="e">
        <f ca="1">IF($D16&lt;$K$2,COUNTIF(OFFSET('Recap Jour'!$C$4,$D16,,MIN($D17,$K$2)-$D16+1),"&lt;=-5")-E16,"")</f>
        <v>#N/A</v>
      </c>
      <c r="G16" s="282" t="e">
        <f ca="1">IF($D16&lt;$K$2,COUNTIF(OFFSET('Recap Jour'!$C$4,$D16,,MIN($D17,$K$2)-$D16+1),"&lt;=0")-F16-E16,"")</f>
        <v>#N/A</v>
      </c>
      <c r="H16" s="282" t="e">
        <f ca="1">IF($D16&lt;$K$2,COUNTIF(OFFSET('Recap Jour'!$D$4,$D16,,MIN($D17,$K$2)-$D16+1),"&lt;=0"),"")</f>
        <v>#N/A</v>
      </c>
      <c r="I16" s="283" t="e">
        <f ca="1">IF($D16&lt;$K$2,COUNTIF(OFFSET('Recap Jour'!$C$4,$D16,,MIN($D17,$K$2)-$D16+1),"&gt;=20"),"")</f>
        <v>#N/A</v>
      </c>
      <c r="J16" s="283" t="e">
        <f ca="1">IF($D16&lt;$K$2,COUNTIF(OFFSET('Recap Jour'!$D$4,$D16,,MIN($D17,$K$2)-$D16+1),"&gt;=20")-K16-L16,"")</f>
        <v>#N/A</v>
      </c>
      <c r="K16" s="284" t="e">
        <f ca="1">IF($D16&lt;$K$2,COUNTIF(OFFSET('Recap Jour'!$D$4,$D16,,MIN($D17,$K$2)-$D16+1),"&gt;=25")-L16,"")</f>
        <v>#N/A</v>
      </c>
      <c r="L16" s="285" t="e">
        <f ca="1">IF($D16&lt;$K$2,COUNTIF(OFFSET('Recap Jour'!$D$4,$D16,,MIN($D17,$K$2)-$D16+1),"&gt;=30"),"")</f>
        <v>#N/A</v>
      </c>
      <c r="M16" s="286" t="e">
        <f ca="1">IF($D16&lt;$K$2,COUNTIF(OFFSET('Recap Jour'!$D$4,$D16,,MIN($D17,$K$2)-$D16+1),"&gt;=20"),"")</f>
        <v>#N/A</v>
      </c>
      <c r="N16" s="287" t="e">
        <f ca="1">IF($D16&lt;$K$2,COUNTIF(OFFSET('Recap Jour'!$D$4,$D16,,MIN($D17,$K$2)-$D16+1),"&lt;=0"),"")</f>
        <v>#N/A</v>
      </c>
      <c r="O16" s="277"/>
      <c r="P16" s="288" t="e">
        <f ca="1">IF($D16&lt;$K$2,COUNTIF(OFFSET('Recap Jour'!$F$4,$D16,,MIN($D17,$K$2)-$D16+1),"&gt;=1")-Q16-R16,"")</f>
        <v>#N/A</v>
      </c>
      <c r="Q16" s="289" t="e">
        <f ca="1">IF($D16&lt;$K$2,COUNTIF(OFFSET('Recap Jour'!$F$4,$D16,,MIN($D17,$K$2)-$D16+1),"&gt;=5")-R16,"")</f>
        <v>#N/A</v>
      </c>
      <c r="R16" s="290" t="e">
        <f ca="1">IF($D16&lt;$K$2,COUNTIF(OFFSET('Recap Jour'!$F$4,$D16,,MIN($D17,$K$2)-$D16+1),"&gt;=10"),"")</f>
        <v>#N/A</v>
      </c>
      <c r="S16" s="277"/>
      <c r="T16" s="294" t="e">
        <f ca="1">IF($D16&lt;$K$2,COUNTIF(OFFSET('Recap Jour'!$N$4,$D16,,MIN($D17,$K$2)-$D16+1),"&gt;=57")-U16,"")</f>
        <v>#N/A</v>
      </c>
      <c r="U16" s="291" t="e">
        <f ca="1">IF($D16&lt;$K$2,COUNTIF(OFFSET('Recap Jour'!$N$4,$D16,,MIN($D17,$K$2)-$D16+1),"&gt;=100"),"")</f>
        <v>#N/A</v>
      </c>
    </row>
    <row r="17" spans="4:4" x14ac:dyDescent="0.35">
      <c r="D17" s="278">
        <f>MATCH(DATE($F$2+1,1,0),'Recap Jour'!$B$5:$B$370,0)+1</f>
        <v>367</v>
      </c>
    </row>
  </sheetData>
  <mergeCells count="1">
    <mergeCell ref="H2:J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73"/>
  <sheetViews>
    <sheetView zoomScale="90" zoomScaleNormal="90" workbookViewId="0">
      <selection activeCell="G23" sqref="G23:J23"/>
    </sheetView>
  </sheetViews>
  <sheetFormatPr baseColWidth="10" defaultColWidth="11.453125" defaultRowHeight="14.5" x14ac:dyDescent="0.35"/>
  <cols>
    <col min="1" max="1" width="12.7265625" style="16" bestFit="1" customWidth="1"/>
    <col min="2" max="6" width="11.453125" style="15" customWidth="1"/>
    <col min="7" max="15" width="10.6328125" customWidth="1"/>
    <col min="16" max="16384" width="11.453125" style="16"/>
  </cols>
  <sheetData>
    <row r="1" spans="1:15" ht="15" customHeight="1" x14ac:dyDescent="0.35">
      <c r="A1" s="14"/>
      <c r="B1" s="14"/>
      <c r="C1" s="360" t="s">
        <v>89</v>
      </c>
      <c r="D1" s="360"/>
      <c r="E1" s="360"/>
      <c r="F1" s="360"/>
      <c r="G1" s="15"/>
      <c r="H1" s="15"/>
      <c r="I1" s="16"/>
      <c r="J1" s="16"/>
      <c r="K1" s="16"/>
      <c r="L1" s="16"/>
      <c r="M1" s="16"/>
      <c r="N1" s="16"/>
      <c r="O1" s="16"/>
    </row>
    <row r="2" spans="1:15" ht="15" customHeight="1" x14ac:dyDescent="0.35">
      <c r="A2" s="361"/>
      <c r="B2" s="361"/>
      <c r="C2" s="360"/>
      <c r="D2" s="360"/>
      <c r="E2" s="360"/>
      <c r="F2" s="360"/>
      <c r="G2" s="15"/>
      <c r="H2" s="15"/>
      <c r="I2" s="16"/>
      <c r="J2" s="16"/>
      <c r="K2" s="16"/>
      <c r="L2" s="16"/>
      <c r="M2" s="16"/>
      <c r="N2" s="16"/>
      <c r="O2" s="16"/>
    </row>
    <row r="3" spans="1:15" ht="15" customHeight="1" thickBot="1" x14ac:dyDescent="0.4">
      <c r="A3" s="17"/>
      <c r="B3" s="17"/>
      <c r="C3" s="18"/>
      <c r="D3" s="18"/>
      <c r="E3" s="18"/>
      <c r="F3" s="18"/>
      <c r="G3" s="15"/>
      <c r="H3" s="15"/>
      <c r="I3" s="16"/>
      <c r="J3" s="16"/>
      <c r="K3" s="16"/>
      <c r="L3" s="16"/>
      <c r="M3" s="16"/>
      <c r="N3" s="16"/>
      <c r="O3" s="16"/>
    </row>
    <row r="4" spans="1:15" s="19" customFormat="1" ht="15.5" x14ac:dyDescent="0.35">
      <c r="B4" s="20" t="s">
        <v>90</v>
      </c>
      <c r="C4" s="188">
        <f>'Recap Jour'!C2</f>
        <v>1900</v>
      </c>
      <c r="D4" s="22"/>
      <c r="E4" s="23" t="s">
        <v>91</v>
      </c>
      <c r="F4" s="21" t="s">
        <v>185</v>
      </c>
      <c r="G4" s="24">
        <f>VLOOKUP(F4,Annexe!A2:B13,2,0)</f>
        <v>4</v>
      </c>
      <c r="H4" s="25" t="s">
        <v>92</v>
      </c>
      <c r="I4" s="26">
        <f>DATE(Température!C4,G4,1)</f>
        <v>92</v>
      </c>
      <c r="J4" s="25" t="s">
        <v>93</v>
      </c>
      <c r="K4" s="26">
        <f>DATE(Température!C4,G4+1,1)</f>
        <v>122</v>
      </c>
    </row>
    <row r="5" spans="1:15" x14ac:dyDescent="0.35">
      <c r="A5" s="15"/>
      <c r="G5" s="15"/>
      <c r="H5" s="15"/>
      <c r="I5" s="25"/>
      <c r="J5" s="16"/>
      <c r="K5" s="25"/>
      <c r="L5" s="16"/>
      <c r="M5" s="16"/>
      <c r="N5" s="16"/>
      <c r="O5" s="16"/>
    </row>
    <row r="6" spans="1:15" ht="15" thickBot="1" x14ac:dyDescent="0.4">
      <c r="B6" s="16"/>
      <c r="G6" s="15"/>
      <c r="H6" s="15"/>
      <c r="I6" s="16"/>
      <c r="J6" s="16"/>
      <c r="K6" s="16"/>
      <c r="L6" s="16"/>
      <c r="M6" s="16"/>
      <c r="N6" s="16"/>
      <c r="O6" s="16"/>
    </row>
    <row r="7" spans="1:15" x14ac:dyDescent="0.35">
      <c r="A7" s="27" t="s">
        <v>94</v>
      </c>
      <c r="B7" s="28" t="s">
        <v>95</v>
      </c>
      <c r="C7" s="28" t="s">
        <v>96</v>
      </c>
      <c r="D7" s="29" t="s">
        <v>97</v>
      </c>
      <c r="F7" s="16"/>
      <c r="G7" s="339" t="s">
        <v>98</v>
      </c>
      <c r="H7" s="340"/>
      <c r="I7" s="340"/>
      <c r="J7" s="341"/>
      <c r="K7" s="16"/>
      <c r="L7" s="30"/>
      <c r="M7" s="16"/>
      <c r="N7" s="16"/>
      <c r="O7" s="16"/>
    </row>
    <row r="8" spans="1:15" ht="15" thickBot="1" x14ac:dyDescent="0.4">
      <c r="A8" s="31">
        <f>I4</f>
        <v>92</v>
      </c>
      <c r="B8" s="32" t="str">
        <f ca="1">IFERROR(OFFSET('Recap Jour'!C$4,$A8-'Recap Jour'!$B$5+1,),"")</f>
        <v/>
      </c>
      <c r="C8" s="32" t="str">
        <f ca="1">IFERROR(OFFSET('Recap Jour'!D$4,$A8-'Recap Jour'!$B$5+1,),"")</f>
        <v/>
      </c>
      <c r="D8" s="33" t="str">
        <f ca="1">IFERROR(OFFSET('Recap Jour'!E$4,$A8-'Recap Jour'!$B$5+1,),"")</f>
        <v/>
      </c>
      <c r="F8" s="16"/>
      <c r="G8" s="345" t="e">
        <f ca="1">OFFSET(Récapitulatif!B11,,G4)</f>
        <v>#N/A</v>
      </c>
      <c r="H8" s="346"/>
      <c r="I8" s="346"/>
      <c r="J8" s="347"/>
      <c r="K8" s="16"/>
      <c r="L8" s="16"/>
      <c r="M8" s="16"/>
      <c r="N8" s="16"/>
      <c r="O8" s="16"/>
    </row>
    <row r="9" spans="1:15" ht="15" thickBot="1" x14ac:dyDescent="0.4">
      <c r="A9" s="31">
        <f t="shared" ref="A9:A35" si="0">A8+1</f>
        <v>93</v>
      </c>
      <c r="B9" s="32" t="str">
        <f ca="1">IFERROR(OFFSET('Recap Jour'!C$4,$A9-'Recap Jour'!$B$5+1,),"")</f>
        <v/>
      </c>
      <c r="C9" s="32" t="str">
        <f ca="1">IFERROR(OFFSET('Recap Jour'!D$4,$A9-'Recap Jour'!$B$5+1,),"")</f>
        <v/>
      </c>
      <c r="D9" s="33" t="str">
        <f ca="1">IFERROR(OFFSET('Recap Jour'!E$4,$A9-'Recap Jour'!$B$5+1,),"")</f>
        <v/>
      </c>
      <c r="G9" s="15"/>
      <c r="H9" s="15"/>
      <c r="I9" s="16"/>
      <c r="J9" s="16"/>
      <c r="K9" s="16"/>
      <c r="L9" s="362" t="s">
        <v>99</v>
      </c>
      <c r="M9" s="363"/>
      <c r="N9" s="363"/>
      <c r="O9" s="364"/>
    </row>
    <row r="10" spans="1:15" ht="15" thickBot="1" x14ac:dyDescent="0.4">
      <c r="A10" s="31">
        <f t="shared" si="0"/>
        <v>94</v>
      </c>
      <c r="B10" s="32" t="str">
        <f ca="1">IFERROR(OFFSET('Recap Jour'!C$4,$A10-'Recap Jour'!$B$5+1,),"")</f>
        <v/>
      </c>
      <c r="C10" s="32" t="str">
        <f ca="1">IFERROR(OFFSET('Recap Jour'!D$4,$A10-'Recap Jour'!$B$5+1,),"")</f>
        <v/>
      </c>
      <c r="D10" s="33" t="str">
        <f ca="1">IFERROR(OFFSET('Recap Jour'!E$4,$A10-'Recap Jour'!$B$5+1,),"")</f>
        <v/>
      </c>
      <c r="G10" s="339" t="s">
        <v>100</v>
      </c>
      <c r="H10" s="340"/>
      <c r="I10" s="340"/>
      <c r="J10" s="341"/>
      <c r="K10" s="34"/>
      <c r="L10" s="357" t="e">
        <f ca="1">OFFSET(Récapitulatif!B19,,G4)</f>
        <v>#N/A</v>
      </c>
      <c r="M10" s="358"/>
      <c r="N10" s="358"/>
      <c r="O10" s="359"/>
    </row>
    <row r="11" spans="1:15" ht="15" thickBot="1" x14ac:dyDescent="0.4">
      <c r="A11" s="31">
        <f t="shared" si="0"/>
        <v>95</v>
      </c>
      <c r="B11" s="32" t="str">
        <f ca="1">IFERROR(OFFSET('Recap Jour'!C$4,$A11-'Recap Jour'!$B$5+1,),"")</f>
        <v/>
      </c>
      <c r="C11" s="32" t="str">
        <f ca="1">IFERROR(OFFSET('Recap Jour'!D$4,$A11-'Recap Jour'!$B$5+1,),"")</f>
        <v/>
      </c>
      <c r="D11" s="33" t="str">
        <f ca="1">IFERROR(OFFSET('Recap Jour'!E$4,$A11-'Recap Jour'!$B$5+1,),"")</f>
        <v/>
      </c>
      <c r="G11" s="345" t="e">
        <f ca="1">OFFSET(Récapitulatif!B13,,G4)</f>
        <v>#N/A</v>
      </c>
      <c r="H11" s="346"/>
      <c r="I11" s="346"/>
      <c r="J11" s="347"/>
      <c r="K11" s="16"/>
      <c r="L11" s="15"/>
      <c r="M11" s="15"/>
      <c r="N11" s="16"/>
      <c r="O11" s="16"/>
    </row>
    <row r="12" spans="1:15" ht="15" thickBot="1" x14ac:dyDescent="0.4">
      <c r="A12" s="31">
        <f t="shared" si="0"/>
        <v>96</v>
      </c>
      <c r="B12" s="32" t="str">
        <f ca="1">IFERROR(OFFSET('Recap Jour'!C$4,$A12-'Recap Jour'!$B$5+1,),"")</f>
        <v/>
      </c>
      <c r="C12" s="32" t="str">
        <f ca="1">IFERROR(OFFSET('Recap Jour'!D$4,$A12-'Recap Jour'!$B$5+1,),"")</f>
        <v/>
      </c>
      <c r="D12" s="33" t="str">
        <f ca="1">IFERROR(OFFSET('Recap Jour'!E$4,$A12-'Recap Jour'!$B$5+1,),"")</f>
        <v/>
      </c>
      <c r="G12" s="15"/>
      <c r="H12" s="15"/>
      <c r="I12" s="16"/>
      <c r="J12" s="16"/>
      <c r="K12" s="35"/>
      <c r="L12" s="348" t="s">
        <v>101</v>
      </c>
      <c r="M12" s="349"/>
      <c r="N12" s="349"/>
      <c r="O12" s="350"/>
    </row>
    <row r="13" spans="1:15" ht="15" thickBot="1" x14ac:dyDescent="0.4">
      <c r="A13" s="31">
        <f t="shared" si="0"/>
        <v>97</v>
      </c>
      <c r="B13" s="32" t="str">
        <f ca="1">IFERROR(OFFSET('Recap Jour'!C$4,$A13-'Recap Jour'!$B$5+1,),"")</f>
        <v/>
      </c>
      <c r="C13" s="32" t="str">
        <f ca="1">IFERROR(OFFSET('Recap Jour'!D$4,$A13-'Recap Jour'!$B$5+1,),"")</f>
        <v/>
      </c>
      <c r="D13" s="33" t="str">
        <f ca="1">IFERROR(OFFSET('Recap Jour'!E$4,$A13-'Recap Jour'!$B$5+1,),"")</f>
        <v/>
      </c>
      <c r="G13" s="339" t="s">
        <v>102</v>
      </c>
      <c r="H13" s="340"/>
      <c r="I13" s="340"/>
      <c r="J13" s="341"/>
      <c r="K13" s="34"/>
      <c r="L13" s="351" t="e">
        <f ca="1">OFFSET(Récapitulatif!B20,,G4)</f>
        <v>#N/A</v>
      </c>
      <c r="M13" s="352"/>
      <c r="N13" s="352"/>
      <c r="O13" s="353"/>
    </row>
    <row r="14" spans="1:15" ht="15" thickBot="1" x14ac:dyDescent="0.4">
      <c r="A14" s="31">
        <f t="shared" si="0"/>
        <v>98</v>
      </c>
      <c r="B14" s="32" t="str">
        <f ca="1">IFERROR(OFFSET('Recap Jour'!C$4,$A14-'Recap Jour'!$B$5+1,),"")</f>
        <v/>
      </c>
      <c r="C14" s="32" t="str">
        <f ca="1">IFERROR(OFFSET('Recap Jour'!D$4,$A14-'Recap Jour'!$B$5+1,),"")</f>
        <v/>
      </c>
      <c r="D14" s="33" t="str">
        <f ca="1">IFERROR(OFFSET('Recap Jour'!E$4,$A14-'Recap Jour'!$B$5+1,),"")</f>
        <v/>
      </c>
      <c r="G14" s="345" t="e">
        <f ca="1">OFFSET(Récapitulatif!B12,,G4)</f>
        <v>#N/A</v>
      </c>
      <c r="H14" s="346"/>
      <c r="I14" s="346"/>
      <c r="J14" s="347"/>
      <c r="K14" s="35"/>
      <c r="L14" s="15"/>
      <c r="M14" s="15"/>
      <c r="N14" s="16"/>
      <c r="O14" s="16"/>
    </row>
    <row r="15" spans="1:15" ht="15" thickBot="1" x14ac:dyDescent="0.4">
      <c r="A15" s="31">
        <f t="shared" si="0"/>
        <v>99</v>
      </c>
      <c r="B15" s="32" t="str">
        <f ca="1">IFERROR(OFFSET('Recap Jour'!C$4,$A15-'Recap Jour'!$B$5+1,),"")</f>
        <v/>
      </c>
      <c r="C15" s="32" t="str">
        <f ca="1">IFERROR(OFFSET('Recap Jour'!D$4,$A15-'Recap Jour'!$B$5+1,),"")</f>
        <v/>
      </c>
      <c r="D15" s="33" t="str">
        <f ca="1">IFERROR(OFFSET('Recap Jour'!E$4,$A15-'Recap Jour'!$B$5+1,),"")</f>
        <v/>
      </c>
      <c r="G15" s="15"/>
      <c r="H15" s="15"/>
      <c r="I15" s="16"/>
      <c r="J15" s="16"/>
      <c r="K15" s="35"/>
      <c r="L15" s="354" t="s">
        <v>103</v>
      </c>
      <c r="M15" s="355"/>
      <c r="N15" s="355"/>
      <c r="O15" s="356"/>
    </row>
    <row r="16" spans="1:15" ht="15" thickBot="1" x14ac:dyDescent="0.4">
      <c r="A16" s="31">
        <f t="shared" si="0"/>
        <v>100</v>
      </c>
      <c r="B16" s="32" t="str">
        <f ca="1">IFERROR(OFFSET('Recap Jour'!C$4,$A16-'Recap Jour'!$B$5+1,),"")</f>
        <v/>
      </c>
      <c r="C16" s="32" t="str">
        <f ca="1">IFERROR(OFFSET('Recap Jour'!D$4,$A16-'Recap Jour'!$B$5+1,),"")</f>
        <v/>
      </c>
      <c r="D16" s="33" t="str">
        <f ca="1">IFERROR(OFFSET('Recap Jour'!E$4,$A16-'Recap Jour'!$B$5+1,),"")</f>
        <v/>
      </c>
      <c r="G16" s="339" t="s">
        <v>104</v>
      </c>
      <c r="H16" s="340"/>
      <c r="I16" s="340"/>
      <c r="J16" s="341"/>
      <c r="K16" s="34"/>
      <c r="L16" s="342" t="e">
        <f ca="1">OFFSET(Récapitulatif!B21,,G4)</f>
        <v>#N/A</v>
      </c>
      <c r="M16" s="343"/>
      <c r="N16" s="343"/>
      <c r="O16" s="344"/>
    </row>
    <row r="17" spans="1:15" ht="15" thickBot="1" x14ac:dyDescent="0.4">
      <c r="A17" s="31">
        <f t="shared" si="0"/>
        <v>101</v>
      </c>
      <c r="B17" s="32" t="str">
        <f ca="1">IFERROR(OFFSET('Recap Jour'!C$4,$A17-'Recap Jour'!$B$5+1,),"")</f>
        <v/>
      </c>
      <c r="C17" s="32" t="str">
        <f ca="1">IFERROR(OFFSET('Recap Jour'!D$4,$A17-'Recap Jour'!$B$5+1,),"")</f>
        <v/>
      </c>
      <c r="D17" s="33" t="str">
        <f ca="1">IFERROR(OFFSET('Recap Jour'!E$4,$A17-'Recap Jour'!$B$5+1,),"")</f>
        <v/>
      </c>
      <c r="G17" s="314" t="e">
        <f ca="1">OFFSET(Récapitulatif!B14,,G4)</f>
        <v>#N/A</v>
      </c>
      <c r="H17" s="315"/>
      <c r="I17" s="316" t="e">
        <f ca="1">OFFSET(Récapitulatif!B15,,G4)</f>
        <v>#N/A</v>
      </c>
      <c r="J17" s="317"/>
      <c r="K17" s="16"/>
      <c r="L17" s="15"/>
      <c r="M17" s="15"/>
      <c r="N17" s="16"/>
      <c r="O17" s="16"/>
    </row>
    <row r="18" spans="1:15" ht="15" thickBot="1" x14ac:dyDescent="0.4">
      <c r="A18" s="31">
        <f t="shared" si="0"/>
        <v>102</v>
      </c>
      <c r="B18" s="32" t="str">
        <f ca="1">IFERROR(OFFSET('Recap Jour'!C$4,$A18-'Recap Jour'!$B$5+1,),"")</f>
        <v/>
      </c>
      <c r="C18" s="32" t="str">
        <f ca="1">IFERROR(OFFSET('Recap Jour'!D$4,$A18-'Recap Jour'!$B$5+1,),"")</f>
        <v/>
      </c>
      <c r="D18" s="33" t="str">
        <f ca="1">IFERROR(OFFSET('Recap Jour'!E$4,$A18-'Recap Jour'!$B$5+1,),"")</f>
        <v/>
      </c>
      <c r="G18" s="15"/>
      <c r="H18" s="15"/>
      <c r="I18" s="16"/>
      <c r="J18" s="16"/>
      <c r="K18" s="16"/>
      <c r="L18" s="354" t="s">
        <v>105</v>
      </c>
      <c r="M18" s="355"/>
      <c r="N18" s="355"/>
      <c r="O18" s="356"/>
    </row>
    <row r="19" spans="1:15" ht="15" thickBot="1" x14ac:dyDescent="0.4">
      <c r="A19" s="31">
        <f t="shared" si="0"/>
        <v>103</v>
      </c>
      <c r="B19" s="32" t="str">
        <f ca="1">IFERROR(OFFSET('Recap Jour'!C$4,$A19-'Recap Jour'!$B$5+1,),"")</f>
        <v/>
      </c>
      <c r="C19" s="32" t="str">
        <f ca="1">IFERROR(OFFSET('Recap Jour'!D$4,$A19-'Recap Jour'!$B$5+1,),"")</f>
        <v/>
      </c>
      <c r="D19" s="33" t="str">
        <f ca="1">IFERROR(OFFSET('Recap Jour'!E$4,$A19-'Recap Jour'!$B$5+1,),"")</f>
        <v/>
      </c>
      <c r="G19" s="339" t="s">
        <v>106</v>
      </c>
      <c r="H19" s="340"/>
      <c r="I19" s="340"/>
      <c r="J19" s="341"/>
      <c r="K19" s="34"/>
      <c r="L19" s="342" t="e">
        <f ca="1">OFFSET(Récapitulatif!B22,,G4)</f>
        <v>#N/A</v>
      </c>
      <c r="M19" s="343"/>
      <c r="N19" s="343"/>
      <c r="O19" s="344"/>
    </row>
    <row r="20" spans="1:15" ht="15" thickBot="1" x14ac:dyDescent="0.4">
      <c r="A20" s="31">
        <f t="shared" si="0"/>
        <v>104</v>
      </c>
      <c r="B20" s="32" t="str">
        <f ca="1">IFERROR(OFFSET('Recap Jour'!C$4,$A20-'Recap Jour'!$B$5+1,),"")</f>
        <v/>
      </c>
      <c r="C20" s="32" t="str">
        <f ca="1">IFERROR(OFFSET('Recap Jour'!D$4,$A20-'Recap Jour'!$B$5+1,),"")</f>
        <v/>
      </c>
      <c r="D20" s="33" t="str">
        <f ca="1">IFERROR(OFFSET('Recap Jour'!E$4,$A20-'Recap Jour'!$B$5+1,),"")</f>
        <v/>
      </c>
      <c r="G20" s="314" t="e">
        <f ca="1">OFFSET(Récapitulatif!B16,,G4)</f>
        <v>#N/A</v>
      </c>
      <c r="H20" s="315"/>
      <c r="I20" s="316" t="e">
        <f ca="1">OFFSET(Récapitulatif!B17,,G4)</f>
        <v>#N/A</v>
      </c>
      <c r="J20" s="317"/>
      <c r="K20" s="16"/>
      <c r="L20" s="15"/>
      <c r="M20" s="15"/>
      <c r="N20" s="16"/>
      <c r="O20" s="16"/>
    </row>
    <row r="21" spans="1:15" ht="15" thickBot="1" x14ac:dyDescent="0.4">
      <c r="A21" s="31">
        <f t="shared" si="0"/>
        <v>105</v>
      </c>
      <c r="B21" s="32" t="str">
        <f ca="1">IFERROR(OFFSET('Recap Jour'!C$4,$A21-'Recap Jour'!$B$5+1,),"")</f>
        <v/>
      </c>
      <c r="C21" s="32" t="str">
        <f ca="1">IFERROR(OFFSET('Recap Jour'!D$4,$A21-'Recap Jour'!$B$5+1,),"")</f>
        <v/>
      </c>
      <c r="D21" s="33" t="str">
        <f ca="1">IFERROR(OFFSET('Recap Jour'!E$4,$A21-'Recap Jour'!$B$5+1,),"")</f>
        <v/>
      </c>
      <c r="G21" s="15"/>
      <c r="H21" s="15"/>
      <c r="I21" s="16"/>
      <c r="J21" s="16"/>
      <c r="K21" s="16"/>
      <c r="L21" s="318" t="s">
        <v>107</v>
      </c>
      <c r="M21" s="319"/>
      <c r="N21" s="319"/>
      <c r="O21" s="320"/>
    </row>
    <row r="22" spans="1:15" ht="15" thickBot="1" x14ac:dyDescent="0.4">
      <c r="A22" s="31">
        <f t="shared" si="0"/>
        <v>106</v>
      </c>
      <c r="B22" s="32" t="str">
        <f ca="1">IFERROR(OFFSET('Recap Jour'!C$4,$A22-'Recap Jour'!$B$5+1,),"")</f>
        <v/>
      </c>
      <c r="C22" s="32" t="str">
        <f ca="1">IFERROR(OFFSET('Recap Jour'!D$4,$A22-'Recap Jour'!$B$5+1,),"")</f>
        <v/>
      </c>
      <c r="D22" s="33" t="str">
        <f ca="1">IFERROR(OFFSET('Recap Jour'!E$4,$A22-'Recap Jour'!$B$5+1,),"")</f>
        <v/>
      </c>
      <c r="G22" s="321" t="s">
        <v>108</v>
      </c>
      <c r="H22" s="322"/>
      <c r="I22" s="322"/>
      <c r="J22" s="323"/>
      <c r="K22" s="34"/>
      <c r="L22" s="324" t="e">
        <f ca="1">OFFSET(Récapitulatif!B23,,G4)</f>
        <v>#N/A</v>
      </c>
      <c r="M22" s="325"/>
      <c r="N22" s="325"/>
      <c r="O22" s="326"/>
    </row>
    <row r="23" spans="1:15" ht="15" thickBot="1" x14ac:dyDescent="0.4">
      <c r="A23" s="31">
        <f t="shared" si="0"/>
        <v>107</v>
      </c>
      <c r="B23" s="32" t="str">
        <f ca="1">IFERROR(OFFSET('Recap Jour'!C$4,$A23-'Recap Jour'!$B$5+1,),"")</f>
        <v/>
      </c>
      <c r="C23" s="32" t="str">
        <f ca="1">IFERROR(OFFSET('Recap Jour'!D$4,$A23-'Recap Jour'!$B$5+1,),"")</f>
        <v/>
      </c>
      <c r="D23" s="33" t="str">
        <f ca="1">IFERROR(OFFSET('Recap Jour'!E$4,$A23-'Recap Jour'!$B$5+1,),"")</f>
        <v/>
      </c>
      <c r="G23" s="327" t="e">
        <f ca="1">OFFSET(Récapitulatif!B28,,G4)</f>
        <v>#N/A</v>
      </c>
      <c r="H23" s="328"/>
      <c r="I23" s="328"/>
      <c r="J23" s="329"/>
      <c r="K23" s="16"/>
      <c r="L23" s="15"/>
      <c r="M23" s="15"/>
      <c r="N23" s="16"/>
      <c r="O23" s="16"/>
    </row>
    <row r="24" spans="1:15" ht="15" thickBot="1" x14ac:dyDescent="0.4">
      <c r="A24" s="31">
        <f t="shared" si="0"/>
        <v>108</v>
      </c>
      <c r="B24" s="32" t="str">
        <f ca="1">IFERROR(OFFSET('Recap Jour'!C$4,$A24-'Recap Jour'!$B$5+1,),"")</f>
        <v/>
      </c>
      <c r="C24" s="32" t="str">
        <f ca="1">IFERROR(OFFSET('Recap Jour'!D$4,$A24-'Recap Jour'!$B$5+1,),"")</f>
        <v/>
      </c>
      <c r="D24" s="33" t="str">
        <f ca="1">IFERROR(OFFSET('Recap Jour'!E$4,$A24-'Recap Jour'!$B$5+1,),"")</f>
        <v/>
      </c>
      <c r="G24" s="15"/>
      <c r="H24" s="15"/>
      <c r="I24" s="16"/>
      <c r="J24" s="16"/>
      <c r="K24" s="16"/>
      <c r="L24" s="318" t="s">
        <v>109</v>
      </c>
      <c r="M24" s="319"/>
      <c r="N24" s="319"/>
      <c r="O24" s="320"/>
    </row>
    <row r="25" spans="1:15" ht="15" thickBot="1" x14ac:dyDescent="0.4">
      <c r="A25" s="31">
        <f t="shared" si="0"/>
        <v>109</v>
      </c>
      <c r="B25" s="32" t="str">
        <f ca="1">IFERROR(OFFSET('Recap Jour'!C$4,$A25-'Recap Jour'!$B$5+1,),"")</f>
        <v/>
      </c>
      <c r="C25" s="32" t="str">
        <f ca="1">IFERROR(OFFSET('Recap Jour'!D$4,$A25-'Recap Jour'!$B$5+1,),"")</f>
        <v/>
      </c>
      <c r="D25" s="33" t="str">
        <f ca="1">IFERROR(OFFSET('Recap Jour'!E$4,$A25-'Recap Jour'!$B$5+1,),"")</f>
        <v/>
      </c>
      <c r="G25" s="330" t="s">
        <v>110</v>
      </c>
      <c r="H25" s="331"/>
      <c r="I25" s="331"/>
      <c r="J25" s="332"/>
      <c r="K25" s="34"/>
      <c r="L25" s="324" t="e">
        <f ca="1">OFFSET(Récapitulatif!B24,,G4)</f>
        <v>#N/A</v>
      </c>
      <c r="M25" s="325"/>
      <c r="N25" s="325"/>
      <c r="O25" s="326"/>
    </row>
    <row r="26" spans="1:15" ht="15" thickBot="1" x14ac:dyDescent="0.4">
      <c r="A26" s="31">
        <f t="shared" si="0"/>
        <v>110</v>
      </c>
      <c r="B26" s="32" t="str">
        <f ca="1">IFERROR(OFFSET('Recap Jour'!C$4,$A26-'Recap Jour'!$B$5+1,),"")</f>
        <v/>
      </c>
      <c r="C26" s="32" t="str">
        <f ca="1">IFERROR(OFFSET('Recap Jour'!D$4,$A26-'Recap Jour'!$B$5+1,),"")</f>
        <v/>
      </c>
      <c r="D26" s="33" t="str">
        <f ca="1">IFERROR(OFFSET('Recap Jour'!E$4,$A26-'Recap Jour'!$B$5+1,),"")</f>
        <v/>
      </c>
      <c r="G26" s="333" t="e">
        <f ca="1">OFFSET(Récapitulatif!B27,,G4)</f>
        <v>#N/A</v>
      </c>
      <c r="H26" s="334"/>
      <c r="I26" s="334"/>
      <c r="J26" s="335"/>
      <c r="K26" s="16"/>
      <c r="L26" s="16"/>
      <c r="M26" s="16"/>
      <c r="N26" s="16"/>
      <c r="O26" s="16"/>
    </row>
    <row r="27" spans="1:15" x14ac:dyDescent="0.35">
      <c r="A27" s="31">
        <f t="shared" si="0"/>
        <v>111</v>
      </c>
      <c r="B27" s="32" t="str">
        <f ca="1">IFERROR(OFFSET('Recap Jour'!C$4,$A27-'Recap Jour'!$B$5+1,),"")</f>
        <v/>
      </c>
      <c r="C27" s="32" t="str">
        <f ca="1">IFERROR(OFFSET('Recap Jour'!D$4,$A27-'Recap Jour'!$B$5+1,),"")</f>
        <v/>
      </c>
      <c r="D27" s="33" t="str">
        <f ca="1">IFERROR(OFFSET('Recap Jour'!E$4,$A27-'Recap Jour'!$B$5+1,),"")</f>
        <v/>
      </c>
      <c r="G27" s="15"/>
      <c r="H27" s="15"/>
      <c r="I27" s="16"/>
      <c r="J27" s="16"/>
      <c r="K27" s="16"/>
      <c r="L27" s="336" t="s">
        <v>111</v>
      </c>
      <c r="M27" s="337"/>
      <c r="N27" s="337"/>
      <c r="O27" s="338"/>
    </row>
    <row r="28" spans="1:15" ht="15" thickBot="1" x14ac:dyDescent="0.4">
      <c r="A28" s="31">
        <f t="shared" si="0"/>
        <v>112</v>
      </c>
      <c r="B28" s="32" t="str">
        <f ca="1">IFERROR(OFFSET('Recap Jour'!C$4,$A28-'Recap Jour'!$B$5+1,),"")</f>
        <v/>
      </c>
      <c r="C28" s="32" t="str">
        <f ca="1">IFERROR(OFFSET('Recap Jour'!D$4,$A28-'Recap Jour'!$B$5+1,),"")</f>
        <v/>
      </c>
      <c r="D28" s="33" t="str">
        <f ca="1">IFERROR(OFFSET('Recap Jour'!E$4,$A28-'Recap Jour'!$B$5+1,),"")</f>
        <v/>
      </c>
      <c r="G28" s="15"/>
      <c r="H28" s="15"/>
      <c r="I28" s="16"/>
      <c r="J28" s="16"/>
      <c r="K28" s="34"/>
      <c r="L28" s="311" t="e">
        <f ca="1">OFFSET(Récapitulatif!B25,,G4)</f>
        <v>#N/A</v>
      </c>
      <c r="M28" s="312"/>
      <c r="N28" s="312"/>
      <c r="O28" s="313"/>
    </row>
    <row r="29" spans="1:15" ht="15" thickBot="1" x14ac:dyDescent="0.4">
      <c r="A29" s="31">
        <f t="shared" si="0"/>
        <v>113</v>
      </c>
      <c r="B29" s="32" t="str">
        <f ca="1">IFERROR(OFFSET('Recap Jour'!C$4,$A29-'Recap Jour'!$B$5+1,),"")</f>
        <v/>
      </c>
      <c r="C29" s="32" t="str">
        <f ca="1">IFERROR(OFFSET('Recap Jour'!D$4,$A29-'Recap Jour'!$B$5+1,),"")</f>
        <v/>
      </c>
      <c r="D29" s="33" t="str">
        <f ca="1">IFERROR(OFFSET('Recap Jour'!E$4,$A29-'Recap Jour'!$B$5+1,),"")</f>
        <v/>
      </c>
      <c r="G29" s="303" t="s">
        <v>112</v>
      </c>
      <c r="H29" s="303"/>
      <c r="I29" s="303"/>
      <c r="J29" s="303"/>
      <c r="K29" s="16"/>
      <c r="L29" s="15"/>
      <c r="M29" s="15"/>
      <c r="N29" s="16"/>
      <c r="O29" s="16"/>
    </row>
    <row r="30" spans="1:15" x14ac:dyDescent="0.35">
      <c r="A30" s="31">
        <f t="shared" si="0"/>
        <v>114</v>
      </c>
      <c r="B30" s="32" t="str">
        <f ca="1">IFERROR(OFFSET('Recap Jour'!C$4,$A30-'Recap Jour'!$B$5+1,),"")</f>
        <v/>
      </c>
      <c r="C30" s="32" t="str">
        <f ca="1">IFERROR(OFFSET('Recap Jour'!D$4,$A30-'Recap Jour'!$B$5+1,),"")</f>
        <v/>
      </c>
      <c r="D30" s="33" t="str">
        <f ca="1">IFERROR(OFFSET('Recap Jour'!E$4,$A30-'Recap Jour'!$B$5+1,),"")</f>
        <v/>
      </c>
      <c r="G30" s="304" t="s">
        <v>113</v>
      </c>
      <c r="H30" s="304"/>
      <c r="I30" s="304"/>
      <c r="J30" s="304"/>
      <c r="K30" s="16"/>
      <c r="L30" s="305" t="s">
        <v>114</v>
      </c>
      <c r="M30" s="306"/>
      <c r="N30" s="306"/>
      <c r="O30" s="307"/>
    </row>
    <row r="31" spans="1:15" ht="15" thickBot="1" x14ac:dyDescent="0.4">
      <c r="A31" s="31">
        <f t="shared" si="0"/>
        <v>115</v>
      </c>
      <c r="B31" s="32" t="str">
        <f ca="1">IFERROR(OFFSET('Recap Jour'!C$4,$A31-'Recap Jour'!$B$5+1,),"")</f>
        <v/>
      </c>
      <c r="C31" s="32" t="str">
        <f ca="1">IFERROR(OFFSET('Recap Jour'!D$4,$A31-'Recap Jour'!$B$5+1,),"")</f>
        <v/>
      </c>
      <c r="D31" s="33" t="str">
        <f ca="1">IFERROR(OFFSET('Recap Jour'!E$4,$A31-'Recap Jour'!$B$5+1,),"")</f>
        <v/>
      </c>
      <c r="G31" s="297" t="s">
        <v>115</v>
      </c>
      <c r="H31" s="298"/>
      <c r="I31" s="298"/>
      <c r="J31" s="299"/>
      <c r="K31" s="34"/>
      <c r="L31" s="308" t="e">
        <f ca="1">OFFSET(Récapitulatif!B26,,G4)</f>
        <v>#N/A</v>
      </c>
      <c r="M31" s="309"/>
      <c r="N31" s="309"/>
      <c r="O31" s="310"/>
    </row>
    <row r="32" spans="1:15" x14ac:dyDescent="0.35">
      <c r="A32" s="31">
        <f t="shared" si="0"/>
        <v>116</v>
      </c>
      <c r="B32" s="32" t="str">
        <f ca="1">IFERROR(OFFSET('Recap Jour'!C$4,$A32-'Recap Jour'!$B$5+1,),"")</f>
        <v/>
      </c>
      <c r="C32" s="32" t="str">
        <f ca="1">IFERROR(OFFSET('Recap Jour'!D$4,$A32-'Recap Jour'!$B$5+1,),"")</f>
        <v/>
      </c>
      <c r="D32" s="33" t="str">
        <f ca="1">IFERROR(OFFSET('Recap Jour'!E$4,$A32-'Recap Jour'!$B$5+1,),"")</f>
        <v/>
      </c>
      <c r="G32" s="297" t="s">
        <v>116</v>
      </c>
      <c r="H32" s="298"/>
      <c r="I32" s="298"/>
      <c r="J32" s="299"/>
      <c r="K32" s="16"/>
      <c r="L32" s="16"/>
      <c r="M32" s="16"/>
      <c r="N32" s="16"/>
      <c r="O32" s="16"/>
    </row>
    <row r="33" spans="1:19" x14ac:dyDescent="0.35">
      <c r="A33" s="31">
        <f t="shared" si="0"/>
        <v>117</v>
      </c>
      <c r="B33" s="32" t="str">
        <f ca="1">IFERROR(OFFSET('Recap Jour'!C$4,$A33-'Recap Jour'!$B$5+1,),"")</f>
        <v/>
      </c>
      <c r="C33" s="32" t="str">
        <f ca="1">IFERROR(OFFSET('Recap Jour'!D$4,$A33-'Recap Jour'!$B$5+1,),"")</f>
        <v/>
      </c>
      <c r="D33" s="33" t="str">
        <f ca="1">IFERROR(OFFSET('Recap Jour'!E$4,$A33-'Recap Jour'!$B$5+1,),"")</f>
        <v/>
      </c>
      <c r="G33" s="297" t="s">
        <v>117</v>
      </c>
      <c r="H33" s="298"/>
      <c r="I33" s="298"/>
      <c r="J33" s="299"/>
      <c r="K33" s="16"/>
      <c r="L33" s="16"/>
      <c r="M33" s="16"/>
      <c r="N33" s="16"/>
      <c r="O33" s="16"/>
    </row>
    <row r="34" spans="1:19" x14ac:dyDescent="0.35">
      <c r="A34" s="31">
        <f t="shared" si="0"/>
        <v>118</v>
      </c>
      <c r="B34" s="32" t="str">
        <f ca="1">IFERROR(OFFSET('Recap Jour'!C$4,$A34-'Recap Jour'!$B$5+1,),"")</f>
        <v/>
      </c>
      <c r="C34" s="32" t="str">
        <f ca="1">IFERROR(OFFSET('Recap Jour'!D$4,$A34-'Recap Jour'!$B$5+1,),"")</f>
        <v/>
      </c>
      <c r="D34" s="33" t="str">
        <f ca="1">IFERROR(OFFSET('Recap Jour'!E$4,$A34-'Recap Jour'!$B$5+1,),"")</f>
        <v/>
      </c>
      <c r="G34" s="300" t="s">
        <v>118</v>
      </c>
      <c r="H34" s="301"/>
      <c r="I34" s="301"/>
      <c r="J34" s="302"/>
      <c r="K34" s="16"/>
      <c r="L34" s="16"/>
      <c r="M34" s="16"/>
      <c r="N34" s="16"/>
      <c r="O34" s="16"/>
    </row>
    <row r="35" spans="1:19" x14ac:dyDescent="0.35">
      <c r="A35" s="31">
        <f t="shared" si="0"/>
        <v>119</v>
      </c>
      <c r="B35" s="32" t="str">
        <f ca="1">IFERROR(OFFSET('Recap Jour'!C$4,$A35-'Recap Jour'!$B$5+1,),"")</f>
        <v/>
      </c>
      <c r="C35" s="32" t="str">
        <f ca="1">IFERROR(OFFSET('Recap Jour'!D$4,$A35-'Recap Jour'!$B$5+1,),"")</f>
        <v/>
      </c>
      <c r="D35" s="33" t="str">
        <f ca="1">IFERROR(OFFSET('Recap Jour'!E$4,$A35-'Recap Jour'!$B$5+1,),"")</f>
        <v/>
      </c>
      <c r="G35" s="16"/>
      <c r="H35" s="16"/>
      <c r="I35" s="16"/>
      <c r="J35" s="16"/>
      <c r="K35" s="16"/>
      <c r="L35" s="16"/>
      <c r="M35" s="16"/>
      <c r="N35" s="16"/>
      <c r="O35" s="16"/>
    </row>
    <row r="36" spans="1:19" x14ac:dyDescent="0.35">
      <c r="A36" s="31">
        <f>IF(MONTH(A35+1)=$G$4,A35+1,"")</f>
        <v>120</v>
      </c>
      <c r="B36" s="32" t="str">
        <f ca="1">IFERROR(OFFSET('Recap Jour'!C$4,$A36-'Recap Jour'!$B$5+1,),"")</f>
        <v/>
      </c>
      <c r="C36" s="32" t="str">
        <f ca="1">IFERROR(OFFSET('Recap Jour'!D$4,$A36-'Recap Jour'!$B$5+1,),"")</f>
        <v/>
      </c>
      <c r="D36" s="33" t="str">
        <f ca="1">IFERROR(OFFSET('Recap Jour'!E$4,$A36-'Recap Jour'!$B$5+1,),"")</f>
        <v/>
      </c>
      <c r="G36" s="16"/>
      <c r="H36" s="16"/>
      <c r="I36" s="16"/>
      <c r="J36" s="16"/>
      <c r="K36" s="16"/>
      <c r="L36" s="16"/>
      <c r="M36" s="16"/>
      <c r="N36" s="16"/>
      <c r="O36" s="16"/>
    </row>
    <row r="37" spans="1:19" x14ac:dyDescent="0.35">
      <c r="A37" s="31">
        <f>IFERROR(IF(MONTH(A36+1)=$G$4,A36+1,""),"")</f>
        <v>121</v>
      </c>
      <c r="B37" s="32" t="str">
        <f ca="1">IFERROR(OFFSET('Recap Jour'!C$4,$A37-'Recap Jour'!$B$5+1,),"")</f>
        <v/>
      </c>
      <c r="C37" s="32" t="str">
        <f ca="1">IFERROR(OFFSET('Recap Jour'!D$4,$A37-'Recap Jour'!$B$5+1,),"")</f>
        <v/>
      </c>
      <c r="D37" s="33" t="str">
        <f ca="1">IFERROR(OFFSET('Recap Jour'!E$4,$A37-'Recap Jour'!$B$5+1,),"")</f>
        <v/>
      </c>
      <c r="F37" s="36"/>
      <c r="G37" s="16"/>
      <c r="H37" s="16"/>
      <c r="I37" s="16"/>
      <c r="J37" s="16"/>
      <c r="K37" s="16"/>
      <c r="L37" s="16"/>
      <c r="M37" s="16"/>
      <c r="N37" s="16"/>
      <c r="O37" s="16"/>
      <c r="P37" s="37"/>
      <c r="Q37" s="37"/>
      <c r="R37" s="37"/>
      <c r="S37" s="37"/>
    </row>
    <row r="38" spans="1:19" x14ac:dyDescent="0.35">
      <c r="A38" s="31" t="str">
        <f>IFERROR(IF(MONTH(A37+1)=$G$4,A37+1,""),"")</f>
        <v/>
      </c>
      <c r="B38" s="32" t="str">
        <f ca="1">IFERROR(OFFSET('Recap Jour'!C$4,$A38-'Recap Jour'!$B$5+1,),"")</f>
        <v/>
      </c>
      <c r="C38" s="32" t="str">
        <f ca="1">IFERROR(OFFSET('Recap Jour'!D$4,$A38-'Recap Jour'!$B$5+1,),"")</f>
        <v/>
      </c>
      <c r="D38" s="33" t="str">
        <f ca="1">IFERROR(OFFSET('Recap Jour'!E$4,$A38-'Recap Jour'!$B$5+1,),"")</f>
        <v/>
      </c>
      <c r="F38" s="36"/>
      <c r="G38" s="16"/>
      <c r="H38" s="16"/>
      <c r="I38" s="16"/>
      <c r="J38" s="16"/>
      <c r="K38" s="16"/>
      <c r="L38" s="16"/>
      <c r="M38" s="16"/>
      <c r="N38" s="16"/>
      <c r="O38" s="16"/>
      <c r="P38" s="37"/>
      <c r="Q38" s="37"/>
      <c r="R38" s="37"/>
      <c r="S38" s="37"/>
    </row>
    <row r="39" spans="1:19" ht="15" customHeight="1" x14ac:dyDescent="0.35">
      <c r="B39" s="16"/>
      <c r="C39" s="16"/>
      <c r="D39" s="16"/>
      <c r="F39" s="36"/>
      <c r="G39" s="16"/>
      <c r="H39" s="16"/>
      <c r="I39" s="16"/>
      <c r="J39" s="16"/>
      <c r="K39" s="16"/>
      <c r="L39" s="16"/>
      <c r="M39" s="16"/>
      <c r="N39" s="16"/>
      <c r="O39" s="16"/>
      <c r="P39" s="37"/>
      <c r="Q39" s="37"/>
      <c r="R39" s="37"/>
      <c r="S39" s="37"/>
    </row>
    <row r="40" spans="1:19" ht="15" customHeight="1" x14ac:dyDescent="0.35">
      <c r="G40" s="16"/>
      <c r="H40" s="16"/>
      <c r="I40" s="16"/>
      <c r="J40" s="16"/>
      <c r="K40" s="16"/>
      <c r="L40" s="16"/>
      <c r="M40" s="16"/>
      <c r="N40" s="16"/>
      <c r="O40" s="16"/>
    </row>
    <row r="41" spans="1:19" ht="15" customHeight="1" x14ac:dyDescent="0.35">
      <c r="G41" s="16"/>
      <c r="H41" s="16"/>
      <c r="I41" s="16"/>
      <c r="J41" s="16"/>
      <c r="K41" s="16"/>
      <c r="L41" s="16"/>
      <c r="M41" s="16"/>
      <c r="N41" s="16"/>
      <c r="O41" s="16"/>
    </row>
    <row r="42" spans="1:19" ht="15" customHeight="1" x14ac:dyDescent="0.35">
      <c r="G42" s="16"/>
      <c r="H42" s="16"/>
      <c r="I42" s="16"/>
      <c r="J42" s="16"/>
      <c r="K42" s="16"/>
      <c r="L42" s="16"/>
      <c r="M42" s="16"/>
      <c r="N42" s="16"/>
      <c r="O42" s="16"/>
    </row>
    <row r="43" spans="1:19" ht="15" customHeight="1" x14ac:dyDescent="0.35">
      <c r="G43" s="16"/>
      <c r="H43" s="16"/>
      <c r="I43" s="16"/>
      <c r="J43" s="16"/>
      <c r="K43" s="16"/>
      <c r="L43" s="16"/>
      <c r="M43" s="16"/>
      <c r="N43" s="16"/>
      <c r="O43" s="16"/>
    </row>
    <row r="44" spans="1:19" ht="15" customHeight="1" x14ac:dyDescent="0.35">
      <c r="G44" s="16"/>
      <c r="H44" s="16"/>
      <c r="I44" s="16"/>
      <c r="J44" s="16"/>
      <c r="K44" s="16"/>
      <c r="L44" s="16"/>
      <c r="M44" s="16"/>
      <c r="N44" s="16"/>
      <c r="O44" s="16"/>
    </row>
    <row r="45" spans="1:19" ht="15" customHeight="1" x14ac:dyDescent="0.35">
      <c r="G45" s="16"/>
      <c r="H45" s="16"/>
      <c r="I45" s="16"/>
      <c r="J45" s="16"/>
      <c r="K45" s="16"/>
      <c r="L45" s="16"/>
      <c r="M45" s="16"/>
      <c r="N45" s="16"/>
      <c r="O45" s="16"/>
    </row>
    <row r="46" spans="1:19" ht="15" customHeight="1" x14ac:dyDescent="0.35">
      <c r="G46" s="16"/>
      <c r="H46" s="16"/>
      <c r="I46" s="16"/>
      <c r="J46" s="16"/>
      <c r="K46" s="16"/>
      <c r="L46" s="16"/>
      <c r="M46" s="16"/>
      <c r="N46" s="16"/>
      <c r="O46" s="16"/>
    </row>
    <row r="47" spans="1:19" ht="15" customHeight="1" x14ac:dyDescent="0.35">
      <c r="G47" s="16"/>
      <c r="H47" s="16"/>
      <c r="I47" s="16"/>
      <c r="J47" s="16"/>
      <c r="K47" s="16"/>
      <c r="L47" s="16"/>
      <c r="M47" s="16"/>
      <c r="N47" s="16"/>
      <c r="O47" s="16"/>
    </row>
    <row r="48" spans="1:19" ht="15" customHeight="1" x14ac:dyDescent="0.35">
      <c r="G48" s="16"/>
      <c r="H48" s="16"/>
      <c r="I48" s="16"/>
      <c r="J48" s="16"/>
      <c r="K48" s="16"/>
      <c r="L48" s="16"/>
      <c r="M48" s="16"/>
      <c r="N48" s="16"/>
      <c r="O48" s="16"/>
    </row>
    <row r="49" spans="7:15" ht="15" customHeight="1" x14ac:dyDescent="0.35">
      <c r="G49" s="16"/>
      <c r="H49" s="16"/>
      <c r="I49" s="16"/>
      <c r="J49" s="16"/>
      <c r="K49" s="16"/>
      <c r="L49" s="16"/>
      <c r="M49" s="16"/>
      <c r="N49" s="16"/>
      <c r="O49" s="16"/>
    </row>
    <row r="50" spans="7:15" ht="15" customHeight="1" x14ac:dyDescent="0.35">
      <c r="G50" s="16"/>
      <c r="H50" s="16"/>
      <c r="I50" s="16"/>
      <c r="J50" s="16"/>
      <c r="K50" s="16"/>
      <c r="L50" s="16"/>
      <c r="M50" s="16"/>
      <c r="N50" s="16"/>
      <c r="O50" s="16"/>
    </row>
    <row r="51" spans="7:15" ht="15" customHeight="1" x14ac:dyDescent="0.35">
      <c r="G51" s="16"/>
      <c r="H51" s="16"/>
      <c r="I51" s="16"/>
      <c r="J51" s="16"/>
      <c r="K51" s="16"/>
      <c r="L51" s="16"/>
      <c r="M51" s="16"/>
      <c r="N51" s="16"/>
      <c r="O51" s="16"/>
    </row>
    <row r="52" spans="7:15" ht="15" customHeight="1" x14ac:dyDescent="0.35">
      <c r="G52" s="16"/>
      <c r="H52" s="16"/>
      <c r="I52" s="16"/>
      <c r="J52" s="16"/>
      <c r="K52" s="16"/>
      <c r="L52" s="16"/>
      <c r="M52" s="16"/>
      <c r="N52" s="16"/>
      <c r="O52" s="16"/>
    </row>
    <row r="53" spans="7:15" ht="15" customHeight="1" x14ac:dyDescent="0.35">
      <c r="G53" s="16"/>
      <c r="H53" s="16"/>
      <c r="I53" s="16"/>
      <c r="J53" s="16"/>
      <c r="K53" s="16"/>
      <c r="L53" s="16"/>
      <c r="M53" s="16"/>
      <c r="N53" s="16"/>
      <c r="O53" s="16"/>
    </row>
    <row r="54" spans="7:15" ht="15" customHeight="1" x14ac:dyDescent="0.35">
      <c r="G54" s="16"/>
      <c r="H54" s="16"/>
      <c r="I54" s="16"/>
      <c r="J54" s="16"/>
      <c r="K54" s="16"/>
      <c r="L54" s="16"/>
      <c r="M54" s="16"/>
      <c r="N54" s="16"/>
      <c r="O54" s="16"/>
    </row>
    <row r="55" spans="7:15" ht="15" customHeight="1" x14ac:dyDescent="0.35">
      <c r="G55" s="16"/>
      <c r="H55" s="16"/>
      <c r="I55" s="16"/>
      <c r="J55" s="16"/>
      <c r="K55" s="16"/>
      <c r="L55" s="16"/>
      <c r="M55" s="16"/>
      <c r="N55" s="16"/>
      <c r="O55" s="16"/>
    </row>
    <row r="56" spans="7:15" ht="15" customHeight="1" x14ac:dyDescent="0.35">
      <c r="G56" s="16"/>
      <c r="H56" s="16"/>
      <c r="I56" s="16"/>
      <c r="J56" s="16"/>
      <c r="K56" s="16"/>
      <c r="L56" s="16"/>
      <c r="M56" s="16"/>
      <c r="N56" s="16"/>
      <c r="O56" s="16"/>
    </row>
    <row r="57" spans="7:15" ht="15" customHeight="1" x14ac:dyDescent="0.35">
      <c r="G57" s="16"/>
      <c r="H57" s="16"/>
      <c r="I57" s="16"/>
      <c r="J57" s="16"/>
      <c r="K57" s="16"/>
      <c r="L57" s="16"/>
      <c r="M57" s="16"/>
      <c r="N57" s="16"/>
      <c r="O57" s="16"/>
    </row>
    <row r="58" spans="7:15" ht="15" customHeight="1" x14ac:dyDescent="0.35">
      <c r="G58" s="16"/>
      <c r="H58" s="16"/>
      <c r="I58" s="16"/>
      <c r="J58" s="16"/>
      <c r="K58" s="16"/>
      <c r="L58" s="16"/>
      <c r="M58" s="16"/>
      <c r="N58" s="16"/>
      <c r="O58" s="16"/>
    </row>
    <row r="59" spans="7:15" ht="15" customHeight="1" x14ac:dyDescent="0.35">
      <c r="G59" s="16"/>
      <c r="H59" s="16"/>
      <c r="I59" s="16"/>
      <c r="J59" s="16"/>
      <c r="K59" s="16"/>
      <c r="L59" s="16"/>
      <c r="M59" s="16"/>
      <c r="N59" s="16"/>
      <c r="O59" s="16"/>
    </row>
    <row r="60" spans="7:15" ht="15" customHeight="1" x14ac:dyDescent="0.35">
      <c r="G60" s="16"/>
      <c r="H60" s="16"/>
      <c r="I60" s="16"/>
      <c r="J60" s="16"/>
      <c r="K60" s="16"/>
      <c r="L60" s="16"/>
      <c r="M60" s="16"/>
      <c r="N60" s="16"/>
      <c r="O60" s="16"/>
    </row>
    <row r="61" spans="7:15" ht="15" customHeight="1" x14ac:dyDescent="0.35">
      <c r="G61" s="16"/>
      <c r="H61" s="16"/>
      <c r="I61" s="16"/>
      <c r="J61" s="16"/>
      <c r="K61" s="16"/>
      <c r="L61" s="16"/>
      <c r="M61" s="16"/>
      <c r="N61" s="16"/>
      <c r="O61" s="16"/>
    </row>
    <row r="62" spans="7:15" ht="15" customHeight="1" x14ac:dyDescent="0.35">
      <c r="G62" s="16"/>
      <c r="H62" s="16"/>
      <c r="I62" s="16"/>
      <c r="J62" s="16"/>
      <c r="K62" s="16"/>
      <c r="L62" s="16"/>
      <c r="M62" s="16"/>
      <c r="N62" s="16"/>
      <c r="O62" s="16"/>
    </row>
    <row r="63" spans="7:15" ht="15" customHeight="1" x14ac:dyDescent="0.35">
      <c r="G63" s="16"/>
      <c r="H63" s="16"/>
      <c r="I63" s="16"/>
      <c r="J63" s="16"/>
      <c r="K63" s="16"/>
      <c r="L63" s="16"/>
      <c r="M63" s="16"/>
      <c r="N63" s="16"/>
      <c r="O63" s="16"/>
    </row>
    <row r="64" spans="7:15" ht="15" customHeight="1" x14ac:dyDescent="0.35">
      <c r="G64" s="16"/>
      <c r="H64" s="16"/>
      <c r="I64" s="16"/>
      <c r="J64" s="16"/>
      <c r="K64" s="16"/>
      <c r="L64" s="16"/>
      <c r="M64" s="16"/>
      <c r="N64" s="16"/>
      <c r="O64" s="16"/>
    </row>
    <row r="65" spans="7:15" ht="15" customHeight="1" x14ac:dyDescent="0.35">
      <c r="G65" s="16"/>
      <c r="H65" s="16"/>
      <c r="I65" s="16"/>
      <c r="J65" s="16"/>
      <c r="K65" s="16"/>
      <c r="L65" s="16"/>
      <c r="M65" s="16"/>
      <c r="N65" s="16"/>
      <c r="O65" s="16"/>
    </row>
    <row r="66" spans="7:15" ht="15" customHeight="1" x14ac:dyDescent="0.35">
      <c r="G66" s="16"/>
      <c r="H66" s="16"/>
      <c r="I66" s="16"/>
      <c r="J66" s="16"/>
      <c r="K66" s="16"/>
      <c r="L66" s="16"/>
      <c r="M66" s="16"/>
      <c r="N66" s="16"/>
      <c r="O66" s="16"/>
    </row>
    <row r="67" spans="7:15" ht="15" customHeight="1" x14ac:dyDescent="0.35">
      <c r="G67" s="16"/>
      <c r="H67" s="16"/>
      <c r="I67" s="16"/>
      <c r="J67" s="16"/>
      <c r="K67" s="16"/>
      <c r="L67" s="16"/>
      <c r="M67" s="16"/>
      <c r="N67" s="16"/>
      <c r="O67" s="16"/>
    </row>
    <row r="68" spans="7:15" ht="15" customHeight="1" x14ac:dyDescent="0.35">
      <c r="G68" s="16"/>
      <c r="H68" s="16"/>
      <c r="I68" s="16"/>
      <c r="J68" s="16"/>
      <c r="K68" s="16"/>
      <c r="L68" s="16"/>
      <c r="M68" s="16"/>
      <c r="N68" s="16"/>
      <c r="O68" s="16"/>
    </row>
    <row r="69" spans="7:15" ht="15" customHeight="1" x14ac:dyDescent="0.35">
      <c r="G69" s="16"/>
      <c r="H69" s="16"/>
      <c r="I69" s="16"/>
      <c r="J69" s="16"/>
      <c r="K69" s="16"/>
      <c r="L69" s="16"/>
      <c r="M69" s="16"/>
      <c r="N69" s="16"/>
      <c r="O69" s="16"/>
    </row>
    <row r="70" spans="7:15" ht="15" customHeight="1" x14ac:dyDescent="0.35">
      <c r="G70" s="16"/>
      <c r="H70" s="16"/>
      <c r="I70" s="16"/>
      <c r="J70" s="16"/>
      <c r="K70" s="16"/>
      <c r="L70" s="16"/>
      <c r="M70" s="16"/>
      <c r="N70" s="16"/>
      <c r="O70" s="16"/>
    </row>
    <row r="71" spans="7:15" ht="15" customHeight="1" x14ac:dyDescent="0.35">
      <c r="G71" s="16"/>
      <c r="H71" s="16"/>
      <c r="I71" s="16"/>
      <c r="J71" s="16"/>
      <c r="K71" s="16"/>
      <c r="L71" s="16"/>
      <c r="M71" s="16"/>
      <c r="N71" s="16"/>
      <c r="O71" s="16"/>
    </row>
    <row r="72" spans="7:15" ht="15" customHeight="1" x14ac:dyDescent="0.35">
      <c r="G72" s="16"/>
      <c r="H72" s="16"/>
      <c r="I72" s="16"/>
      <c r="J72" s="16"/>
      <c r="K72" s="16"/>
      <c r="L72" s="16"/>
      <c r="M72" s="16"/>
      <c r="N72" s="16"/>
      <c r="O72" s="16"/>
    </row>
    <row r="73" spans="7:15" ht="15" customHeight="1" x14ac:dyDescent="0.35">
      <c r="G73" s="16"/>
      <c r="H73" s="16"/>
      <c r="I73" s="16"/>
      <c r="J73" s="16"/>
      <c r="K73" s="16"/>
      <c r="L73" s="16"/>
      <c r="M73" s="16"/>
      <c r="N73" s="16"/>
      <c r="O73" s="16"/>
    </row>
  </sheetData>
  <mergeCells count="40">
    <mergeCell ref="G10:J10"/>
    <mergeCell ref="L10:O10"/>
    <mergeCell ref="C1:F2"/>
    <mergeCell ref="A2:B2"/>
    <mergeCell ref="G7:J7"/>
    <mergeCell ref="G8:J8"/>
    <mergeCell ref="L9:O9"/>
    <mergeCell ref="G19:J19"/>
    <mergeCell ref="L19:O19"/>
    <mergeCell ref="G11:J11"/>
    <mergeCell ref="L12:O12"/>
    <mergeCell ref="G13:J13"/>
    <mergeCell ref="L13:O13"/>
    <mergeCell ref="G14:J14"/>
    <mergeCell ref="L15:O15"/>
    <mergeCell ref="G16:J16"/>
    <mergeCell ref="L16:O16"/>
    <mergeCell ref="G17:H17"/>
    <mergeCell ref="I17:J17"/>
    <mergeCell ref="L18:O18"/>
    <mergeCell ref="L28:O28"/>
    <mergeCell ref="G20:H20"/>
    <mergeCell ref="I20:J20"/>
    <mergeCell ref="L21:O21"/>
    <mergeCell ref="G22:J22"/>
    <mergeCell ref="L22:O22"/>
    <mergeCell ref="G23:J23"/>
    <mergeCell ref="L24:O24"/>
    <mergeCell ref="G25:J25"/>
    <mergeCell ref="L25:O25"/>
    <mergeCell ref="G26:J26"/>
    <mergeCell ref="L27:O27"/>
    <mergeCell ref="G33:J33"/>
    <mergeCell ref="G34:J34"/>
    <mergeCell ref="G29:J29"/>
    <mergeCell ref="G30:J30"/>
    <mergeCell ref="L30:O30"/>
    <mergeCell ref="G31:J31"/>
    <mergeCell ref="L31:O31"/>
    <mergeCell ref="G32:J32"/>
  </mergeCells>
  <conditionalFormatting sqref="B8:B38">
    <cfRule type="expression" dxfId="10" priority="2">
      <formula>B8=MIN($B$8:$B$38)</formula>
    </cfRule>
  </conditionalFormatting>
  <conditionalFormatting sqref="C8:C38">
    <cfRule type="expression" dxfId="9" priority="1">
      <formula>C8=MAX($C$8:$C$38)</formula>
    </cfRule>
  </conditionalFormatting>
  <dataValidations count="1">
    <dataValidation type="list" showInputMessage="1" showErrorMessage="1" sqref="F4">
      <formula1>_mois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R70"/>
  <sheetViews>
    <sheetView zoomScale="90" zoomScaleNormal="90" workbookViewId="0">
      <selection activeCell="C4" sqref="C4"/>
    </sheetView>
  </sheetViews>
  <sheetFormatPr baseColWidth="10" defaultColWidth="11.453125" defaultRowHeight="14.5" x14ac:dyDescent="0.35"/>
  <cols>
    <col min="1" max="6" width="11.453125" style="43"/>
    <col min="7" max="7" width="12.1796875" style="43" bestFit="1" customWidth="1"/>
    <col min="8" max="10" width="11.453125" style="43"/>
    <col min="11" max="13" width="11.453125" style="43" customWidth="1"/>
    <col min="14" max="16384" width="11.453125" style="43"/>
  </cols>
  <sheetData>
    <row r="1" spans="1:18" x14ac:dyDescent="0.35">
      <c r="C1" s="372" t="s">
        <v>134</v>
      </c>
      <c r="D1" s="372"/>
      <c r="E1" s="372"/>
      <c r="F1" s="372"/>
      <c r="G1" s="372"/>
      <c r="H1" s="372"/>
    </row>
    <row r="2" spans="1:18" x14ac:dyDescent="0.35">
      <c r="C2" s="372"/>
      <c r="D2" s="372"/>
      <c r="E2" s="372"/>
      <c r="F2" s="372"/>
      <c r="G2" s="372"/>
      <c r="H2" s="372"/>
    </row>
    <row r="3" spans="1:18" s="49" customFormat="1" ht="15" thickBot="1" x14ac:dyDescent="0.4">
      <c r="C3" s="38"/>
      <c r="D3" s="38"/>
      <c r="E3" s="38"/>
      <c r="F3" s="38"/>
      <c r="G3" s="38"/>
      <c r="H3" s="38"/>
    </row>
    <row r="4" spans="1:18" s="49" customFormat="1" x14ac:dyDescent="0.35">
      <c r="A4" s="40"/>
      <c r="B4" s="40" t="s">
        <v>90</v>
      </c>
      <c r="C4" s="188">
        <f>'Recap Jour'!C2</f>
        <v>1900</v>
      </c>
      <c r="D4" s="100"/>
      <c r="E4" s="38" t="s">
        <v>91</v>
      </c>
      <c r="F4" s="21" t="s">
        <v>184</v>
      </c>
      <c r="G4" s="38">
        <f>VLOOKUP(F4,Annexe!A2:B13,2,0)</f>
        <v>3</v>
      </c>
      <c r="H4" s="38" t="s">
        <v>92</v>
      </c>
      <c r="I4" s="39">
        <f>DATE(C4,G4,1)</f>
        <v>61</v>
      </c>
      <c r="J4" s="40" t="s">
        <v>93</v>
      </c>
      <c r="K4" s="39">
        <f>DATE(C4,G4+1,1)</f>
        <v>92</v>
      </c>
    </row>
    <row r="5" spans="1:18" x14ac:dyDescent="0.35">
      <c r="A5" s="41"/>
      <c r="B5" s="41"/>
      <c r="C5" s="41"/>
      <c r="D5" s="41"/>
      <c r="E5" s="41"/>
      <c r="F5" s="42"/>
      <c r="G5" s="38"/>
      <c r="H5" s="38"/>
      <c r="I5" s="40" t="s">
        <v>119</v>
      </c>
      <c r="J5" s="40"/>
      <c r="K5" s="40" t="s">
        <v>119</v>
      </c>
      <c r="L5" s="49"/>
    </row>
    <row r="6" spans="1:18" ht="15" thickBot="1" x14ac:dyDescent="0.4">
      <c r="F6" s="42"/>
      <c r="G6" s="38"/>
      <c r="H6" s="38"/>
      <c r="I6" s="49"/>
      <c r="J6" s="49"/>
      <c r="K6" s="49"/>
      <c r="L6" s="49"/>
      <c r="N6" s="53"/>
      <c r="O6" s="53"/>
      <c r="P6" s="53"/>
      <c r="Q6" s="53"/>
      <c r="R6" s="53"/>
    </row>
    <row r="7" spans="1:18" x14ac:dyDescent="0.35">
      <c r="A7" s="52" t="s">
        <v>94</v>
      </c>
      <c r="B7" s="51" t="s">
        <v>133</v>
      </c>
      <c r="C7" s="51" t="s">
        <v>132</v>
      </c>
      <c r="D7" s="50" t="s">
        <v>131</v>
      </c>
      <c r="G7" s="38"/>
      <c r="H7" s="38"/>
      <c r="I7" s="49"/>
      <c r="J7" s="49"/>
      <c r="K7" s="49"/>
      <c r="L7" s="49"/>
      <c r="R7" s="48"/>
    </row>
    <row r="8" spans="1:18" x14ac:dyDescent="0.35">
      <c r="A8" s="47">
        <f>I4</f>
        <v>61</v>
      </c>
      <c r="B8" s="45" t="str">
        <f ca="1">IFERROR(OFFSET('Recap Jour'!F$4,$A8-'Recap Jour'!$B$5+1,),"")</f>
        <v/>
      </c>
      <c r="C8" s="45" t="str">
        <f ca="1">IFERROR(OFFSET('Recap Jour'!G$4,$A8-'Recap Jour'!$B$5+1,),"")</f>
        <v/>
      </c>
      <c r="D8" s="44" t="str">
        <f ca="1">IFERROR(OFFSET('Recap Jour'!H$4,$A8-'Recap Jour'!$B$5+1,),"")</f>
        <v/>
      </c>
      <c r="G8" s="38"/>
      <c r="H8" s="38"/>
      <c r="I8" s="49"/>
      <c r="J8" s="49"/>
      <c r="K8" s="49"/>
      <c r="L8" s="49"/>
      <c r="R8" s="48"/>
    </row>
    <row r="9" spans="1:18" ht="15" thickBot="1" x14ac:dyDescent="0.4">
      <c r="A9" s="47">
        <f t="shared" ref="A9:A35" si="0">A8+1</f>
        <v>62</v>
      </c>
      <c r="B9" s="45" t="str">
        <f ca="1">IFERROR(OFFSET('Recap Jour'!F$4,$A9-'Recap Jour'!$B$5+1,),"")</f>
        <v/>
      </c>
      <c r="C9" s="45" t="str">
        <f ca="1">IFERROR(OFFSET('Recap Jour'!G$4,$A9-'Recap Jour'!$B$5+1,),"")</f>
        <v/>
      </c>
      <c r="D9" s="44" t="str">
        <f ca="1">IFERROR(OFFSET('Recap Jour'!H$4,$A9-'Recap Jour'!$B$5+1,),"")</f>
        <v/>
      </c>
    </row>
    <row r="10" spans="1:18" x14ac:dyDescent="0.35">
      <c r="A10" s="47">
        <f t="shared" si="0"/>
        <v>63</v>
      </c>
      <c r="B10" s="45" t="str">
        <f ca="1">IFERROR(OFFSET('Recap Jour'!F$4,$A10-'Recap Jour'!$B$5+1,),"")</f>
        <v/>
      </c>
      <c r="C10" s="45" t="str">
        <f ca="1">IFERROR(OFFSET('Recap Jour'!G$4,$A10-'Recap Jour'!$B$5+1,),"")</f>
        <v/>
      </c>
      <c r="D10" s="44" t="str">
        <f ca="1">IFERROR(OFFSET('Recap Jour'!H$4,$A10-'Recap Jour'!$B$5+1,),"")</f>
        <v/>
      </c>
      <c r="H10" s="365" t="s">
        <v>130</v>
      </c>
      <c r="I10" s="366"/>
      <c r="J10" s="366"/>
      <c r="K10" s="367"/>
    </row>
    <row r="11" spans="1:18" ht="15" thickBot="1" x14ac:dyDescent="0.4">
      <c r="A11" s="47">
        <f t="shared" si="0"/>
        <v>64</v>
      </c>
      <c r="B11" s="45" t="str">
        <f ca="1">IFERROR(OFFSET('Recap Jour'!F$4,$A11-'Recap Jour'!$B$5+1,),"")</f>
        <v/>
      </c>
      <c r="C11" s="45" t="str">
        <f ca="1">IFERROR(OFFSET('Recap Jour'!G$4,$A11-'Recap Jour'!$B$5+1,),"")</f>
        <v/>
      </c>
      <c r="D11" s="44" t="str">
        <f ca="1">IFERROR(OFFSET('Recap Jour'!H$4,$A11-'Recap Jour'!$B$5+1,),"")</f>
        <v/>
      </c>
      <c r="H11" s="376" t="e">
        <f ca="1">OFFSET(Récapitulatif!B31,,G4)</f>
        <v>#N/A</v>
      </c>
      <c r="I11" s="377"/>
      <c r="J11" s="377"/>
      <c r="K11" s="378"/>
    </row>
    <row r="12" spans="1:18" ht="15" thickBot="1" x14ac:dyDescent="0.4">
      <c r="A12" s="47">
        <f t="shared" si="0"/>
        <v>65</v>
      </c>
      <c r="B12" s="45" t="str">
        <f ca="1">IFERROR(OFFSET('Recap Jour'!F$4,$A12-'Recap Jour'!$B$5+1,),"")</f>
        <v/>
      </c>
      <c r="C12" s="45" t="str">
        <f ca="1">IFERROR(OFFSET('Recap Jour'!G$4,$A12-'Recap Jour'!$B$5+1,),"")</f>
        <v/>
      </c>
      <c r="D12" s="44" t="str">
        <f ca="1">IFERROR(OFFSET('Recap Jour'!H$4,$A12-'Recap Jour'!$B$5+1,),"")</f>
        <v/>
      </c>
    </row>
    <row r="13" spans="1:18" x14ac:dyDescent="0.35">
      <c r="A13" s="47">
        <f t="shared" si="0"/>
        <v>66</v>
      </c>
      <c r="B13" s="45" t="str">
        <f ca="1">IFERROR(OFFSET('Recap Jour'!F$4,$A13-'Recap Jour'!$B$5+1,),"")</f>
        <v/>
      </c>
      <c r="C13" s="45" t="str">
        <f ca="1">IFERROR(OFFSET('Recap Jour'!G$4,$A13-'Recap Jour'!$B$5+1,),"")</f>
        <v/>
      </c>
      <c r="D13" s="44" t="str">
        <f ca="1">IFERROR(OFFSET('Recap Jour'!H$4,$A13-'Recap Jour'!$B$5+1,),"")</f>
        <v/>
      </c>
      <c r="H13" s="365" t="s">
        <v>129</v>
      </c>
      <c r="I13" s="366"/>
      <c r="J13" s="366"/>
      <c r="K13" s="367"/>
    </row>
    <row r="14" spans="1:18" ht="15" thickBot="1" x14ac:dyDescent="0.4">
      <c r="A14" s="47">
        <f t="shared" si="0"/>
        <v>67</v>
      </c>
      <c r="B14" s="45" t="str">
        <f ca="1">IFERROR(OFFSET('Recap Jour'!F$4,$A14-'Recap Jour'!$B$5+1,),"")</f>
        <v/>
      </c>
      <c r="C14" s="45" t="str">
        <f ca="1">IFERROR(OFFSET('Recap Jour'!G$4,$A14-'Recap Jour'!$B$5+1,),"")</f>
        <v/>
      </c>
      <c r="D14" s="44" t="str">
        <f ca="1">IFERROR(OFFSET('Recap Jour'!H$4,$A14-'Recap Jour'!$B$5+1,),"")</f>
        <v/>
      </c>
      <c r="H14" s="379" t="e">
        <f ca="1">OFFSET(Récapitulatif!B32,,G4)</f>
        <v>#N/A</v>
      </c>
      <c r="I14" s="380"/>
      <c r="J14" s="370" t="e">
        <f ca="1">OFFSET(Récapitulatif!B33,,G4)</f>
        <v>#N/A</v>
      </c>
      <c r="K14" s="371"/>
    </row>
    <row r="15" spans="1:18" ht="15" thickBot="1" x14ac:dyDescent="0.4">
      <c r="A15" s="47">
        <f t="shared" si="0"/>
        <v>68</v>
      </c>
      <c r="B15" s="45" t="str">
        <f ca="1">IFERROR(OFFSET('Recap Jour'!F$4,$A15-'Recap Jour'!$B$5+1,),"")</f>
        <v/>
      </c>
      <c r="C15" s="45" t="str">
        <f ca="1">IFERROR(OFFSET('Recap Jour'!G$4,$A15-'Recap Jour'!$B$5+1,),"")</f>
        <v/>
      </c>
      <c r="D15" s="44" t="str">
        <f ca="1">IFERROR(OFFSET('Recap Jour'!H$4,$A15-'Recap Jour'!$B$5+1,),"")</f>
        <v/>
      </c>
    </row>
    <row r="16" spans="1:18" x14ac:dyDescent="0.35">
      <c r="A16" s="47">
        <f t="shared" si="0"/>
        <v>69</v>
      </c>
      <c r="B16" s="45" t="str">
        <f ca="1">IFERROR(OFFSET('Recap Jour'!F$4,$A16-'Recap Jour'!$B$5+1,),"")</f>
        <v/>
      </c>
      <c r="C16" s="45" t="str">
        <f ca="1">IFERROR(OFFSET('Recap Jour'!G$4,$A16-'Recap Jour'!$B$5+1,),"")</f>
        <v/>
      </c>
      <c r="D16" s="44" t="str">
        <f ca="1">IFERROR(OFFSET('Recap Jour'!H$4,$A16-'Recap Jour'!$B$5+1,),"")</f>
        <v/>
      </c>
      <c r="H16" s="365" t="s">
        <v>128</v>
      </c>
      <c r="I16" s="366"/>
      <c r="J16" s="366"/>
      <c r="K16" s="367"/>
    </row>
    <row r="17" spans="1:12" ht="15" thickBot="1" x14ac:dyDescent="0.4">
      <c r="A17" s="47">
        <f t="shared" si="0"/>
        <v>70</v>
      </c>
      <c r="B17" s="45" t="str">
        <f ca="1">IFERROR(OFFSET('Recap Jour'!F$4,$A17-'Recap Jour'!$B$5+1,),"")</f>
        <v/>
      </c>
      <c r="C17" s="45" t="str">
        <f ca="1">IFERROR(OFFSET('Recap Jour'!G$4,$A17-'Recap Jour'!$B$5+1,),"")</f>
        <v/>
      </c>
      <c r="D17" s="44" t="str">
        <f ca="1">IFERROR(OFFSET('Recap Jour'!H$4,$A17-'Recap Jour'!$B$5+1,),"")</f>
        <v/>
      </c>
      <c r="H17" s="381" t="e">
        <f ca="1">OFFSET(Récapitulatif!B34,,G4)</f>
        <v>#N/A</v>
      </c>
      <c r="I17" s="382"/>
      <c r="J17" s="370" t="e">
        <f ca="1">OFFSET(Récapitulatif!B35,,G4)</f>
        <v>#N/A</v>
      </c>
      <c r="K17" s="371"/>
    </row>
    <row r="18" spans="1:12" ht="15" thickBot="1" x14ac:dyDescent="0.4">
      <c r="A18" s="47">
        <f t="shared" si="0"/>
        <v>71</v>
      </c>
      <c r="B18" s="45" t="str">
        <f ca="1">IFERROR(OFFSET('Recap Jour'!F$4,$A18-'Recap Jour'!$B$5+1,),"")</f>
        <v/>
      </c>
      <c r="C18" s="45" t="str">
        <f ca="1">IFERROR(OFFSET('Recap Jour'!G$4,$A18-'Recap Jour'!$B$5+1,),"")</f>
        <v/>
      </c>
      <c r="D18" s="44" t="str">
        <f ca="1">IFERROR(OFFSET('Recap Jour'!H$4,$A18-'Recap Jour'!$B$5+1,),"")</f>
        <v/>
      </c>
    </row>
    <row r="19" spans="1:12" x14ac:dyDescent="0.35">
      <c r="A19" s="47">
        <f t="shared" si="0"/>
        <v>72</v>
      </c>
      <c r="B19" s="45" t="str">
        <f ca="1">IFERROR(OFFSET('Recap Jour'!F$4,$A19-'Recap Jour'!$B$5+1,),"")</f>
        <v/>
      </c>
      <c r="C19" s="45" t="str">
        <f ca="1">IFERROR(OFFSET('Recap Jour'!G$4,$A19-'Recap Jour'!$B$5+1,),"")</f>
        <v/>
      </c>
      <c r="D19" s="44" t="str">
        <f ca="1">IFERROR(OFFSET('Recap Jour'!H$4,$A19-'Recap Jour'!$B$5+1,),"")</f>
        <v/>
      </c>
      <c r="H19" s="365" t="s">
        <v>127</v>
      </c>
      <c r="I19" s="366"/>
      <c r="J19" s="366"/>
      <c r="K19" s="367"/>
    </row>
    <row r="20" spans="1:12" ht="15" thickBot="1" x14ac:dyDescent="0.4">
      <c r="A20" s="47">
        <f t="shared" si="0"/>
        <v>73</v>
      </c>
      <c r="B20" s="45" t="str">
        <f ca="1">IFERROR(OFFSET('Recap Jour'!F$4,$A20-'Recap Jour'!$B$5+1,),"")</f>
        <v/>
      </c>
      <c r="C20" s="45" t="str">
        <f ca="1">IFERROR(OFFSET('Recap Jour'!G$4,$A20-'Recap Jour'!$B$5+1,),"")</f>
        <v/>
      </c>
      <c r="D20" s="44" t="str">
        <f ca="1">IFERROR(OFFSET('Recap Jour'!H$4,$A20-'Recap Jour'!$B$5+1,),"")</f>
        <v/>
      </c>
      <c r="H20" s="368" t="e">
        <f ca="1">OFFSET(Récapitulatif!B36,,G4)</f>
        <v>#N/A</v>
      </c>
      <c r="I20" s="369"/>
      <c r="J20" s="370" t="e">
        <f ca="1">OFFSET(Récapitulatif!B37,,G4)</f>
        <v>#N/A</v>
      </c>
      <c r="K20" s="371"/>
    </row>
    <row r="21" spans="1:12" ht="15" thickBot="1" x14ac:dyDescent="0.4">
      <c r="A21" s="47">
        <f t="shared" si="0"/>
        <v>74</v>
      </c>
      <c r="B21" s="45" t="str">
        <f ca="1">IFERROR(OFFSET('Recap Jour'!F$4,$A21-'Recap Jour'!$B$5+1,),"")</f>
        <v/>
      </c>
      <c r="C21" s="45" t="str">
        <f ca="1">IFERROR(OFFSET('Recap Jour'!G$4,$A21-'Recap Jour'!$B$5+1,),"")</f>
        <v/>
      </c>
      <c r="D21" s="44" t="str">
        <f ca="1">IFERROR(OFFSET('Recap Jour'!H$4,$A21-'Recap Jour'!$B$5+1,),"")</f>
        <v/>
      </c>
      <c r="H21" s="42"/>
      <c r="I21" s="42"/>
      <c r="J21" s="42"/>
      <c r="K21" s="42"/>
    </row>
    <row r="22" spans="1:12" x14ac:dyDescent="0.35">
      <c r="A22" s="47">
        <f t="shared" si="0"/>
        <v>75</v>
      </c>
      <c r="B22" s="45" t="str">
        <f ca="1">IFERROR(OFFSET('Recap Jour'!F$4,$A22-'Recap Jour'!$B$5+1,),"")</f>
        <v/>
      </c>
      <c r="C22" s="45" t="str">
        <f ca="1">IFERROR(OFFSET('Recap Jour'!G$4,$A22-'Recap Jour'!$B$5+1,),"")</f>
        <v/>
      </c>
      <c r="D22" s="44" t="str">
        <f ca="1">IFERROR(OFFSET('Recap Jour'!H$4,$A22-'Recap Jour'!$B$5+1,),"")</f>
        <v/>
      </c>
      <c r="H22" s="373" t="s">
        <v>126</v>
      </c>
      <c r="I22" s="374"/>
      <c r="J22" s="374"/>
      <c r="K22" s="375"/>
    </row>
    <row r="23" spans="1:12" ht="15" thickBot="1" x14ac:dyDescent="0.4">
      <c r="A23" s="47">
        <f t="shared" si="0"/>
        <v>76</v>
      </c>
      <c r="B23" s="45" t="str">
        <f ca="1">IFERROR(OFFSET('Recap Jour'!F$4,$A23-'Recap Jour'!$B$5+1,),"")</f>
        <v/>
      </c>
      <c r="C23" s="45" t="str">
        <f ca="1">IFERROR(OFFSET('Recap Jour'!G$4,$A23-'Recap Jour'!$B$5+1,),"")</f>
        <v/>
      </c>
      <c r="D23" s="44" t="str">
        <f ca="1">IFERROR(OFFSET('Recap Jour'!H$4,$A23-'Recap Jour'!$B$5+1,),"")</f>
        <v/>
      </c>
      <c r="H23" s="389" t="e">
        <f ca="1">OFFSET(Récapitulatif!B39,,G4)</f>
        <v>#N/A</v>
      </c>
      <c r="I23" s="390"/>
      <c r="J23" s="390"/>
      <c r="K23" s="391"/>
    </row>
    <row r="24" spans="1:12" ht="15" thickBot="1" x14ac:dyDescent="0.4">
      <c r="A24" s="47">
        <f t="shared" si="0"/>
        <v>77</v>
      </c>
      <c r="B24" s="45" t="str">
        <f ca="1">IFERROR(OFFSET('Recap Jour'!F$4,$A24-'Recap Jour'!$B$5+1,),"")</f>
        <v/>
      </c>
      <c r="C24" s="45" t="str">
        <f ca="1">IFERROR(OFFSET('Recap Jour'!G$4,$A24-'Recap Jour'!$B$5+1,),"")</f>
        <v/>
      </c>
      <c r="D24" s="44" t="str">
        <f ca="1">IFERROR(OFFSET('Recap Jour'!H$4,$A24-'Recap Jour'!$B$5+1,),"")</f>
        <v/>
      </c>
    </row>
    <row r="25" spans="1:12" x14ac:dyDescent="0.35">
      <c r="A25" s="47">
        <f t="shared" si="0"/>
        <v>78</v>
      </c>
      <c r="B25" s="45" t="str">
        <f ca="1">IFERROR(OFFSET('Recap Jour'!F$4,$A25-'Recap Jour'!$B$5+1,),"")</f>
        <v/>
      </c>
      <c r="C25" s="45" t="str">
        <f ca="1">IFERROR(OFFSET('Recap Jour'!G$4,$A25-'Recap Jour'!$B$5+1,),"")</f>
        <v/>
      </c>
      <c r="D25" s="44" t="str">
        <f ca="1">IFERROR(OFFSET('Recap Jour'!H$4,$A25-'Recap Jour'!$B$5+1,),"")</f>
        <v/>
      </c>
      <c r="H25" s="392" t="s">
        <v>125</v>
      </c>
      <c r="I25" s="393"/>
      <c r="J25" s="393"/>
      <c r="K25" s="394"/>
    </row>
    <row r="26" spans="1:12" ht="15" thickBot="1" x14ac:dyDescent="0.4">
      <c r="A26" s="47">
        <f t="shared" si="0"/>
        <v>79</v>
      </c>
      <c r="B26" s="45" t="str">
        <f ca="1">IFERROR(OFFSET('Recap Jour'!F$4,$A26-'Recap Jour'!$B$5+1,),"")</f>
        <v/>
      </c>
      <c r="C26" s="45" t="str">
        <f ca="1">IFERROR(OFFSET('Recap Jour'!G$4,$A26-'Recap Jour'!$B$5+1,),"")</f>
        <v/>
      </c>
      <c r="D26" s="44" t="str">
        <f ca="1">IFERROR(OFFSET('Recap Jour'!H$4,$A26-'Recap Jour'!$B$5+1,),"")</f>
        <v/>
      </c>
      <c r="H26" s="395" t="e">
        <f ca="1">OFFSET(Récapitulatif!B40,,G4)</f>
        <v>#N/A</v>
      </c>
      <c r="I26" s="396"/>
      <c r="J26" s="396"/>
      <c r="K26" s="397"/>
    </row>
    <row r="27" spans="1:12" ht="15" thickBot="1" x14ac:dyDescent="0.4">
      <c r="A27" s="47">
        <f t="shared" si="0"/>
        <v>80</v>
      </c>
      <c r="B27" s="45" t="str">
        <f ca="1">IFERROR(OFFSET('Recap Jour'!F$4,$A27-'Recap Jour'!$B$5+1,),"")</f>
        <v/>
      </c>
      <c r="C27" s="45" t="str">
        <f ca="1">IFERROR(OFFSET('Recap Jour'!G$4,$A27-'Recap Jour'!$B$5+1,),"")</f>
        <v/>
      </c>
      <c r="D27" s="44" t="str">
        <f ca="1">IFERROR(OFFSET('Recap Jour'!H$4,$A27-'Recap Jour'!$B$5+1,),"")</f>
        <v/>
      </c>
    </row>
    <row r="28" spans="1:12" x14ac:dyDescent="0.35">
      <c r="A28" s="47">
        <f t="shared" si="0"/>
        <v>81</v>
      </c>
      <c r="B28" s="45" t="str">
        <f ca="1">IFERROR(OFFSET('Recap Jour'!F$4,$A28-'Recap Jour'!$B$5+1,),"")</f>
        <v/>
      </c>
      <c r="C28" s="45" t="str">
        <f ca="1">IFERROR(OFFSET('Recap Jour'!G$4,$A28-'Recap Jour'!$B$5+1,),"")</f>
        <v/>
      </c>
      <c r="D28" s="44" t="str">
        <f ca="1">IFERROR(OFFSET('Recap Jour'!H$4,$A28-'Recap Jour'!$B$5+1,),"")</f>
        <v/>
      </c>
      <c r="H28" s="398" t="s">
        <v>124</v>
      </c>
      <c r="I28" s="399"/>
      <c r="J28" s="399"/>
      <c r="K28" s="400"/>
    </row>
    <row r="29" spans="1:12" ht="15" thickBot="1" x14ac:dyDescent="0.4">
      <c r="A29" s="47">
        <f t="shared" si="0"/>
        <v>82</v>
      </c>
      <c r="B29" s="45" t="str">
        <f ca="1">IFERROR(OFFSET('Recap Jour'!F$4,$A29-'Recap Jour'!$B$5+1,),"")</f>
        <v/>
      </c>
      <c r="C29" s="45" t="str">
        <f ca="1">IFERROR(OFFSET('Recap Jour'!G$4,$A29-'Recap Jour'!$B$5+1,),"")</f>
        <v/>
      </c>
      <c r="D29" s="44" t="str">
        <f ca="1">IFERROR(OFFSET('Recap Jour'!H$4,$A29-'Recap Jour'!$B$5+1,),"")</f>
        <v/>
      </c>
      <c r="H29" s="401" t="e">
        <f ca="1">OFFSET(Récapitulatif!B41,,G4)</f>
        <v>#N/A</v>
      </c>
      <c r="I29" s="402"/>
      <c r="J29" s="402"/>
      <c r="K29" s="403"/>
    </row>
    <row r="30" spans="1:12" x14ac:dyDescent="0.35">
      <c r="A30" s="47">
        <f t="shared" si="0"/>
        <v>83</v>
      </c>
      <c r="B30" s="45" t="str">
        <f ca="1">IFERROR(OFFSET('Recap Jour'!F$4,$A30-'Recap Jour'!$B$5+1,),"")</f>
        <v/>
      </c>
      <c r="C30" s="45" t="str">
        <f ca="1">IFERROR(OFFSET('Recap Jour'!G$4,$A30-'Recap Jour'!$B$5+1,),"")</f>
        <v/>
      </c>
      <c r="D30" s="44" t="str">
        <f ca="1">IFERROR(OFFSET('Recap Jour'!H$4,$A30-'Recap Jour'!$B$5+1,),"")</f>
        <v/>
      </c>
    </row>
    <row r="31" spans="1:12" x14ac:dyDescent="0.35">
      <c r="A31" s="47">
        <f t="shared" si="0"/>
        <v>84</v>
      </c>
      <c r="B31" s="45" t="str">
        <f ca="1">IFERROR(OFFSET('Recap Jour'!F$4,$A31-'Recap Jour'!$B$5+1,),"")</f>
        <v/>
      </c>
      <c r="C31" s="45" t="str">
        <f ca="1">IFERROR(OFFSET('Recap Jour'!G$4,$A31-'Recap Jour'!$B$5+1,),"")</f>
        <v/>
      </c>
      <c r="D31" s="44" t="str">
        <f ca="1">IFERROR(OFFSET('Recap Jour'!H$4,$A31-'Recap Jour'!$B$5+1,),"")</f>
        <v/>
      </c>
    </row>
    <row r="32" spans="1:12" x14ac:dyDescent="0.35">
      <c r="A32" s="47">
        <f t="shared" si="0"/>
        <v>85</v>
      </c>
      <c r="B32" s="45" t="str">
        <f ca="1">IFERROR(OFFSET('Recap Jour'!F$4,$A32-'Recap Jour'!$B$5+1,),"")</f>
        <v/>
      </c>
      <c r="C32" s="45" t="str">
        <f ca="1">IFERROR(OFFSET('Recap Jour'!G$4,$A32-'Recap Jour'!$B$5+1,),"")</f>
        <v/>
      </c>
      <c r="D32" s="44" t="str">
        <f ca="1">IFERROR(OFFSET('Recap Jour'!H$4,$A32-'Recap Jour'!$B$5+1,),"")</f>
        <v/>
      </c>
      <c r="G32" s="383" t="s">
        <v>112</v>
      </c>
      <c r="H32" s="384"/>
      <c r="I32" s="384"/>
      <c r="J32" s="384"/>
      <c r="K32" s="384"/>
      <c r="L32" s="385"/>
    </row>
    <row r="33" spans="1:12" x14ac:dyDescent="0.35">
      <c r="A33" s="47">
        <f t="shared" si="0"/>
        <v>86</v>
      </c>
      <c r="B33" s="45" t="str">
        <f ca="1">IFERROR(OFFSET('Recap Jour'!F$4,$A33-'Recap Jour'!$B$5+1,),"")</f>
        <v/>
      </c>
      <c r="C33" s="45" t="str">
        <f ca="1">IFERROR(OFFSET('Recap Jour'!G$4,$A33-'Recap Jour'!$B$5+1,),"")</f>
        <v/>
      </c>
      <c r="D33" s="44" t="str">
        <f ca="1">IFERROR(OFFSET('Recap Jour'!H$4,$A33-'Recap Jour'!$B$5+1,),"")</f>
        <v/>
      </c>
      <c r="G33" s="383" t="s">
        <v>123</v>
      </c>
      <c r="H33" s="384"/>
      <c r="I33" s="384"/>
      <c r="J33" s="384"/>
      <c r="K33" s="384"/>
      <c r="L33" s="385"/>
    </row>
    <row r="34" spans="1:12" x14ac:dyDescent="0.35">
      <c r="A34" s="47">
        <f t="shared" si="0"/>
        <v>87</v>
      </c>
      <c r="B34" s="45" t="str">
        <f ca="1">IFERROR(OFFSET('Recap Jour'!F$4,$A34-'Recap Jour'!$B$5+1,),"")</f>
        <v/>
      </c>
      <c r="C34" s="45" t="str">
        <f ca="1">IFERROR(OFFSET('Recap Jour'!G$4,$A34-'Recap Jour'!$B$5+1,),"")</f>
        <v/>
      </c>
      <c r="D34" s="44" t="str">
        <f ca="1">IFERROR(OFFSET('Recap Jour'!H$4,$A34-'Recap Jour'!$B$5+1,),"")</f>
        <v/>
      </c>
      <c r="G34" s="386" t="s">
        <v>122</v>
      </c>
      <c r="H34" s="387"/>
      <c r="I34" s="387"/>
      <c r="J34" s="387"/>
      <c r="K34" s="387"/>
      <c r="L34" s="388"/>
    </row>
    <row r="35" spans="1:12" x14ac:dyDescent="0.35">
      <c r="A35" s="47">
        <f t="shared" si="0"/>
        <v>88</v>
      </c>
      <c r="B35" s="45" t="str">
        <f ca="1">IFERROR(OFFSET('Recap Jour'!F$4,$A35-'Recap Jour'!$B$5+1,),"")</f>
        <v/>
      </c>
      <c r="C35" s="45" t="str">
        <f ca="1">IFERROR(OFFSET('Recap Jour'!G$4,$A35-'Recap Jour'!$B$5+1,),"")</f>
        <v/>
      </c>
      <c r="D35" s="44" t="str">
        <f ca="1">IFERROR(OFFSET('Recap Jour'!H$4,$A35-'Recap Jour'!$B$5+1,),"")</f>
        <v/>
      </c>
      <c r="G35" s="386" t="s">
        <v>121</v>
      </c>
      <c r="H35" s="387"/>
      <c r="I35" s="387"/>
      <c r="J35" s="387"/>
      <c r="K35" s="387"/>
      <c r="L35" s="388"/>
    </row>
    <row r="36" spans="1:12" x14ac:dyDescent="0.35">
      <c r="A36" s="47">
        <f>IF(MONTH(A35+1)=$G$4,A35+1,"")</f>
        <v>89</v>
      </c>
      <c r="B36" s="45" t="str">
        <f ca="1">IFERROR(OFFSET('Recap Jour'!F$4,$A36-'Recap Jour'!$B$5+1,),"")</f>
        <v/>
      </c>
      <c r="C36" s="45" t="str">
        <f ca="1">IFERROR(OFFSET('Recap Jour'!G$4,$A36-'Recap Jour'!$B$5+1,),"")</f>
        <v/>
      </c>
      <c r="D36" s="44" t="str">
        <f ca="1">IFERROR(OFFSET('Recap Jour'!H$4,$A36-'Recap Jour'!$B$5+1,),"")</f>
        <v/>
      </c>
      <c r="G36" s="386" t="s">
        <v>120</v>
      </c>
      <c r="H36" s="387"/>
      <c r="I36" s="387"/>
      <c r="J36" s="387"/>
      <c r="K36" s="387"/>
      <c r="L36" s="388"/>
    </row>
    <row r="37" spans="1:12" x14ac:dyDescent="0.35">
      <c r="A37" s="47">
        <f>IFERROR(IF(MONTH(A36+1)=$G$4,A36+1,""),"")</f>
        <v>90</v>
      </c>
      <c r="B37" s="45" t="str">
        <f ca="1">IFERROR(OFFSET('Recap Jour'!F$4,$A37-'Recap Jour'!$B$5+1,),"")</f>
        <v/>
      </c>
      <c r="C37" s="45" t="str">
        <f ca="1">IFERROR(OFFSET('Recap Jour'!G$4,$A37-'Recap Jour'!$B$5+1,),"")</f>
        <v/>
      </c>
      <c r="D37" s="44" t="str">
        <f ca="1">IFERROR(OFFSET('Recap Jour'!H$4,$A37-'Recap Jour'!$B$5+1,),"")</f>
        <v/>
      </c>
    </row>
    <row r="38" spans="1:12" ht="15" customHeight="1" thickBot="1" x14ac:dyDescent="0.4">
      <c r="A38" s="46">
        <f>IFERROR(IF(MONTH(A37+1)=$G$4,A37+1,""),"")</f>
        <v>91</v>
      </c>
      <c r="B38" s="45" t="str">
        <f ca="1">IFERROR(OFFSET('Recap Jour'!F$4,$A38-'Recap Jour'!$B$5+1,),"")</f>
        <v/>
      </c>
      <c r="C38" s="45" t="str">
        <f ca="1">IFERROR(OFFSET('Recap Jour'!G$4,$A38-'Recap Jour'!$B$5+1,),"")</f>
        <v/>
      </c>
      <c r="D38" s="44" t="str">
        <f ca="1">IFERROR(OFFSET('Recap Jour'!H$4,$A38-'Recap Jour'!$B$5+1,),"")</f>
        <v/>
      </c>
    </row>
    <row r="39" spans="1:12" ht="15" customHeight="1" x14ac:dyDescent="0.35"/>
    <row r="40" spans="1:12" ht="15" customHeight="1" x14ac:dyDescent="0.35"/>
    <row r="41" spans="1:12" ht="15" customHeight="1" x14ac:dyDescent="0.35"/>
    <row r="42" spans="1:12" ht="15" customHeight="1" x14ac:dyDescent="0.35"/>
    <row r="43" spans="1:12" ht="15" customHeight="1" x14ac:dyDescent="0.35"/>
    <row r="44" spans="1:12" ht="15" customHeight="1" x14ac:dyDescent="0.35"/>
    <row r="45" spans="1:12" ht="15" customHeight="1" x14ac:dyDescent="0.35"/>
    <row r="46" spans="1:12" ht="15" customHeight="1" x14ac:dyDescent="0.35"/>
    <row r="47" spans="1:12" ht="15" customHeight="1" x14ac:dyDescent="0.35"/>
    <row r="48" spans="1:12" ht="15" customHeight="1" x14ac:dyDescent="0.35"/>
    <row r="49" ht="15" customHeight="1" x14ac:dyDescent="0.35"/>
    <row r="50" ht="15" customHeight="1" x14ac:dyDescent="0.35"/>
    <row r="51" ht="15" customHeight="1" x14ac:dyDescent="0.35"/>
    <row r="52" ht="15" customHeight="1" x14ac:dyDescent="0.35"/>
    <row r="53" ht="15" customHeight="1" x14ac:dyDescent="0.35"/>
    <row r="54" ht="15" customHeight="1" x14ac:dyDescent="0.35"/>
    <row r="55" ht="15" customHeight="1" x14ac:dyDescent="0.35"/>
    <row r="56" ht="15" customHeight="1" x14ac:dyDescent="0.35"/>
    <row r="57" ht="15" customHeight="1" x14ac:dyDescent="0.35"/>
    <row r="58" ht="15" customHeight="1" x14ac:dyDescent="0.35"/>
    <row r="59" ht="15" customHeight="1" x14ac:dyDescent="0.35"/>
    <row r="60" ht="15" customHeight="1" x14ac:dyDescent="0.35"/>
    <row r="61" ht="15" customHeight="1" x14ac:dyDescent="0.35"/>
    <row r="62" ht="15" customHeight="1" x14ac:dyDescent="0.35"/>
    <row r="63" ht="15" customHeight="1" x14ac:dyDescent="0.35"/>
    <row r="64" ht="15" customHeight="1" x14ac:dyDescent="0.35"/>
    <row r="65" ht="15" customHeight="1" x14ac:dyDescent="0.35"/>
    <row r="66" ht="15" customHeight="1" x14ac:dyDescent="0.35"/>
    <row r="67" ht="15" customHeight="1" x14ac:dyDescent="0.35"/>
    <row r="68" ht="15" customHeight="1" x14ac:dyDescent="0.35"/>
    <row r="69" ht="15" customHeight="1" x14ac:dyDescent="0.35"/>
    <row r="70" ht="15" customHeight="1" x14ac:dyDescent="0.35"/>
  </sheetData>
  <mergeCells count="23">
    <mergeCell ref="G33:L33"/>
    <mergeCell ref="G34:L34"/>
    <mergeCell ref="G35:L35"/>
    <mergeCell ref="G36:L36"/>
    <mergeCell ref="H23:K23"/>
    <mergeCell ref="H25:K25"/>
    <mergeCell ref="H26:K26"/>
    <mergeCell ref="H28:K28"/>
    <mergeCell ref="H29:K29"/>
    <mergeCell ref="G32:L32"/>
    <mergeCell ref="H19:K19"/>
    <mergeCell ref="H20:I20"/>
    <mergeCell ref="J20:K20"/>
    <mergeCell ref="C1:H2"/>
    <mergeCell ref="H22:K22"/>
    <mergeCell ref="H10:K10"/>
    <mergeCell ref="H11:K11"/>
    <mergeCell ref="H13:K13"/>
    <mergeCell ref="H14:I14"/>
    <mergeCell ref="J14:K14"/>
    <mergeCell ref="H16:K16"/>
    <mergeCell ref="H17:I17"/>
    <mergeCell ref="J17:K17"/>
  </mergeCells>
  <conditionalFormatting sqref="B8:B38">
    <cfRule type="expression" dxfId="8" priority="3">
      <formula>B8=MAX($B$8:$B$38)</formula>
    </cfRule>
  </conditionalFormatting>
  <conditionalFormatting sqref="C8:C38">
    <cfRule type="expression" dxfId="7" priority="2">
      <formula>C8=MAX($C$8:$C$38)</formula>
    </cfRule>
  </conditionalFormatting>
  <conditionalFormatting sqref="D8:D38">
    <cfRule type="expression" dxfId="6" priority="1">
      <formula>D8=MAX($D$8:$D$38)</formula>
    </cfRule>
  </conditionalFormatting>
  <conditionalFormatting sqref="A36:A38">
    <cfRule type="expression" dxfId="5" priority="4">
      <formula>(MONTH($A36)&lt;&gt;MONTH($A$35))</formula>
    </cfRule>
  </conditionalFormatting>
  <dataValidations count="1">
    <dataValidation type="list" showInputMessage="1" showErrorMessage="1" sqref="F4">
      <formula1>_mois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73"/>
  <sheetViews>
    <sheetView zoomScale="90" zoomScaleNormal="90" workbookViewId="0">
      <selection activeCell="C4" sqref="C4"/>
    </sheetView>
  </sheetViews>
  <sheetFormatPr baseColWidth="10" defaultColWidth="11.453125" defaultRowHeight="14.5" x14ac:dyDescent="0.35"/>
  <cols>
    <col min="1" max="6" width="11.453125" style="54"/>
    <col min="7" max="7" width="12.1796875" style="54" bestFit="1" customWidth="1"/>
    <col min="8" max="10" width="11.453125" style="54"/>
    <col min="11" max="11" width="11.453125" style="54" customWidth="1"/>
    <col min="12" max="12" width="12.1796875" style="54" bestFit="1" customWidth="1"/>
    <col min="13" max="16384" width="11.453125" style="54"/>
  </cols>
  <sheetData>
    <row r="1" spans="1:12" x14ac:dyDescent="0.35">
      <c r="C1" s="407" t="s">
        <v>147</v>
      </c>
      <c r="D1" s="407"/>
      <c r="E1" s="407"/>
      <c r="F1" s="407"/>
      <c r="G1" s="407"/>
      <c r="H1" s="407"/>
    </row>
    <row r="2" spans="1:12" x14ac:dyDescent="0.35">
      <c r="C2" s="407"/>
      <c r="D2" s="407"/>
      <c r="E2" s="407"/>
      <c r="F2" s="407"/>
      <c r="G2" s="407"/>
      <c r="H2" s="407"/>
    </row>
    <row r="3" spans="1:12" s="61" customFormat="1" ht="15" thickBot="1" x14ac:dyDescent="0.4"/>
    <row r="4" spans="1:12" s="61" customFormat="1" ht="15.5" x14ac:dyDescent="0.35">
      <c r="A4" s="71"/>
      <c r="B4" s="70" t="s">
        <v>90</v>
      </c>
      <c r="C4" s="188">
        <f>'Recap Jour'!C2</f>
        <v>1900</v>
      </c>
      <c r="D4" s="69"/>
      <c r="E4" s="68" t="s">
        <v>91</v>
      </c>
      <c r="F4" s="21" t="s">
        <v>182</v>
      </c>
      <c r="G4" s="61">
        <f>VLOOKUP(F4,Annexe!A2:B13,2,0)</f>
        <v>1</v>
      </c>
      <c r="H4" s="65" t="s">
        <v>92</v>
      </c>
      <c r="I4" s="67">
        <f>DATE(C4,G4,1)</f>
        <v>1</v>
      </c>
      <c r="J4" s="65" t="s">
        <v>93</v>
      </c>
      <c r="K4" s="67">
        <f>DATE(C4,G4+1,0)</f>
        <v>31</v>
      </c>
    </row>
    <row r="5" spans="1:12" s="61" customFormat="1" x14ac:dyDescent="0.35">
      <c r="A5" s="66"/>
      <c r="B5" s="66"/>
      <c r="C5" s="66"/>
      <c r="D5" s="66"/>
      <c r="E5" s="66"/>
      <c r="F5" s="66"/>
      <c r="G5" s="66"/>
      <c r="H5" s="66"/>
      <c r="I5" s="65" t="s">
        <v>146</v>
      </c>
      <c r="J5" s="54"/>
      <c r="K5" s="65" t="s">
        <v>145</v>
      </c>
    </row>
    <row r="6" spans="1:12" ht="15" thickBot="1" x14ac:dyDescent="0.4">
      <c r="G6" s="61"/>
      <c r="H6" s="61"/>
      <c r="I6" s="61"/>
      <c r="J6" s="61"/>
      <c r="K6" s="61"/>
      <c r="L6" s="61"/>
    </row>
    <row r="7" spans="1:12" x14ac:dyDescent="0.35">
      <c r="A7" s="64" t="s">
        <v>94</v>
      </c>
      <c r="B7" s="63" t="s">
        <v>144</v>
      </c>
      <c r="C7" s="63" t="s">
        <v>143</v>
      </c>
      <c r="D7" s="62" t="s">
        <v>142</v>
      </c>
      <c r="G7" s="61"/>
      <c r="H7" s="61"/>
      <c r="I7" s="61"/>
      <c r="J7" s="61"/>
      <c r="K7" s="61"/>
      <c r="L7" s="61"/>
    </row>
    <row r="8" spans="1:12" x14ac:dyDescent="0.35">
      <c r="A8" s="58">
        <f>I4</f>
        <v>1</v>
      </c>
      <c r="B8" s="56" t="str">
        <f ca="1">IFERROR(OFFSET('Recap Jour'!I$4,$A8-'Recap Jour'!$B$5+1,),"")</f>
        <v/>
      </c>
      <c r="C8" s="56" t="str">
        <f ca="1">IFERROR(OFFSET('Recap Jour'!J$4,$A8-'Recap Jour'!$B$5+1,),"")</f>
        <v/>
      </c>
      <c r="D8" s="55" t="str">
        <f ca="1">IFERROR(OFFSET('Recap Jour'!K$4,$A8-'Recap Jour'!$B$5+1,),"")</f>
        <v/>
      </c>
      <c r="G8" s="61"/>
      <c r="H8" s="61"/>
      <c r="I8" s="61"/>
      <c r="J8" s="61"/>
      <c r="K8" s="61"/>
      <c r="L8" s="61"/>
    </row>
    <row r="9" spans="1:12" x14ac:dyDescent="0.35">
      <c r="A9" s="58">
        <f t="shared" ref="A9:A35" si="0">A8+1</f>
        <v>2</v>
      </c>
      <c r="B9" s="56" t="str">
        <f ca="1">IFERROR(OFFSET('Recap Jour'!I$4,$A9-'Recap Jour'!$B$5+1,),"")</f>
        <v/>
      </c>
      <c r="C9" s="56" t="str">
        <f ca="1">IFERROR(OFFSET('Recap Jour'!J$4,$A9-'Recap Jour'!$B$5+1,),"")</f>
        <v/>
      </c>
      <c r="D9" s="55" t="str">
        <f ca="1">IFERROR(OFFSET('Recap Jour'!K$4,$A9-'Recap Jour'!$B$5+1,),"")</f>
        <v/>
      </c>
      <c r="G9" s="61"/>
      <c r="H9" s="61"/>
      <c r="I9" s="61"/>
      <c r="J9" s="61"/>
      <c r="K9" s="61"/>
      <c r="L9" s="61"/>
    </row>
    <row r="10" spans="1:12" x14ac:dyDescent="0.35">
      <c r="A10" s="58">
        <f t="shared" si="0"/>
        <v>3</v>
      </c>
      <c r="B10" s="56" t="str">
        <f ca="1">IFERROR(OFFSET('Recap Jour'!I$4,$A10-'Recap Jour'!$B$5+1,),"")</f>
        <v/>
      </c>
      <c r="C10" s="56" t="str">
        <f ca="1">IFERROR(OFFSET('Recap Jour'!J$4,$A10-'Recap Jour'!$B$5+1,),"")</f>
        <v/>
      </c>
      <c r="D10" s="55" t="str">
        <f ca="1">IFERROR(OFFSET('Recap Jour'!K$4,$A10-'Recap Jour'!$B$5+1,),"")</f>
        <v/>
      </c>
      <c r="G10" s="61"/>
      <c r="H10" s="61"/>
      <c r="I10" s="61"/>
      <c r="J10" s="61"/>
      <c r="K10" s="61"/>
      <c r="L10" s="61"/>
    </row>
    <row r="11" spans="1:12" x14ac:dyDescent="0.35">
      <c r="A11" s="58">
        <f t="shared" si="0"/>
        <v>4</v>
      </c>
      <c r="B11" s="56" t="str">
        <f ca="1">IFERROR(OFFSET('Recap Jour'!I$4,$A11-'Recap Jour'!$B$5+1,),"")</f>
        <v/>
      </c>
      <c r="C11" s="56" t="str">
        <f ca="1">IFERROR(OFFSET('Recap Jour'!J$4,$A11-'Recap Jour'!$B$5+1,),"")</f>
        <v/>
      </c>
      <c r="D11" s="55" t="str">
        <f ca="1">IFERROR(OFFSET('Recap Jour'!K$4,$A11-'Recap Jour'!$B$5+1,),"")</f>
        <v/>
      </c>
      <c r="G11" s="61"/>
      <c r="H11" s="61"/>
      <c r="I11" s="61"/>
      <c r="J11" s="61"/>
      <c r="K11" s="61"/>
      <c r="L11" s="61"/>
    </row>
    <row r="12" spans="1:12" x14ac:dyDescent="0.35">
      <c r="A12" s="58">
        <f t="shared" si="0"/>
        <v>5</v>
      </c>
      <c r="B12" s="56" t="str">
        <f ca="1">IFERROR(OFFSET('Recap Jour'!I$4,$A12-'Recap Jour'!$B$5+1,),"")</f>
        <v/>
      </c>
      <c r="C12" s="56" t="str">
        <f ca="1">IFERROR(OFFSET('Recap Jour'!J$4,$A12-'Recap Jour'!$B$5+1,),"")</f>
        <v/>
      </c>
      <c r="D12" s="55" t="str">
        <f ca="1">IFERROR(OFFSET('Recap Jour'!K$4,$A12-'Recap Jour'!$B$5+1,),"")</f>
        <v/>
      </c>
      <c r="G12" s="61"/>
      <c r="H12" s="61"/>
      <c r="I12" s="61"/>
      <c r="J12" s="61"/>
      <c r="K12" s="61"/>
      <c r="L12" s="61"/>
    </row>
    <row r="13" spans="1:12" ht="15" thickBot="1" x14ac:dyDescent="0.4">
      <c r="A13" s="58">
        <f t="shared" si="0"/>
        <v>6</v>
      </c>
      <c r="B13" s="56" t="str">
        <f ca="1">IFERROR(OFFSET('Recap Jour'!I$4,$A13-'Recap Jour'!$B$5+1,),"")</f>
        <v/>
      </c>
      <c r="C13" s="56" t="str">
        <f ca="1">IFERROR(OFFSET('Recap Jour'!J$4,$A13-'Recap Jour'!$B$5+1,),"")</f>
        <v/>
      </c>
      <c r="D13" s="55" t="str">
        <f ca="1">IFERROR(OFFSET('Recap Jour'!K$4,$A13-'Recap Jour'!$B$5+1,),"")</f>
        <v/>
      </c>
    </row>
    <row r="14" spans="1:12" x14ac:dyDescent="0.35">
      <c r="A14" s="58">
        <f t="shared" si="0"/>
        <v>7</v>
      </c>
      <c r="B14" s="56" t="str">
        <f ca="1">IFERROR(OFFSET('Recap Jour'!I$4,$A14-'Recap Jour'!$B$5+1,),"")</f>
        <v/>
      </c>
      <c r="C14" s="56" t="str">
        <f ca="1">IFERROR(OFFSET('Recap Jour'!J$4,$A14-'Recap Jour'!$B$5+1,),"")</f>
        <v/>
      </c>
      <c r="D14" s="55" t="str">
        <f ca="1">IFERROR(OFFSET('Recap Jour'!K$4,$A14-'Recap Jour'!$B$5+1,),"")</f>
        <v/>
      </c>
      <c r="H14" s="404" t="s">
        <v>141</v>
      </c>
      <c r="I14" s="405"/>
      <c r="J14" s="405"/>
      <c r="K14" s="406"/>
      <c r="L14" s="59"/>
    </row>
    <row r="15" spans="1:12" ht="15" thickBot="1" x14ac:dyDescent="0.4">
      <c r="A15" s="58">
        <f t="shared" si="0"/>
        <v>8</v>
      </c>
      <c r="B15" s="56" t="str">
        <f ca="1">IFERROR(OFFSET('Recap Jour'!I$4,$A15-'Recap Jour'!$B$5+1,),"")</f>
        <v/>
      </c>
      <c r="C15" s="56" t="str">
        <f ca="1">IFERROR(OFFSET('Recap Jour'!J$4,$A15-'Recap Jour'!$B$5+1,),"")</f>
        <v/>
      </c>
      <c r="D15" s="55" t="str">
        <f ca="1">IFERROR(OFFSET('Recap Jour'!K$4,$A15-'Recap Jour'!$B$5+1,),"")</f>
        <v/>
      </c>
      <c r="H15" s="408" t="e">
        <f ca="1">OFFSET(Récapitulatif!B57,,G4)</f>
        <v>#N/A</v>
      </c>
      <c r="I15" s="409"/>
      <c r="J15" s="409"/>
      <c r="K15" s="410"/>
      <c r="L15" s="60"/>
    </row>
    <row r="16" spans="1:12" ht="15" thickBot="1" x14ac:dyDescent="0.4">
      <c r="A16" s="58">
        <f t="shared" si="0"/>
        <v>9</v>
      </c>
      <c r="B16" s="56" t="str">
        <f ca="1">IFERROR(OFFSET('Recap Jour'!I$4,$A16-'Recap Jour'!$B$5+1,),"")</f>
        <v/>
      </c>
      <c r="C16" s="56" t="str">
        <f ca="1">IFERROR(OFFSET('Recap Jour'!J$4,$A16-'Recap Jour'!$B$5+1,),"")</f>
        <v/>
      </c>
      <c r="D16" s="55" t="str">
        <f ca="1">IFERROR(OFFSET('Recap Jour'!K$4,$A16-'Recap Jour'!$B$5+1,),"")</f>
        <v/>
      </c>
    </row>
    <row r="17" spans="1:12" x14ac:dyDescent="0.35">
      <c r="A17" s="58">
        <f t="shared" si="0"/>
        <v>10</v>
      </c>
      <c r="B17" s="56" t="str">
        <f ca="1">IFERROR(OFFSET('Recap Jour'!I$4,$A17-'Recap Jour'!$B$5+1,),"")</f>
        <v/>
      </c>
      <c r="C17" s="56" t="str">
        <f ca="1">IFERROR(OFFSET('Recap Jour'!J$4,$A17-'Recap Jour'!$B$5+1,),"")</f>
        <v/>
      </c>
      <c r="D17" s="55" t="str">
        <f ca="1">IFERROR(OFFSET('Recap Jour'!K$4,$A17-'Recap Jour'!$B$5+1,),"")</f>
        <v/>
      </c>
      <c r="H17" s="404" t="s">
        <v>140</v>
      </c>
      <c r="I17" s="405"/>
      <c r="J17" s="405"/>
      <c r="K17" s="406"/>
      <c r="L17" s="59"/>
    </row>
    <row r="18" spans="1:12" ht="15" thickBot="1" x14ac:dyDescent="0.4">
      <c r="A18" s="58">
        <f t="shared" si="0"/>
        <v>11</v>
      </c>
      <c r="B18" s="56" t="str">
        <f ca="1">IFERROR(OFFSET('Recap Jour'!I$4,$A18-'Recap Jour'!$B$5+1,),"")</f>
        <v/>
      </c>
      <c r="C18" s="56" t="str">
        <f ca="1">IFERROR(OFFSET('Recap Jour'!J$4,$A18-'Recap Jour'!$B$5+1,),"")</f>
        <v/>
      </c>
      <c r="D18" s="55" t="str">
        <f ca="1">IFERROR(OFFSET('Recap Jour'!K$4,$A18-'Recap Jour'!$B$5+1,),"")</f>
        <v/>
      </c>
      <c r="H18" s="411" t="e">
        <f ca="1">OFFSET(Récapitulatif!B53,,G4)</f>
        <v>#N/A</v>
      </c>
      <c r="I18" s="412"/>
      <c r="J18" s="413" t="e">
        <f ca="1">OFFSET(Récapitulatif!B54,,G4)</f>
        <v>#N/A</v>
      </c>
      <c r="K18" s="414"/>
    </row>
    <row r="19" spans="1:12" ht="15" thickBot="1" x14ac:dyDescent="0.4">
      <c r="A19" s="58">
        <f t="shared" si="0"/>
        <v>12</v>
      </c>
      <c r="B19" s="56" t="str">
        <f ca="1">IFERROR(OFFSET('Recap Jour'!I$4,$A19-'Recap Jour'!$B$5+1,),"")</f>
        <v/>
      </c>
      <c r="C19" s="56" t="str">
        <f ca="1">IFERROR(OFFSET('Recap Jour'!J$4,$A19-'Recap Jour'!$B$5+1,),"")</f>
        <v/>
      </c>
      <c r="D19" s="55" t="str">
        <f ca="1">IFERROR(OFFSET('Recap Jour'!K$4,$A19-'Recap Jour'!$B$5+1,),"")</f>
        <v/>
      </c>
    </row>
    <row r="20" spans="1:12" x14ac:dyDescent="0.35">
      <c r="A20" s="58">
        <f t="shared" si="0"/>
        <v>13</v>
      </c>
      <c r="B20" s="56" t="str">
        <f ca="1">IFERROR(OFFSET('Recap Jour'!I$4,$A20-'Recap Jour'!$B$5+1,),"")</f>
        <v/>
      </c>
      <c r="C20" s="56" t="str">
        <f ca="1">IFERROR(OFFSET('Recap Jour'!J$4,$A20-'Recap Jour'!$B$5+1,),"")</f>
        <v/>
      </c>
      <c r="D20" s="55" t="str">
        <f ca="1">IFERROR(OFFSET('Recap Jour'!K$4,$A20-'Recap Jour'!$B$5+1,),"")</f>
        <v/>
      </c>
      <c r="H20" s="404" t="s">
        <v>139</v>
      </c>
      <c r="I20" s="405"/>
      <c r="J20" s="405"/>
      <c r="K20" s="406"/>
    </row>
    <row r="21" spans="1:12" ht="15" thickBot="1" x14ac:dyDescent="0.4">
      <c r="A21" s="58">
        <f t="shared" si="0"/>
        <v>14</v>
      </c>
      <c r="B21" s="56" t="str">
        <f ca="1">IFERROR(OFFSET('Recap Jour'!I$4,$A21-'Recap Jour'!$B$5+1,),"")</f>
        <v/>
      </c>
      <c r="C21" s="56" t="str">
        <f ca="1">IFERROR(OFFSET('Recap Jour'!J$4,$A21-'Recap Jour'!$B$5+1,),"")</f>
        <v/>
      </c>
      <c r="D21" s="55" t="str">
        <f ca="1">IFERROR(OFFSET('Recap Jour'!K$4,$A21-'Recap Jour'!$B$5+1,),"")</f>
        <v/>
      </c>
      <c r="H21" s="411" t="e">
        <f ca="1">OFFSET(Récapitulatif!B55,,G4)</f>
        <v>#N/A</v>
      </c>
      <c r="I21" s="412"/>
      <c r="J21" s="413" t="e">
        <f ca="1">OFFSET(Récapitulatif!B56,,G4)</f>
        <v>#N/A</v>
      </c>
      <c r="K21" s="414"/>
    </row>
    <row r="22" spans="1:12" x14ac:dyDescent="0.35">
      <c r="A22" s="58">
        <f t="shared" si="0"/>
        <v>15</v>
      </c>
      <c r="B22" s="56" t="str">
        <f ca="1">IFERROR(OFFSET('Recap Jour'!I$4,$A22-'Recap Jour'!$B$5+1,),"")</f>
        <v/>
      </c>
      <c r="C22" s="56" t="str">
        <f ca="1">IFERROR(OFFSET('Recap Jour'!J$4,$A22-'Recap Jour'!$B$5+1,),"")</f>
        <v/>
      </c>
      <c r="D22" s="55" t="str">
        <f ca="1">IFERROR(OFFSET('Recap Jour'!K$4,$A22-'Recap Jour'!$B$5+1,),"")</f>
        <v/>
      </c>
    </row>
    <row r="23" spans="1:12" x14ac:dyDescent="0.35">
      <c r="A23" s="58">
        <f t="shared" si="0"/>
        <v>16</v>
      </c>
      <c r="B23" s="56" t="str">
        <f ca="1">IFERROR(OFFSET('Recap Jour'!I$4,$A23-'Recap Jour'!$B$5+1,),"")</f>
        <v/>
      </c>
      <c r="C23" s="56" t="str">
        <f ca="1">IFERROR(OFFSET('Recap Jour'!J$4,$A23-'Recap Jour'!$B$5+1,),"")</f>
        <v/>
      </c>
      <c r="D23" s="55" t="str">
        <f ca="1">IFERROR(OFFSET('Recap Jour'!K$4,$A23-'Recap Jour'!$B$5+1,),"")</f>
        <v/>
      </c>
    </row>
    <row r="24" spans="1:12" x14ac:dyDescent="0.35">
      <c r="A24" s="58">
        <f t="shared" si="0"/>
        <v>17</v>
      </c>
      <c r="B24" s="56" t="str">
        <f ca="1">IFERROR(OFFSET('Recap Jour'!I$4,$A24-'Recap Jour'!$B$5+1,),"")</f>
        <v/>
      </c>
      <c r="C24" s="56" t="str">
        <f ca="1">IFERROR(OFFSET('Recap Jour'!J$4,$A24-'Recap Jour'!$B$5+1,),"")</f>
        <v/>
      </c>
      <c r="D24" s="55" t="str">
        <f ca="1">IFERROR(OFFSET('Recap Jour'!K$4,$A24-'Recap Jour'!$B$5+1,),"")</f>
        <v/>
      </c>
      <c r="G24" s="415" t="s">
        <v>112</v>
      </c>
      <c r="H24" s="415"/>
      <c r="I24" s="415"/>
      <c r="J24" s="415"/>
      <c r="K24" s="415"/>
      <c r="L24" s="415"/>
    </row>
    <row r="25" spans="1:12" x14ac:dyDescent="0.35">
      <c r="A25" s="58">
        <f t="shared" si="0"/>
        <v>18</v>
      </c>
      <c r="B25" s="56" t="str">
        <f ca="1">IFERROR(OFFSET('Recap Jour'!I$4,$A25-'Recap Jour'!$B$5+1,),"")</f>
        <v/>
      </c>
      <c r="C25" s="56" t="str">
        <f ca="1">IFERROR(OFFSET('Recap Jour'!J$4,$A25-'Recap Jour'!$B$5+1,),"")</f>
        <v/>
      </c>
      <c r="D25" s="55" t="str">
        <f ca="1">IFERROR(OFFSET('Recap Jour'!K$4,$A25-'Recap Jour'!$B$5+1,),"")</f>
        <v/>
      </c>
      <c r="G25" s="415" t="s">
        <v>138</v>
      </c>
      <c r="H25" s="415"/>
      <c r="I25" s="415"/>
      <c r="J25" s="415"/>
      <c r="K25" s="415"/>
      <c r="L25" s="415"/>
    </row>
    <row r="26" spans="1:12" x14ac:dyDescent="0.35">
      <c r="A26" s="58">
        <f t="shared" si="0"/>
        <v>19</v>
      </c>
      <c r="B26" s="56" t="str">
        <f ca="1">IFERROR(OFFSET('Recap Jour'!I$4,$A26-'Recap Jour'!$B$5+1,),"")</f>
        <v/>
      </c>
      <c r="C26" s="56" t="str">
        <f ca="1">IFERROR(OFFSET('Recap Jour'!J$4,$A26-'Recap Jour'!$B$5+1,),"")</f>
        <v/>
      </c>
      <c r="D26" s="55" t="str">
        <f ca="1">IFERROR(OFFSET('Recap Jour'!K$4,$A26-'Recap Jour'!$B$5+1,),"")</f>
        <v/>
      </c>
      <c r="G26" s="415" t="s">
        <v>137</v>
      </c>
      <c r="H26" s="415"/>
      <c r="I26" s="415"/>
      <c r="J26" s="415"/>
      <c r="K26" s="415"/>
      <c r="L26" s="415"/>
    </row>
    <row r="27" spans="1:12" x14ac:dyDescent="0.35">
      <c r="A27" s="58">
        <f t="shared" si="0"/>
        <v>20</v>
      </c>
      <c r="B27" s="56" t="str">
        <f ca="1">IFERROR(OFFSET('Recap Jour'!I$4,$A27-'Recap Jour'!$B$5+1,),"")</f>
        <v/>
      </c>
      <c r="C27" s="56" t="str">
        <f ca="1">IFERROR(OFFSET('Recap Jour'!J$4,$A27-'Recap Jour'!$B$5+1,),"")</f>
        <v/>
      </c>
      <c r="D27" s="55" t="str">
        <f ca="1">IFERROR(OFFSET('Recap Jour'!K$4,$A27-'Recap Jour'!$B$5+1,),"")</f>
        <v/>
      </c>
      <c r="G27" s="415" t="s">
        <v>136</v>
      </c>
      <c r="H27" s="415"/>
      <c r="I27" s="415"/>
      <c r="J27" s="415"/>
      <c r="K27" s="415"/>
      <c r="L27" s="415"/>
    </row>
    <row r="28" spans="1:12" x14ac:dyDescent="0.35">
      <c r="A28" s="58">
        <f t="shared" si="0"/>
        <v>21</v>
      </c>
      <c r="B28" s="56" t="str">
        <f ca="1">IFERROR(OFFSET('Recap Jour'!I$4,$A28-'Recap Jour'!$B$5+1,),"")</f>
        <v/>
      </c>
      <c r="C28" s="56" t="str">
        <f ca="1">IFERROR(OFFSET('Recap Jour'!J$4,$A28-'Recap Jour'!$B$5+1,),"")</f>
        <v/>
      </c>
      <c r="D28" s="55" t="str">
        <f ca="1">IFERROR(OFFSET('Recap Jour'!K$4,$A28-'Recap Jour'!$B$5+1,),"")</f>
        <v/>
      </c>
      <c r="G28" s="415" t="s">
        <v>135</v>
      </c>
      <c r="H28" s="415"/>
      <c r="I28" s="415"/>
      <c r="J28" s="415"/>
      <c r="K28" s="415"/>
      <c r="L28" s="415"/>
    </row>
    <row r="29" spans="1:12" x14ac:dyDescent="0.35">
      <c r="A29" s="58">
        <f t="shared" si="0"/>
        <v>22</v>
      </c>
      <c r="B29" s="56" t="str">
        <f ca="1">IFERROR(OFFSET('Recap Jour'!I$4,$A29-'Recap Jour'!$B$5+1,),"")</f>
        <v/>
      </c>
      <c r="C29" s="56" t="str">
        <f ca="1">IFERROR(OFFSET('Recap Jour'!J$4,$A29-'Recap Jour'!$B$5+1,),"")</f>
        <v/>
      </c>
      <c r="D29" s="55" t="str">
        <f ca="1">IFERROR(OFFSET('Recap Jour'!K$4,$A29-'Recap Jour'!$B$5+1,),"")</f>
        <v/>
      </c>
    </row>
    <row r="30" spans="1:12" x14ac:dyDescent="0.35">
      <c r="A30" s="58">
        <f t="shared" si="0"/>
        <v>23</v>
      </c>
      <c r="B30" s="56" t="str">
        <f ca="1">IFERROR(OFFSET('Recap Jour'!I$4,$A30-'Recap Jour'!$B$5+1,),"")</f>
        <v/>
      </c>
      <c r="C30" s="56" t="str">
        <f ca="1">IFERROR(OFFSET('Recap Jour'!J$4,$A30-'Recap Jour'!$B$5+1,),"")</f>
        <v/>
      </c>
      <c r="D30" s="55" t="str">
        <f ca="1">IFERROR(OFFSET('Recap Jour'!K$4,$A30-'Recap Jour'!$B$5+1,),"")</f>
        <v/>
      </c>
    </row>
    <row r="31" spans="1:12" x14ac:dyDescent="0.35">
      <c r="A31" s="58">
        <f t="shared" si="0"/>
        <v>24</v>
      </c>
      <c r="B31" s="56" t="str">
        <f ca="1">IFERROR(OFFSET('Recap Jour'!I$4,$A31-'Recap Jour'!$B$5+1,),"")</f>
        <v/>
      </c>
      <c r="C31" s="56" t="str">
        <f ca="1">IFERROR(OFFSET('Recap Jour'!J$4,$A31-'Recap Jour'!$B$5+1,),"")</f>
        <v/>
      </c>
      <c r="D31" s="55" t="str">
        <f ca="1">IFERROR(OFFSET('Recap Jour'!K$4,$A31-'Recap Jour'!$B$5+1,),"")</f>
        <v/>
      </c>
    </row>
    <row r="32" spans="1:12" x14ac:dyDescent="0.35">
      <c r="A32" s="58">
        <f t="shared" si="0"/>
        <v>25</v>
      </c>
      <c r="B32" s="56" t="str">
        <f ca="1">IFERROR(OFFSET('Recap Jour'!I$4,$A32-'Recap Jour'!$B$5+1,),"")</f>
        <v/>
      </c>
      <c r="C32" s="56" t="str">
        <f ca="1">IFERROR(OFFSET('Recap Jour'!J$4,$A32-'Recap Jour'!$B$5+1,),"")</f>
        <v/>
      </c>
      <c r="D32" s="55" t="str">
        <f ca="1">IFERROR(OFFSET('Recap Jour'!K$4,$A32-'Recap Jour'!$B$5+1,),"")</f>
        <v/>
      </c>
    </row>
    <row r="33" spans="1:4" x14ac:dyDescent="0.35">
      <c r="A33" s="58">
        <f t="shared" si="0"/>
        <v>26</v>
      </c>
      <c r="B33" s="56" t="str">
        <f ca="1">IFERROR(OFFSET('Recap Jour'!I$4,$A33-'Recap Jour'!$B$5+1,),"")</f>
        <v/>
      </c>
      <c r="C33" s="56" t="str">
        <f ca="1">IFERROR(OFFSET('Recap Jour'!J$4,$A33-'Recap Jour'!$B$5+1,),"")</f>
        <v/>
      </c>
      <c r="D33" s="55" t="str">
        <f ca="1">IFERROR(OFFSET('Recap Jour'!K$4,$A33-'Recap Jour'!$B$5+1,),"")</f>
        <v/>
      </c>
    </row>
    <row r="34" spans="1:4" x14ac:dyDescent="0.35">
      <c r="A34" s="58">
        <f t="shared" si="0"/>
        <v>27</v>
      </c>
      <c r="B34" s="56" t="str">
        <f ca="1">IFERROR(OFFSET('Recap Jour'!I$4,$A34-'Recap Jour'!$B$5+1,),"")</f>
        <v/>
      </c>
      <c r="C34" s="56" t="str">
        <f ca="1">IFERROR(OFFSET('Recap Jour'!J$4,$A34-'Recap Jour'!$B$5+1,),"")</f>
        <v/>
      </c>
      <c r="D34" s="55" t="str">
        <f ca="1">IFERROR(OFFSET('Recap Jour'!K$4,$A34-'Recap Jour'!$B$5+1,),"")</f>
        <v/>
      </c>
    </row>
    <row r="35" spans="1:4" x14ac:dyDescent="0.35">
      <c r="A35" s="58">
        <f t="shared" si="0"/>
        <v>28</v>
      </c>
      <c r="B35" s="56" t="str">
        <f ca="1">IFERROR(OFFSET('Recap Jour'!I$4,$A35-'Recap Jour'!$B$5+1,),"")</f>
        <v/>
      </c>
      <c r="C35" s="56" t="str">
        <f ca="1">IFERROR(OFFSET('Recap Jour'!J$4,$A35-'Recap Jour'!$B$5+1,),"")</f>
        <v/>
      </c>
      <c r="D35" s="55" t="str">
        <f ca="1">IFERROR(OFFSET('Recap Jour'!K$4,$A35-'Recap Jour'!$B$5+1,),"")</f>
        <v/>
      </c>
    </row>
    <row r="36" spans="1:4" x14ac:dyDescent="0.35">
      <c r="A36" s="58">
        <f>IF(MONTH(A35+1)=$G$4,A35+1,"")</f>
        <v>29</v>
      </c>
      <c r="B36" s="56" t="str">
        <f ca="1">IFERROR(OFFSET('Recap Jour'!I$4,$A36-'Recap Jour'!$B$5+1,),"")</f>
        <v/>
      </c>
      <c r="C36" s="56" t="str">
        <f ca="1">IFERROR(OFFSET('Recap Jour'!J$4,$A36-'Recap Jour'!$B$5+1,),"")</f>
        <v/>
      </c>
      <c r="D36" s="55" t="str">
        <f ca="1">IFERROR(OFFSET('Recap Jour'!K$4,$A36-'Recap Jour'!$B$5+1,),"")</f>
        <v/>
      </c>
    </row>
    <row r="37" spans="1:4" x14ac:dyDescent="0.35">
      <c r="A37" s="58">
        <f>IFERROR(IF(MONTH(A36+1)=$G$4,A36+1,""),"")</f>
        <v>30</v>
      </c>
      <c r="B37" s="56" t="str">
        <f ca="1">IFERROR(OFFSET('Recap Jour'!I$4,$A37-'Recap Jour'!$B$5+1,),"")</f>
        <v/>
      </c>
      <c r="C37" s="56" t="str">
        <f ca="1">IFERROR(OFFSET('Recap Jour'!J$4,$A37-'Recap Jour'!$B$5+1,),"")</f>
        <v/>
      </c>
      <c r="D37" s="55" t="str">
        <f ca="1">IFERROR(OFFSET('Recap Jour'!K$4,$A37-'Recap Jour'!$B$5+1,),"")</f>
        <v/>
      </c>
    </row>
    <row r="38" spans="1:4" ht="15" thickBot="1" x14ac:dyDescent="0.4">
      <c r="A38" s="57">
        <f>IFERROR(IF(MONTH(A37+1)=$G$4,A37+1,""),"")</f>
        <v>31</v>
      </c>
      <c r="B38" s="56" t="str">
        <f ca="1">IFERROR(OFFSET('Recap Jour'!I$4,$A38-'Recap Jour'!$B$5+1,),"")</f>
        <v/>
      </c>
      <c r="C38" s="56" t="str">
        <f ca="1">IFERROR(OFFSET('Recap Jour'!J$4,$A38-'Recap Jour'!$B$5+1,),"")</f>
        <v/>
      </c>
      <c r="D38" s="55" t="str">
        <f ca="1">IFERROR(OFFSET('Recap Jour'!K$4,$A38-'Recap Jour'!$B$5+1,),"")</f>
        <v/>
      </c>
    </row>
    <row r="39" spans="1:4" ht="15" customHeight="1" x14ac:dyDescent="0.35"/>
    <row r="40" spans="1:4" ht="15" customHeight="1" x14ac:dyDescent="0.35"/>
    <row r="41" spans="1:4" ht="15" customHeight="1" x14ac:dyDescent="0.35"/>
    <row r="42" spans="1:4" ht="15" customHeight="1" x14ac:dyDescent="0.35"/>
    <row r="43" spans="1:4" ht="15" customHeight="1" x14ac:dyDescent="0.35"/>
    <row r="44" spans="1:4" ht="15" customHeight="1" x14ac:dyDescent="0.35"/>
    <row r="45" spans="1:4" ht="15" customHeight="1" x14ac:dyDescent="0.35"/>
    <row r="46" spans="1:4" ht="15" customHeight="1" x14ac:dyDescent="0.35"/>
    <row r="47" spans="1:4" ht="15" customHeight="1" x14ac:dyDescent="0.35"/>
    <row r="48" spans="1:4" ht="15" customHeight="1" x14ac:dyDescent="0.35"/>
    <row r="49" ht="15" customHeight="1" x14ac:dyDescent="0.35"/>
    <row r="50" ht="15" customHeight="1" x14ac:dyDescent="0.35"/>
    <row r="51" ht="15" customHeight="1" x14ac:dyDescent="0.35"/>
    <row r="52" ht="15" customHeight="1" x14ac:dyDescent="0.35"/>
    <row r="53" ht="15" customHeight="1" x14ac:dyDescent="0.35"/>
    <row r="54" ht="15" customHeight="1" x14ac:dyDescent="0.35"/>
    <row r="55" ht="15" customHeight="1" x14ac:dyDescent="0.35"/>
    <row r="56" ht="15" customHeight="1" x14ac:dyDescent="0.35"/>
    <row r="57" ht="15" customHeight="1" x14ac:dyDescent="0.35"/>
    <row r="58" ht="15" customHeight="1" x14ac:dyDescent="0.35"/>
    <row r="59" ht="15" customHeight="1" x14ac:dyDescent="0.35"/>
    <row r="60" ht="15" customHeight="1" x14ac:dyDescent="0.35"/>
    <row r="61" ht="15" customHeight="1" x14ac:dyDescent="0.35"/>
    <row r="62" ht="15" customHeight="1" x14ac:dyDescent="0.35"/>
    <row r="63" ht="15" customHeight="1" x14ac:dyDescent="0.35"/>
    <row r="64" ht="15" customHeight="1" x14ac:dyDescent="0.35"/>
    <row r="65" ht="15" customHeight="1" x14ac:dyDescent="0.35"/>
    <row r="66" ht="15" customHeight="1" x14ac:dyDescent="0.35"/>
    <row r="67" ht="15" customHeight="1" x14ac:dyDescent="0.35"/>
    <row r="68" ht="15" customHeight="1" x14ac:dyDescent="0.35"/>
    <row r="69" ht="15" customHeight="1" x14ac:dyDescent="0.35"/>
    <row r="70" ht="15" customHeight="1" x14ac:dyDescent="0.35"/>
    <row r="71" ht="15" customHeight="1" x14ac:dyDescent="0.35"/>
    <row r="72" ht="15" customHeight="1" x14ac:dyDescent="0.35"/>
    <row r="73" ht="15" customHeight="1" x14ac:dyDescent="0.35"/>
  </sheetData>
  <mergeCells count="14">
    <mergeCell ref="G28:L28"/>
    <mergeCell ref="H21:I21"/>
    <mergeCell ref="J21:K21"/>
    <mergeCell ref="G24:L24"/>
    <mergeCell ref="G25:L25"/>
    <mergeCell ref="G26:L26"/>
    <mergeCell ref="G27:L27"/>
    <mergeCell ref="H20:K20"/>
    <mergeCell ref="C1:H2"/>
    <mergeCell ref="H14:K14"/>
    <mergeCell ref="H15:K15"/>
    <mergeCell ref="H17:K17"/>
    <mergeCell ref="H18:I18"/>
    <mergeCell ref="J18:K18"/>
  </mergeCells>
  <conditionalFormatting sqref="A36:A38">
    <cfRule type="expression" dxfId="4" priority="3">
      <formula>(MONTH($A36)&lt;&gt;MONTH($A$35))</formula>
    </cfRule>
  </conditionalFormatting>
  <conditionalFormatting sqref="B8:B38">
    <cfRule type="expression" dxfId="3" priority="2">
      <formula>B8=MIN($B$8:$B$38)</formula>
    </cfRule>
  </conditionalFormatting>
  <conditionalFormatting sqref="C8:C38">
    <cfRule type="expression" dxfId="2" priority="1">
      <formula>C8=MAX($C$8:$C$38)</formula>
    </cfRule>
  </conditionalFormatting>
  <dataValidations count="1">
    <dataValidation type="list" showInputMessage="1" showErrorMessage="1" sqref="F4">
      <formula1>_mois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39"/>
  <sheetViews>
    <sheetView zoomScale="90" zoomScaleNormal="90" workbookViewId="0">
      <selection activeCell="C4" sqref="C4"/>
    </sheetView>
  </sheetViews>
  <sheetFormatPr baseColWidth="10" defaultColWidth="11.453125" defaultRowHeight="14.5" x14ac:dyDescent="0.35"/>
  <cols>
    <col min="1" max="8" width="11.453125" style="72"/>
    <col min="9" max="9" width="12.1796875" style="72" bestFit="1" customWidth="1"/>
    <col min="10" max="16384" width="11.453125" style="72"/>
  </cols>
  <sheetData>
    <row r="1" spans="1:19" s="97" customFormat="1" x14ac:dyDescent="0.35">
      <c r="C1" s="418" t="s">
        <v>180</v>
      </c>
      <c r="D1" s="418"/>
      <c r="E1" s="418"/>
      <c r="F1" s="418"/>
      <c r="G1" s="418"/>
      <c r="H1" s="418"/>
      <c r="I1" s="104"/>
    </row>
    <row r="2" spans="1:19" s="97" customFormat="1" x14ac:dyDescent="0.35">
      <c r="C2" s="418"/>
      <c r="D2" s="418"/>
      <c r="E2" s="418"/>
      <c r="F2" s="418"/>
      <c r="G2" s="418"/>
      <c r="H2" s="418"/>
      <c r="I2" s="104"/>
    </row>
    <row r="3" spans="1:19" s="97" customFormat="1" ht="15" thickBot="1" x14ac:dyDescent="0.4">
      <c r="C3" s="98"/>
      <c r="D3" s="98"/>
      <c r="E3" s="98"/>
      <c r="F3" s="98"/>
      <c r="G3" s="98"/>
      <c r="H3" s="98"/>
      <c r="I3" s="98"/>
    </row>
    <row r="4" spans="1:19" ht="15.5" x14ac:dyDescent="0.35">
      <c r="A4" s="96"/>
      <c r="B4" s="95" t="s">
        <v>90</v>
      </c>
      <c r="C4" s="188">
        <f>'Recap Jour'!C2</f>
        <v>1900</v>
      </c>
      <c r="D4" s="94"/>
      <c r="E4" s="93" t="s">
        <v>91</v>
      </c>
      <c r="F4" s="21" t="s">
        <v>183</v>
      </c>
      <c r="G4" s="98">
        <f>VLOOKUP(F4,Annexe!A2:B13,2,0)</f>
        <v>2</v>
      </c>
      <c r="H4" s="82" t="s">
        <v>92</v>
      </c>
      <c r="I4" s="92">
        <f>DATE(C4,G4,1)</f>
        <v>32</v>
      </c>
      <c r="J4" s="82" t="s">
        <v>93</v>
      </c>
      <c r="K4" s="92">
        <f>DATE(C4,G4+1,0)</f>
        <v>60</v>
      </c>
    </row>
    <row r="5" spans="1:19" x14ac:dyDescent="0.35">
      <c r="A5" s="91"/>
      <c r="B5" s="91"/>
      <c r="C5" s="91"/>
      <c r="D5" s="91"/>
      <c r="E5" s="91"/>
      <c r="F5" s="91"/>
      <c r="G5" s="91"/>
      <c r="H5" s="91"/>
      <c r="I5" s="82" t="s">
        <v>146</v>
      </c>
      <c r="K5" s="82" t="s">
        <v>145</v>
      </c>
    </row>
    <row r="6" spans="1:19" ht="15" thickBot="1" x14ac:dyDescent="0.4"/>
    <row r="7" spans="1:19" x14ac:dyDescent="0.35">
      <c r="A7" s="90" t="s">
        <v>94</v>
      </c>
      <c r="B7" s="89" t="s">
        <v>179</v>
      </c>
      <c r="C7" s="89" t="s">
        <v>178</v>
      </c>
      <c r="D7" s="88" t="s">
        <v>177</v>
      </c>
      <c r="E7" s="89" t="s">
        <v>219</v>
      </c>
    </row>
    <row r="8" spans="1:19" x14ac:dyDescent="0.35">
      <c r="A8" s="80">
        <f>I4</f>
        <v>32</v>
      </c>
      <c r="B8" s="78" t="str">
        <f ca="1">IFERROR(OFFSET('Recap Jour'!L$4,$A8-'Recap Jour'!$B$5+1,),"")</f>
        <v/>
      </c>
      <c r="C8" s="78" t="str">
        <f ca="1">IFERROR(OFFSET('Recap Jour'!M$4,$A8-'Recap Jour'!$B$5+1,),"")</f>
        <v/>
      </c>
      <c r="D8" s="77" t="str">
        <f ca="1">IFERROR(OFFSET('Recap Jour'!N$4,$A8-'Recap Jour'!$B$5+1,),"")</f>
        <v/>
      </c>
      <c r="E8" s="78" t="str">
        <f ca="1">IFERROR(OFFSET('Recap Jour'!O$4,$A8-'Recap Jour'!$B$5+1,),"")</f>
        <v/>
      </c>
      <c r="G8" s="87"/>
    </row>
    <row r="9" spans="1:19" x14ac:dyDescent="0.35">
      <c r="A9" s="80">
        <f t="shared" ref="A9:A35" si="0">A8+1</f>
        <v>33</v>
      </c>
      <c r="B9" s="78" t="str">
        <f ca="1">IFERROR(OFFSET('Recap Jour'!L$4,$A9-'Recap Jour'!$B$5+1,),"")</f>
        <v/>
      </c>
      <c r="C9" s="78" t="str">
        <f ca="1">IFERROR(OFFSET('Recap Jour'!M$4,$A9-'Recap Jour'!$B$5+1,),"")</f>
        <v/>
      </c>
      <c r="D9" s="77" t="str">
        <f ca="1">IFERROR(OFFSET('Recap Jour'!N$4,$A9-'Recap Jour'!$B$5+1,),"")</f>
        <v/>
      </c>
      <c r="E9" s="78" t="str">
        <f ca="1">IFERROR(OFFSET('Recap Jour'!O$4,$A9-'Recap Jour'!$B$5+1,),"")</f>
        <v/>
      </c>
      <c r="G9" s="73"/>
    </row>
    <row r="10" spans="1:19" x14ac:dyDescent="0.35">
      <c r="A10" s="80">
        <f t="shared" si="0"/>
        <v>34</v>
      </c>
      <c r="B10" s="78" t="str">
        <f ca="1">IFERROR(OFFSET('Recap Jour'!L$4,$A10-'Recap Jour'!$B$5+1,),"")</f>
        <v/>
      </c>
      <c r="C10" s="78" t="str">
        <f ca="1">IFERROR(OFFSET('Recap Jour'!M$4,$A10-'Recap Jour'!$B$5+1,),"")</f>
        <v/>
      </c>
      <c r="D10" s="77" t="str">
        <f ca="1">IFERROR(OFFSET('Recap Jour'!N$4,$A10-'Recap Jour'!$B$5+1,),"")</f>
        <v/>
      </c>
      <c r="E10" s="78" t="str">
        <f ca="1">IFERROR(OFFSET('Recap Jour'!O$4,$A10-'Recap Jour'!$B$5+1,),"")</f>
        <v/>
      </c>
      <c r="G10" s="73"/>
    </row>
    <row r="11" spans="1:19" x14ac:dyDescent="0.35">
      <c r="A11" s="80">
        <f t="shared" si="0"/>
        <v>35</v>
      </c>
      <c r="B11" s="78" t="str">
        <f ca="1">IFERROR(OFFSET('Recap Jour'!L$4,$A11-'Recap Jour'!$B$5+1,),"")</f>
        <v/>
      </c>
      <c r="C11" s="78" t="str">
        <f ca="1">IFERROR(OFFSET('Recap Jour'!M$4,$A11-'Recap Jour'!$B$5+1,),"")</f>
        <v/>
      </c>
      <c r="D11" s="77" t="str">
        <f ca="1">IFERROR(OFFSET('Recap Jour'!N$4,$A11-'Recap Jour'!$B$5+1,),"")</f>
        <v/>
      </c>
      <c r="E11" s="78" t="str">
        <f ca="1">IFERROR(OFFSET('Recap Jour'!O$4,$A11-'Recap Jour'!$B$5+1,),"")</f>
        <v/>
      </c>
      <c r="G11" s="73"/>
    </row>
    <row r="12" spans="1:19" x14ac:dyDescent="0.35">
      <c r="A12" s="80">
        <f t="shared" si="0"/>
        <v>36</v>
      </c>
      <c r="B12" s="78" t="str">
        <f ca="1">IFERROR(OFFSET('Recap Jour'!L$4,$A12-'Recap Jour'!$B$5+1,),"")</f>
        <v/>
      </c>
      <c r="C12" s="78" t="str">
        <f ca="1">IFERROR(OFFSET('Recap Jour'!M$4,$A12-'Recap Jour'!$B$5+1,),"")</f>
        <v/>
      </c>
      <c r="D12" s="77" t="str">
        <f ca="1">IFERROR(OFFSET('Recap Jour'!N$4,$A12-'Recap Jour'!$B$5+1,),"")</f>
        <v/>
      </c>
      <c r="E12" s="78" t="str">
        <f ca="1">IFERROR(OFFSET('Recap Jour'!O$4,$A12-'Recap Jour'!$B$5+1,),"")</f>
        <v/>
      </c>
      <c r="G12" s="73"/>
      <c r="P12" s="419"/>
      <c r="Q12" s="419"/>
      <c r="R12" s="419"/>
      <c r="S12" s="419"/>
    </row>
    <row r="13" spans="1:19" x14ac:dyDescent="0.35">
      <c r="A13" s="80">
        <f t="shared" si="0"/>
        <v>37</v>
      </c>
      <c r="B13" s="78" t="str">
        <f ca="1">IFERROR(OFFSET('Recap Jour'!L$4,$A13-'Recap Jour'!$B$5+1,),"")</f>
        <v/>
      </c>
      <c r="C13" s="78" t="str">
        <f ca="1">IFERROR(OFFSET('Recap Jour'!M$4,$A13-'Recap Jour'!$B$5+1,),"")</f>
        <v/>
      </c>
      <c r="D13" s="77" t="str">
        <f ca="1">IFERROR(OFFSET('Recap Jour'!N$4,$A13-'Recap Jour'!$B$5+1,),"")</f>
        <v/>
      </c>
      <c r="E13" s="78" t="str">
        <f ca="1">IFERROR(OFFSET('Recap Jour'!O$4,$A13-'Recap Jour'!$B$5+1,),"")</f>
        <v/>
      </c>
      <c r="G13" s="73"/>
    </row>
    <row r="14" spans="1:19" ht="15" thickBot="1" x14ac:dyDescent="0.4">
      <c r="A14" s="80">
        <f t="shared" si="0"/>
        <v>38</v>
      </c>
      <c r="B14" s="78" t="str">
        <f ca="1">IFERROR(OFFSET('Recap Jour'!L$4,$A14-'Recap Jour'!$B$5+1,),"")</f>
        <v/>
      </c>
      <c r="C14" s="78" t="str">
        <f ca="1">IFERROR(OFFSET('Recap Jour'!M$4,$A14-'Recap Jour'!$B$5+1,),"")</f>
        <v/>
      </c>
      <c r="D14" s="77" t="str">
        <f ca="1">IFERROR(OFFSET('Recap Jour'!N$4,$A14-'Recap Jour'!$B$5+1,),"")</f>
        <v/>
      </c>
      <c r="E14" s="78" t="str">
        <f ca="1">IFERROR(OFFSET('Recap Jour'!O$4,$A14-'Recap Jour'!$B$5+1,),"")</f>
        <v/>
      </c>
      <c r="G14" s="73"/>
    </row>
    <row r="15" spans="1:19" x14ac:dyDescent="0.35">
      <c r="A15" s="80">
        <f t="shared" si="0"/>
        <v>39</v>
      </c>
      <c r="B15" s="78" t="str">
        <f ca="1">IFERROR(OFFSET('Recap Jour'!L$4,$A15-'Recap Jour'!$B$5+1,),"")</f>
        <v/>
      </c>
      <c r="C15" s="78" t="str">
        <f ca="1">IFERROR(OFFSET('Recap Jour'!M$4,$A15-'Recap Jour'!$B$5+1,),"")</f>
        <v/>
      </c>
      <c r="D15" s="77" t="str">
        <f ca="1">IFERROR(OFFSET('Recap Jour'!N$4,$A15-'Recap Jour'!$B$5+1,),"")</f>
        <v/>
      </c>
      <c r="E15" s="78" t="str">
        <f ca="1">IFERROR(OFFSET('Recap Jour'!O$4,$A15-'Recap Jour'!$B$5+1,),"")</f>
        <v/>
      </c>
      <c r="G15" s="73"/>
      <c r="I15" s="420" t="s">
        <v>176</v>
      </c>
      <c r="J15" s="421"/>
      <c r="K15" s="421"/>
      <c r="L15" s="421"/>
      <c r="M15" s="422"/>
    </row>
    <row r="16" spans="1:19" ht="15" thickBot="1" x14ac:dyDescent="0.4">
      <c r="A16" s="80">
        <f t="shared" si="0"/>
        <v>40</v>
      </c>
      <c r="B16" s="78" t="str">
        <f ca="1">IFERROR(OFFSET('Recap Jour'!L$4,$A16-'Recap Jour'!$B$5+1,),"")</f>
        <v/>
      </c>
      <c r="C16" s="78" t="str">
        <f ca="1">IFERROR(OFFSET('Recap Jour'!M$4,$A16-'Recap Jour'!$B$5+1,),"")</f>
        <v/>
      </c>
      <c r="D16" s="77" t="str">
        <f ca="1">IFERROR(OFFSET('Recap Jour'!N$4,$A16-'Recap Jour'!$B$5+1,),"")</f>
        <v/>
      </c>
      <c r="E16" s="78" t="str">
        <f ca="1">IFERROR(OFFSET('Recap Jour'!O$4,$A16-'Recap Jour'!$B$5+1,),"")</f>
        <v/>
      </c>
      <c r="G16" s="73"/>
      <c r="I16" s="423" t="e">
        <f ca="1">AVERAGE(B8:B38)</f>
        <v>#DIV/0!</v>
      </c>
      <c r="J16" s="424"/>
      <c r="K16" s="424"/>
      <c r="L16" s="424"/>
      <c r="M16" s="425"/>
    </row>
    <row r="17" spans="1:17" ht="15" thickBot="1" x14ac:dyDescent="0.4">
      <c r="A17" s="80">
        <f t="shared" si="0"/>
        <v>41</v>
      </c>
      <c r="B17" s="78" t="str">
        <f ca="1">IFERROR(OFFSET('Recap Jour'!L$4,$A17-'Recap Jour'!$B$5+1,),"")</f>
        <v/>
      </c>
      <c r="C17" s="78" t="str">
        <f ca="1">IFERROR(OFFSET('Recap Jour'!M$4,$A17-'Recap Jour'!$B$5+1,),"")</f>
        <v/>
      </c>
      <c r="D17" s="77" t="str">
        <f ca="1">IFERROR(OFFSET('Recap Jour'!N$4,$A17-'Recap Jour'!$B$5+1,),"")</f>
        <v/>
      </c>
      <c r="E17" s="78" t="str">
        <f ca="1">IFERROR(OFFSET('Recap Jour'!O$4,$A17-'Recap Jour'!$B$5+1,),"")</f>
        <v/>
      </c>
      <c r="G17" s="73"/>
    </row>
    <row r="18" spans="1:17" x14ac:dyDescent="0.35">
      <c r="A18" s="80">
        <f t="shared" si="0"/>
        <v>42</v>
      </c>
      <c r="B18" s="78" t="str">
        <f ca="1">IFERROR(OFFSET('Recap Jour'!L$4,$A18-'Recap Jour'!$B$5+1,),"")</f>
        <v/>
      </c>
      <c r="C18" s="78" t="str">
        <f ca="1">IFERROR(OFFSET('Recap Jour'!M$4,$A18-'Recap Jour'!$B$5+1,),"")</f>
        <v/>
      </c>
      <c r="D18" s="77" t="str">
        <f ca="1">IFERROR(OFFSET('Recap Jour'!N$4,$A18-'Recap Jour'!$B$5+1,),"")</f>
        <v/>
      </c>
      <c r="E18" s="78" t="str">
        <f ca="1">IFERROR(OFFSET('Recap Jour'!O$4,$A18-'Recap Jour'!$B$5+1,),"")</f>
        <v/>
      </c>
      <c r="G18" s="73"/>
      <c r="I18" s="420" t="s">
        <v>175</v>
      </c>
      <c r="J18" s="421"/>
      <c r="K18" s="421"/>
      <c r="L18" s="421"/>
      <c r="M18" s="422"/>
    </row>
    <row r="19" spans="1:17" ht="15" thickBot="1" x14ac:dyDescent="0.4">
      <c r="A19" s="80">
        <f t="shared" si="0"/>
        <v>43</v>
      </c>
      <c r="B19" s="78" t="str">
        <f ca="1">IFERROR(OFFSET('Recap Jour'!L$4,$A19-'Recap Jour'!$B$5+1,),"")</f>
        <v/>
      </c>
      <c r="C19" s="78" t="str">
        <f ca="1">IFERROR(OFFSET('Recap Jour'!M$4,$A19-'Recap Jour'!$B$5+1,),"")</f>
        <v/>
      </c>
      <c r="D19" s="77" t="str">
        <f ca="1">IFERROR(OFFSET('Recap Jour'!N$4,$A19-'Recap Jour'!$B$5+1,),"")</f>
        <v/>
      </c>
      <c r="E19" s="78" t="str">
        <f ca="1">IFERROR(OFFSET('Recap Jour'!O$4,$A19-'Recap Jour'!$B$5+1,),"")</f>
        <v/>
      </c>
      <c r="G19" s="73"/>
      <c r="I19" s="426" t="e">
        <f ca="1">OFFSET(Récapitulatif!B44,,G4)</f>
        <v>#N/A</v>
      </c>
      <c r="J19" s="427"/>
      <c r="K19" s="83"/>
      <c r="L19" s="416" t="e">
        <f ca="1">OFFSET(Récapitulatif!B45,,G4)</f>
        <v>#N/A</v>
      </c>
      <c r="M19" s="417"/>
    </row>
    <row r="20" spans="1:17" ht="15" thickBot="1" x14ac:dyDescent="0.4">
      <c r="A20" s="80">
        <f t="shared" si="0"/>
        <v>44</v>
      </c>
      <c r="B20" s="78" t="str">
        <f ca="1">IFERROR(OFFSET('Recap Jour'!L$4,$A20-'Recap Jour'!$B$5+1,),"")</f>
        <v/>
      </c>
      <c r="C20" s="78" t="str">
        <f ca="1">IFERROR(OFFSET('Recap Jour'!M$4,$A20-'Recap Jour'!$B$5+1,),"")</f>
        <v/>
      </c>
      <c r="D20" s="77" t="str">
        <f ca="1">IFERROR(OFFSET('Recap Jour'!N$4,$A20-'Recap Jour'!$B$5+1,),"")</f>
        <v/>
      </c>
      <c r="E20" s="78" t="str">
        <f ca="1">IFERROR(OFFSET('Recap Jour'!O$4,$A20-'Recap Jour'!$B$5+1,),"")</f>
        <v/>
      </c>
      <c r="G20" s="73"/>
    </row>
    <row r="21" spans="1:17" x14ac:dyDescent="0.35">
      <c r="A21" s="80">
        <f t="shared" si="0"/>
        <v>45</v>
      </c>
      <c r="B21" s="78" t="str">
        <f ca="1">IFERROR(OFFSET('Recap Jour'!L$4,$A21-'Recap Jour'!$B$5+1,),"")</f>
        <v/>
      </c>
      <c r="C21" s="78" t="str">
        <f ca="1">IFERROR(OFFSET('Recap Jour'!M$4,$A21-'Recap Jour'!$B$5+1,),"")</f>
        <v/>
      </c>
      <c r="D21" s="77" t="str">
        <f ca="1">IFERROR(OFFSET('Recap Jour'!N$4,$A21-'Recap Jour'!$B$5+1,),"")</f>
        <v/>
      </c>
      <c r="E21" s="78" t="str">
        <f ca="1">IFERROR(OFFSET('Recap Jour'!O$4,$A21-'Recap Jour'!$B$5+1,),"")</f>
        <v/>
      </c>
      <c r="G21" s="73"/>
      <c r="I21" s="420" t="s">
        <v>174</v>
      </c>
      <c r="J21" s="421"/>
      <c r="K21" s="421"/>
      <c r="L21" s="421"/>
      <c r="M21" s="422"/>
      <c r="O21" s="86" t="s">
        <v>173</v>
      </c>
      <c r="P21" s="85" t="s">
        <v>172</v>
      </c>
      <c r="Q21" s="84" t="s">
        <v>171</v>
      </c>
    </row>
    <row r="22" spans="1:17" ht="15" thickBot="1" x14ac:dyDescent="0.4">
      <c r="A22" s="80">
        <f t="shared" si="0"/>
        <v>46</v>
      </c>
      <c r="B22" s="78" t="str">
        <f ca="1">IFERROR(OFFSET('Recap Jour'!L$4,$A22-'Recap Jour'!$B$5+1,),"")</f>
        <v/>
      </c>
      <c r="C22" s="78" t="str">
        <f ca="1">IFERROR(OFFSET('Recap Jour'!M$4,$A22-'Recap Jour'!$B$5+1,),"")</f>
        <v/>
      </c>
      <c r="D22" s="77" t="str">
        <f ca="1">IFERROR(OFFSET('Recap Jour'!N$4,$A22-'Recap Jour'!$B$5+1,),"")</f>
        <v/>
      </c>
      <c r="E22" s="78" t="str">
        <f ca="1">IFERROR(OFFSET('Recap Jour'!O$4,$A22-'Recap Jour'!$B$5+1,),"")</f>
        <v/>
      </c>
      <c r="G22" s="73"/>
      <c r="I22" s="426" t="e">
        <f ca="1">OFFSET(Récapitulatif!B46,,G4)</f>
        <v>#N/A</v>
      </c>
      <c r="J22" s="427"/>
      <c r="K22" s="83"/>
      <c r="L22" s="416" t="e">
        <f ca="1">OFFSET(Récapitulatif!B47,,G4)</f>
        <v>#N/A</v>
      </c>
      <c r="M22" s="417"/>
      <c r="O22" s="81" t="s">
        <v>170</v>
      </c>
      <c r="P22" s="75">
        <f t="shared" ref="P22:P37" ca="1" si="1">COUNTIF($E$8:$E$38,O22)</f>
        <v>0</v>
      </c>
      <c r="Q22" s="74" t="e">
        <f ca="1">P22/SUM($P$22:$P$37)</f>
        <v>#DIV/0!</v>
      </c>
    </row>
    <row r="23" spans="1:17" ht="15" thickBot="1" x14ac:dyDescent="0.4">
      <c r="A23" s="80">
        <f t="shared" si="0"/>
        <v>47</v>
      </c>
      <c r="B23" s="78" t="str">
        <f ca="1">IFERROR(OFFSET('Recap Jour'!L$4,$A23-'Recap Jour'!$B$5+1,),"")</f>
        <v/>
      </c>
      <c r="C23" s="78" t="str">
        <f ca="1">IFERROR(OFFSET('Recap Jour'!M$4,$A23-'Recap Jour'!$B$5+1,),"")</f>
        <v/>
      </c>
      <c r="D23" s="77" t="str">
        <f ca="1">IFERROR(OFFSET('Recap Jour'!N$4,$A23-'Recap Jour'!$B$5+1,),"")</f>
        <v/>
      </c>
      <c r="E23" s="78" t="str">
        <f ca="1">IFERROR(OFFSET('Recap Jour'!O$4,$A23-'Recap Jour'!$B$5+1,),"")</f>
        <v/>
      </c>
      <c r="G23" s="73"/>
      <c r="O23" s="81" t="s">
        <v>169</v>
      </c>
      <c r="P23" s="75">
        <f t="shared" ca="1" si="1"/>
        <v>0</v>
      </c>
      <c r="Q23" s="74" t="e">
        <f t="shared" ref="Q23:Q37" ca="1" si="2">P23/SUM($P$22:$P$37)</f>
        <v>#DIV/0!</v>
      </c>
    </row>
    <row r="24" spans="1:17" x14ac:dyDescent="0.35">
      <c r="A24" s="80">
        <f t="shared" si="0"/>
        <v>48</v>
      </c>
      <c r="B24" s="78" t="str">
        <f ca="1">IFERROR(OFFSET('Recap Jour'!L$4,$A24-'Recap Jour'!$B$5+1,),"")</f>
        <v/>
      </c>
      <c r="C24" s="78" t="str">
        <f ca="1">IFERROR(OFFSET('Recap Jour'!M$4,$A24-'Recap Jour'!$B$5+1,),"")</f>
        <v/>
      </c>
      <c r="D24" s="77" t="str">
        <f ca="1">IFERROR(OFFSET('Recap Jour'!N$4,$A24-'Recap Jour'!$B$5+1,),"")</f>
        <v/>
      </c>
      <c r="E24" s="78" t="str">
        <f ca="1">IFERROR(OFFSET('Recap Jour'!O$4,$A24-'Recap Jour'!$B$5+1,),"")</f>
        <v/>
      </c>
      <c r="G24" s="73"/>
      <c r="I24" s="420" t="s">
        <v>168</v>
      </c>
      <c r="J24" s="421"/>
      <c r="K24" s="421"/>
      <c r="L24" s="421"/>
      <c r="M24" s="422"/>
      <c r="O24" s="81" t="s">
        <v>167</v>
      </c>
      <c r="P24" s="75">
        <f t="shared" ca="1" si="1"/>
        <v>0</v>
      </c>
      <c r="Q24" s="74" t="e">
        <f t="shared" ca="1" si="2"/>
        <v>#DIV/0!</v>
      </c>
    </row>
    <row r="25" spans="1:17" ht="15" thickBot="1" x14ac:dyDescent="0.4">
      <c r="A25" s="80">
        <f t="shared" si="0"/>
        <v>49</v>
      </c>
      <c r="B25" s="78" t="str">
        <f ca="1">IFERROR(OFFSET('Recap Jour'!L$4,$A25-'Recap Jour'!$B$5+1,),"")</f>
        <v/>
      </c>
      <c r="C25" s="78" t="str">
        <f ca="1">IFERROR(OFFSET('Recap Jour'!M$4,$A25-'Recap Jour'!$B$5+1,),"")</f>
        <v/>
      </c>
      <c r="D25" s="77" t="str">
        <f ca="1">IFERROR(OFFSET('Recap Jour'!N$4,$A25-'Recap Jour'!$B$5+1,),"")</f>
        <v/>
      </c>
      <c r="E25" s="78" t="str">
        <f ca="1">IFERROR(OFFSET('Recap Jour'!O$4,$A25-'Recap Jour'!$B$5+1,),"")</f>
        <v/>
      </c>
      <c r="G25" s="73"/>
      <c r="I25" s="438" t="str">
        <f ca="1">INDEX(O22:O38,MATCH(MAX(P22:P38),P22:P38,0))</f>
        <v>N</v>
      </c>
      <c r="J25" s="439"/>
      <c r="K25" s="439"/>
      <c r="L25" s="439"/>
      <c r="M25" s="440"/>
      <c r="O25" s="81" t="s">
        <v>166</v>
      </c>
      <c r="P25" s="75">
        <f t="shared" ca="1" si="1"/>
        <v>0</v>
      </c>
      <c r="Q25" s="74" t="e">
        <f t="shared" ca="1" si="2"/>
        <v>#DIV/0!</v>
      </c>
    </row>
    <row r="26" spans="1:17" ht="15" thickBot="1" x14ac:dyDescent="0.4">
      <c r="A26" s="80">
        <f t="shared" si="0"/>
        <v>50</v>
      </c>
      <c r="B26" s="78" t="str">
        <f ca="1">IFERROR(OFFSET('Recap Jour'!L$4,$A26-'Recap Jour'!$B$5+1,),"")</f>
        <v/>
      </c>
      <c r="C26" s="78" t="str">
        <f ca="1">IFERROR(OFFSET('Recap Jour'!M$4,$A26-'Recap Jour'!$B$5+1,),"")</f>
        <v/>
      </c>
      <c r="D26" s="77" t="str">
        <f ca="1">IFERROR(OFFSET('Recap Jour'!N$4,$A26-'Recap Jour'!$B$5+1,),"")</f>
        <v/>
      </c>
      <c r="E26" s="78" t="str">
        <f ca="1">IFERROR(OFFSET('Recap Jour'!O$4,$A26-'Recap Jour'!$B$5+1,),"")</f>
        <v/>
      </c>
      <c r="G26" s="73"/>
      <c r="O26" s="81" t="s">
        <v>165</v>
      </c>
      <c r="P26" s="75">
        <f t="shared" ca="1" si="1"/>
        <v>0</v>
      </c>
      <c r="Q26" s="74" t="e">
        <f t="shared" ca="1" si="2"/>
        <v>#DIV/0!</v>
      </c>
    </row>
    <row r="27" spans="1:17" x14ac:dyDescent="0.35">
      <c r="A27" s="80">
        <f t="shared" si="0"/>
        <v>51</v>
      </c>
      <c r="B27" s="78" t="str">
        <f ca="1">IFERROR(OFFSET('Recap Jour'!L$4,$A27-'Recap Jour'!$B$5+1,),"")</f>
        <v/>
      </c>
      <c r="C27" s="78" t="str">
        <f ca="1">IFERROR(OFFSET('Recap Jour'!M$4,$A27-'Recap Jour'!$B$5+1,),"")</f>
        <v/>
      </c>
      <c r="D27" s="77" t="str">
        <f ca="1">IFERROR(OFFSET('Recap Jour'!N$4,$A27-'Recap Jour'!$B$5+1,),"")</f>
        <v/>
      </c>
      <c r="E27" s="78" t="str">
        <f ca="1">IFERROR(OFFSET('Recap Jour'!O$4,$A27-'Recap Jour'!$B$5+1,),"")</f>
        <v/>
      </c>
      <c r="G27" s="73"/>
      <c r="I27" s="429" t="s">
        <v>164</v>
      </c>
      <c r="J27" s="430"/>
      <c r="K27" s="430"/>
      <c r="L27" s="430"/>
      <c r="M27" s="431"/>
      <c r="O27" s="81" t="s">
        <v>163</v>
      </c>
      <c r="P27" s="75">
        <f t="shared" ca="1" si="1"/>
        <v>0</v>
      </c>
      <c r="Q27" s="74" t="e">
        <f t="shared" ca="1" si="2"/>
        <v>#DIV/0!</v>
      </c>
    </row>
    <row r="28" spans="1:17" ht="15" thickBot="1" x14ac:dyDescent="0.4">
      <c r="A28" s="80">
        <f t="shared" si="0"/>
        <v>52</v>
      </c>
      <c r="B28" s="78" t="str">
        <f ca="1">IFERROR(OFFSET('Recap Jour'!L$4,$A28-'Recap Jour'!$B$5+1,),"")</f>
        <v/>
      </c>
      <c r="C28" s="78" t="str">
        <f ca="1">IFERROR(OFFSET('Recap Jour'!M$4,$A28-'Recap Jour'!$B$5+1,),"")</f>
        <v/>
      </c>
      <c r="D28" s="77" t="str">
        <f ca="1">IFERROR(OFFSET('Recap Jour'!N$4,$A28-'Recap Jour'!$B$5+1,),"")</f>
        <v/>
      </c>
      <c r="E28" s="78" t="str">
        <f ca="1">IFERROR(OFFSET('Recap Jour'!O$4,$A28-'Recap Jour'!$B$5+1,),"")</f>
        <v/>
      </c>
      <c r="G28" s="73"/>
      <c r="H28" s="82"/>
      <c r="I28" s="432" t="e">
        <f ca="1">OFFSET(Récapitulatif!B49,,G4)</f>
        <v>#N/A</v>
      </c>
      <c r="J28" s="433"/>
      <c r="K28" s="433"/>
      <c r="L28" s="433"/>
      <c r="M28" s="434"/>
      <c r="O28" s="81" t="s">
        <v>162</v>
      </c>
      <c r="P28" s="75">
        <f t="shared" ca="1" si="1"/>
        <v>0</v>
      </c>
      <c r="Q28" s="74" t="e">
        <f t="shared" ca="1" si="2"/>
        <v>#DIV/0!</v>
      </c>
    </row>
    <row r="29" spans="1:17" ht="15" thickBot="1" x14ac:dyDescent="0.4">
      <c r="A29" s="80">
        <f t="shared" si="0"/>
        <v>53</v>
      </c>
      <c r="B29" s="78" t="str">
        <f ca="1">IFERROR(OFFSET('Recap Jour'!L$4,$A29-'Recap Jour'!$B$5+1,),"")</f>
        <v/>
      </c>
      <c r="C29" s="78" t="str">
        <f ca="1">IFERROR(OFFSET('Recap Jour'!M$4,$A29-'Recap Jour'!$B$5+1,),"")</f>
        <v/>
      </c>
      <c r="D29" s="77" t="str">
        <f ca="1">IFERROR(OFFSET('Recap Jour'!N$4,$A29-'Recap Jour'!$B$5+1,),"")</f>
        <v/>
      </c>
      <c r="E29" s="78" t="str">
        <f ca="1">IFERROR(OFFSET('Recap Jour'!O$4,$A29-'Recap Jour'!$B$5+1,),"")</f>
        <v/>
      </c>
      <c r="G29" s="73"/>
      <c r="O29" s="81" t="s">
        <v>161</v>
      </c>
      <c r="P29" s="75">
        <f t="shared" ca="1" si="1"/>
        <v>0</v>
      </c>
      <c r="Q29" s="74" t="e">
        <f t="shared" ca="1" si="2"/>
        <v>#DIV/0!</v>
      </c>
    </row>
    <row r="30" spans="1:17" x14ac:dyDescent="0.35">
      <c r="A30" s="80">
        <f t="shared" si="0"/>
        <v>54</v>
      </c>
      <c r="B30" s="78" t="str">
        <f ca="1">IFERROR(OFFSET('Recap Jour'!L$4,$A30-'Recap Jour'!$B$5+1,),"")</f>
        <v/>
      </c>
      <c r="C30" s="78" t="str">
        <f ca="1">IFERROR(OFFSET('Recap Jour'!M$4,$A30-'Recap Jour'!$B$5+1,),"")</f>
        <v/>
      </c>
      <c r="D30" s="77" t="str">
        <f ca="1">IFERROR(OFFSET('Recap Jour'!N$4,$A30-'Recap Jour'!$B$5+1,),"")</f>
        <v/>
      </c>
      <c r="E30" s="78" t="str">
        <f ca="1">IFERROR(OFFSET('Recap Jour'!O$4,$A30-'Recap Jour'!$B$5+1,),"")</f>
        <v/>
      </c>
      <c r="G30" s="73"/>
      <c r="I30" s="435" t="s">
        <v>160</v>
      </c>
      <c r="J30" s="436"/>
      <c r="K30" s="436"/>
      <c r="L30" s="436"/>
      <c r="M30" s="437"/>
      <c r="O30" s="81" t="s">
        <v>159</v>
      </c>
      <c r="P30" s="75">
        <f t="shared" ca="1" si="1"/>
        <v>0</v>
      </c>
      <c r="Q30" s="74" t="e">
        <f t="shared" ca="1" si="2"/>
        <v>#DIV/0!</v>
      </c>
    </row>
    <row r="31" spans="1:17" ht="15" thickBot="1" x14ac:dyDescent="0.4">
      <c r="A31" s="80">
        <f t="shared" si="0"/>
        <v>55</v>
      </c>
      <c r="B31" s="78" t="str">
        <f ca="1">IFERROR(OFFSET('Recap Jour'!L$4,$A31-'Recap Jour'!$B$5+1,),"")</f>
        <v/>
      </c>
      <c r="C31" s="78" t="str">
        <f ca="1">IFERROR(OFFSET('Recap Jour'!M$4,$A31-'Recap Jour'!$B$5+1,),"")</f>
        <v/>
      </c>
      <c r="D31" s="77" t="str">
        <f ca="1">IFERROR(OFFSET('Recap Jour'!N$4,$A31-'Recap Jour'!$B$5+1,),"")</f>
        <v/>
      </c>
      <c r="E31" s="78" t="str">
        <f ca="1">IFERROR(OFFSET('Recap Jour'!O$4,$A31-'Recap Jour'!$B$5+1,),"")</f>
        <v/>
      </c>
      <c r="G31" s="73"/>
      <c r="H31" s="82"/>
      <c r="I31" s="441" t="e">
        <f ca="1">OFFSET(Récapitulatif!B50,,G4)</f>
        <v>#N/A</v>
      </c>
      <c r="J31" s="442"/>
      <c r="K31" s="442"/>
      <c r="L31" s="442"/>
      <c r="M31" s="443"/>
      <c r="O31" s="81" t="s">
        <v>158</v>
      </c>
      <c r="P31" s="75">
        <f t="shared" ca="1" si="1"/>
        <v>0</v>
      </c>
      <c r="Q31" s="74" t="e">
        <f t="shared" ca="1" si="2"/>
        <v>#DIV/0!</v>
      </c>
    </row>
    <row r="32" spans="1:17" x14ac:dyDescent="0.35">
      <c r="A32" s="80">
        <f t="shared" si="0"/>
        <v>56</v>
      </c>
      <c r="B32" s="78" t="str">
        <f ca="1">IFERROR(OFFSET('Recap Jour'!L$4,$A32-'Recap Jour'!$B$5+1,),"")</f>
        <v/>
      </c>
      <c r="C32" s="78" t="str">
        <f ca="1">IFERROR(OFFSET('Recap Jour'!M$4,$A32-'Recap Jour'!$B$5+1,),"")</f>
        <v/>
      </c>
      <c r="D32" s="77" t="str">
        <f ca="1">IFERROR(OFFSET('Recap Jour'!N$4,$A32-'Recap Jour'!$B$5+1,),"")</f>
        <v/>
      </c>
      <c r="E32" s="78" t="str">
        <f ca="1">IFERROR(OFFSET('Recap Jour'!O$4,$A32-'Recap Jour'!$B$5+1,),"")</f>
        <v/>
      </c>
      <c r="G32" s="73"/>
      <c r="O32" s="81" t="s">
        <v>157</v>
      </c>
      <c r="P32" s="75">
        <f t="shared" ca="1" si="1"/>
        <v>0</v>
      </c>
      <c r="Q32" s="74" t="e">
        <f t="shared" ca="1" si="2"/>
        <v>#DIV/0!</v>
      </c>
    </row>
    <row r="33" spans="1:17" x14ac:dyDescent="0.35">
      <c r="A33" s="80">
        <f t="shared" si="0"/>
        <v>57</v>
      </c>
      <c r="B33" s="78" t="str">
        <f ca="1">IFERROR(OFFSET('Recap Jour'!L$4,$A33-'Recap Jour'!$B$5+1,),"")</f>
        <v/>
      </c>
      <c r="C33" s="78" t="str">
        <f ca="1">IFERROR(OFFSET('Recap Jour'!M$4,$A33-'Recap Jour'!$B$5+1,),"")</f>
        <v/>
      </c>
      <c r="D33" s="77" t="str">
        <f ca="1">IFERROR(OFFSET('Recap Jour'!N$4,$A33-'Recap Jour'!$B$5+1,),"")</f>
        <v/>
      </c>
      <c r="E33" s="78" t="str">
        <f ca="1">IFERROR(OFFSET('Recap Jour'!O$4,$A33-'Recap Jour'!$B$5+1,),"")</f>
        <v/>
      </c>
      <c r="G33" s="73"/>
      <c r="O33" s="81" t="s">
        <v>156</v>
      </c>
      <c r="P33" s="75">
        <f t="shared" ca="1" si="1"/>
        <v>0</v>
      </c>
      <c r="Q33" s="74" t="e">
        <f t="shared" ca="1" si="2"/>
        <v>#DIV/0!</v>
      </c>
    </row>
    <row r="34" spans="1:17" x14ac:dyDescent="0.35">
      <c r="A34" s="80">
        <f t="shared" si="0"/>
        <v>58</v>
      </c>
      <c r="B34" s="78" t="str">
        <f ca="1">IFERROR(OFFSET('Recap Jour'!L$4,$A34-'Recap Jour'!$B$5+1,),"")</f>
        <v/>
      </c>
      <c r="C34" s="78" t="str">
        <f ca="1">IFERROR(OFFSET('Recap Jour'!M$4,$A34-'Recap Jour'!$B$5+1,),"")</f>
        <v/>
      </c>
      <c r="D34" s="77" t="str">
        <f ca="1">IFERROR(OFFSET('Recap Jour'!N$4,$A34-'Recap Jour'!$B$5+1,),"")</f>
        <v/>
      </c>
      <c r="E34" s="78" t="str">
        <f ca="1">IFERROR(OFFSET('Recap Jour'!O$4,$A34-'Recap Jour'!$B$5+1,),"")</f>
        <v/>
      </c>
      <c r="G34" s="73"/>
      <c r="I34" s="428" t="s">
        <v>112</v>
      </c>
      <c r="J34" s="428"/>
      <c r="K34" s="428"/>
      <c r="L34" s="428"/>
      <c r="M34" s="428"/>
      <c r="O34" s="81" t="s">
        <v>155</v>
      </c>
      <c r="P34" s="75">
        <f t="shared" ca="1" si="1"/>
        <v>0</v>
      </c>
      <c r="Q34" s="74" t="e">
        <f t="shared" ca="1" si="2"/>
        <v>#DIV/0!</v>
      </c>
    </row>
    <row r="35" spans="1:17" x14ac:dyDescent="0.35">
      <c r="A35" s="80">
        <f t="shared" si="0"/>
        <v>59</v>
      </c>
      <c r="B35" s="78" t="str">
        <f ca="1">IFERROR(OFFSET('Recap Jour'!L$4,$A35-'Recap Jour'!$B$5+1,),"")</f>
        <v/>
      </c>
      <c r="C35" s="78" t="str">
        <f ca="1">IFERROR(OFFSET('Recap Jour'!M$4,$A35-'Recap Jour'!$B$5+1,),"")</f>
        <v/>
      </c>
      <c r="D35" s="77" t="str">
        <f ca="1">IFERROR(OFFSET('Recap Jour'!N$4,$A35-'Recap Jour'!$B$5+1,),"")</f>
        <v/>
      </c>
      <c r="E35" s="78" t="str">
        <f ca="1">IFERROR(OFFSET('Recap Jour'!O$4,$A35-'Recap Jour'!$B$5+1,),"")</f>
        <v/>
      </c>
      <c r="G35" s="73"/>
      <c r="I35" s="428" t="s">
        <v>154</v>
      </c>
      <c r="J35" s="428"/>
      <c r="K35" s="428"/>
      <c r="L35" s="428"/>
      <c r="M35" s="428"/>
      <c r="O35" s="81" t="s">
        <v>153</v>
      </c>
      <c r="P35" s="75">
        <f t="shared" ca="1" si="1"/>
        <v>0</v>
      </c>
      <c r="Q35" s="74" t="e">
        <f t="shared" ca="1" si="2"/>
        <v>#DIV/0!</v>
      </c>
    </row>
    <row r="36" spans="1:17" x14ac:dyDescent="0.35">
      <c r="A36" s="80">
        <f>IF(MONTH(A35+1)=$G$4,A35+1,"")</f>
        <v>60</v>
      </c>
      <c r="B36" s="78" t="str">
        <f ca="1">IFERROR(OFFSET('Recap Jour'!L$4,$A36-'Recap Jour'!$B$5+1,),"")</f>
        <v/>
      </c>
      <c r="C36" s="78" t="str">
        <f ca="1">IFERROR(OFFSET('Recap Jour'!M$4,$A36-'Recap Jour'!$B$5+1,),"")</f>
        <v/>
      </c>
      <c r="D36" s="77" t="str">
        <f ca="1">IFERROR(OFFSET('Recap Jour'!N$4,$A36-'Recap Jour'!$B$5+1,),"")</f>
        <v/>
      </c>
      <c r="E36" s="78" t="str">
        <f ca="1">IFERROR(OFFSET('Recap Jour'!O$4,$A36-'Recap Jour'!$B$5+1,),"")</f>
        <v/>
      </c>
      <c r="G36" s="73"/>
      <c r="I36" s="428" t="s">
        <v>152</v>
      </c>
      <c r="J36" s="428"/>
      <c r="K36" s="428"/>
      <c r="L36" s="428"/>
      <c r="M36" s="428"/>
      <c r="O36" s="81" t="s">
        <v>151</v>
      </c>
      <c r="P36" s="75">
        <f t="shared" ca="1" si="1"/>
        <v>0</v>
      </c>
      <c r="Q36" s="74" t="e">
        <f t="shared" ca="1" si="2"/>
        <v>#DIV/0!</v>
      </c>
    </row>
    <row r="37" spans="1:17" ht="15" thickBot="1" x14ac:dyDescent="0.4">
      <c r="A37" s="80" t="str">
        <f>IFERROR(IF(MONTH(A36+1)=$G$4,A36+1,""),"")</f>
        <v/>
      </c>
      <c r="B37" s="78" t="str">
        <f ca="1">IFERROR(OFFSET('Recap Jour'!L$4,$A37-'Recap Jour'!$B$5+1,),"")</f>
        <v/>
      </c>
      <c r="C37" s="78" t="str">
        <f ca="1">IFERROR(OFFSET('Recap Jour'!M$4,$A37-'Recap Jour'!$B$5+1,),"")</f>
        <v/>
      </c>
      <c r="D37" s="77" t="str">
        <f ca="1">IFERROR(OFFSET('Recap Jour'!N$4,$A37-'Recap Jour'!$B$5+1,),"")</f>
        <v/>
      </c>
      <c r="E37" s="78" t="str">
        <f ca="1">IFERROR(OFFSET('Recap Jour'!O$4,$A37-'Recap Jour'!$B$5+1,),"")</f>
        <v/>
      </c>
      <c r="G37" s="73"/>
      <c r="I37" s="428" t="s">
        <v>150</v>
      </c>
      <c r="J37" s="428"/>
      <c r="K37" s="428"/>
      <c r="L37" s="428"/>
      <c r="M37" s="428"/>
      <c r="O37" s="76" t="s">
        <v>149</v>
      </c>
      <c r="P37" s="75">
        <f t="shared" ca="1" si="1"/>
        <v>0</v>
      </c>
      <c r="Q37" s="74" t="e">
        <f t="shared" ca="1" si="2"/>
        <v>#DIV/0!</v>
      </c>
    </row>
    <row r="38" spans="1:17" ht="15" thickBot="1" x14ac:dyDescent="0.4">
      <c r="A38" s="79" t="str">
        <f>IFERROR(IF(MONTH(A37+1)=$G$4,A37+1,""),"")</f>
        <v/>
      </c>
      <c r="B38" s="78" t="str">
        <f ca="1">IFERROR(OFFSET('Recap Jour'!L$4,$A38-'Recap Jour'!$B$5+1,),"")</f>
        <v/>
      </c>
      <c r="C38" s="78" t="str">
        <f ca="1">IFERROR(OFFSET('Recap Jour'!M$4,$A38-'Recap Jour'!$B$5+1,),"")</f>
        <v/>
      </c>
      <c r="D38" s="77" t="str">
        <f ca="1">IFERROR(OFFSET('Recap Jour'!N$4,$A38-'Recap Jour'!$B$5+1,),"")</f>
        <v/>
      </c>
      <c r="E38" s="78" t="str">
        <f ca="1">IFERROR(OFFSET('Recap Jour'!O$4,$A38-'Recap Jour'!$B$5+1,),"")</f>
        <v/>
      </c>
      <c r="G38" s="73"/>
      <c r="I38" s="428" t="s">
        <v>148</v>
      </c>
      <c r="J38" s="428"/>
      <c r="K38" s="428"/>
      <c r="L38" s="428"/>
      <c r="M38" s="428"/>
    </row>
    <row r="39" spans="1:17" x14ac:dyDescent="0.35">
      <c r="G39" s="73"/>
    </row>
  </sheetData>
  <mergeCells count="21">
    <mergeCell ref="I38:M38"/>
    <mergeCell ref="I24:M24"/>
    <mergeCell ref="I27:M27"/>
    <mergeCell ref="I28:M28"/>
    <mergeCell ref="I30:M30"/>
    <mergeCell ref="I25:M25"/>
    <mergeCell ref="I31:M31"/>
    <mergeCell ref="I34:M34"/>
    <mergeCell ref="I35:M35"/>
    <mergeCell ref="I36:M36"/>
    <mergeCell ref="I37:M37"/>
    <mergeCell ref="L22:M22"/>
    <mergeCell ref="C1:H2"/>
    <mergeCell ref="P12:S12"/>
    <mergeCell ref="I15:M15"/>
    <mergeCell ref="I16:M16"/>
    <mergeCell ref="I18:M18"/>
    <mergeCell ref="I19:J19"/>
    <mergeCell ref="L19:M19"/>
    <mergeCell ref="I21:M21"/>
    <mergeCell ref="I22:J22"/>
  </mergeCells>
  <conditionalFormatting sqref="A36:A38">
    <cfRule type="expression" dxfId="1" priority="4">
      <formula>(MONTH($A36)&lt;&gt;MONTH($A$35))</formula>
    </cfRule>
  </conditionalFormatting>
  <conditionalFormatting sqref="Q22:Q37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:D38">
    <cfRule type="expression" dxfId="0" priority="2">
      <formula>C8=MAX(C$8:C$38)</formula>
    </cfRule>
  </conditionalFormatting>
  <dataValidations count="1">
    <dataValidation type="list" showInputMessage="1" showErrorMessage="1" sqref="F4">
      <formula1>_mois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P57"/>
  <sheetViews>
    <sheetView showZeros="0" zoomScale="80" zoomScaleNormal="80" workbookViewId="0">
      <selection activeCell="C19" sqref="C19"/>
    </sheetView>
  </sheetViews>
  <sheetFormatPr baseColWidth="10" defaultColWidth="11.453125" defaultRowHeight="14.5" x14ac:dyDescent="0.35"/>
  <cols>
    <col min="1" max="1" width="6.90625" style="107" customWidth="1"/>
    <col min="2" max="2" width="19.7265625" style="106" bestFit="1" customWidth="1"/>
    <col min="3" max="14" width="17.1796875" style="106" customWidth="1"/>
    <col min="15" max="15" width="14.54296875" style="106" customWidth="1"/>
    <col min="16" max="16384" width="11.453125" style="107"/>
  </cols>
  <sheetData>
    <row r="1" spans="1:16" ht="15" customHeight="1" x14ac:dyDescent="0.35">
      <c r="A1" s="105"/>
      <c r="E1" s="444" t="str">
        <f>"Récapitulatif sur l'année "&amp;B8</f>
        <v>Récapitulatif sur l'année 1900</v>
      </c>
      <c r="F1" s="444"/>
      <c r="G1" s="444"/>
      <c r="H1" s="444"/>
      <c r="I1" s="444"/>
      <c r="J1" s="444"/>
      <c r="K1" s="444"/>
      <c r="L1" s="444"/>
      <c r="M1" s="444"/>
      <c r="N1" s="444"/>
    </row>
    <row r="2" spans="1:16" ht="15" customHeight="1" x14ac:dyDescent="0.35">
      <c r="E2" s="444"/>
      <c r="F2" s="444"/>
      <c r="G2" s="444"/>
      <c r="H2" s="444"/>
      <c r="I2" s="444"/>
      <c r="J2" s="444"/>
      <c r="K2" s="444"/>
      <c r="L2" s="444"/>
      <c r="M2" s="444"/>
      <c r="N2" s="444"/>
    </row>
    <row r="3" spans="1:16" ht="15" customHeight="1" x14ac:dyDescent="0.35">
      <c r="C3" s="107"/>
      <c r="E3" s="444"/>
      <c r="F3" s="444"/>
      <c r="G3" s="444"/>
      <c r="H3" s="444"/>
      <c r="I3" s="444"/>
      <c r="J3" s="444"/>
      <c r="K3" s="444"/>
      <c r="L3" s="444"/>
      <c r="M3" s="444"/>
      <c r="N3" s="444"/>
    </row>
    <row r="4" spans="1:16" ht="21" x14ac:dyDescent="0.35">
      <c r="H4" s="447">
        <f>'Recap Jour'!E2</f>
        <v>0</v>
      </c>
      <c r="I4" s="447"/>
      <c r="J4" s="447"/>
    </row>
    <row r="5" spans="1:16" ht="18.5" x14ac:dyDescent="0.35">
      <c r="G5" s="445" t="s">
        <v>195</v>
      </c>
      <c r="H5" s="445"/>
      <c r="I5" s="445"/>
      <c r="J5" s="446" t="s">
        <v>196</v>
      </c>
      <c r="K5" s="446"/>
      <c r="L5" s="446"/>
    </row>
    <row r="7" spans="1:16" s="194" customFormat="1" ht="15" thickBot="1" x14ac:dyDescent="0.4">
      <c r="B7" s="195"/>
      <c r="C7" s="195">
        <v>1</v>
      </c>
      <c r="D7" s="195">
        <v>2</v>
      </c>
      <c r="E7" s="195">
        <v>3</v>
      </c>
      <c r="F7" s="195">
        <v>4</v>
      </c>
      <c r="G7" s="195">
        <v>5</v>
      </c>
      <c r="H7" s="195">
        <v>6</v>
      </c>
      <c r="I7" s="195">
        <v>7</v>
      </c>
      <c r="J7" s="195">
        <v>8</v>
      </c>
      <c r="K7" s="195">
        <v>9</v>
      </c>
      <c r="L7" s="195">
        <v>10</v>
      </c>
      <c r="M7" s="195">
        <v>11</v>
      </c>
      <c r="N7" s="195">
        <v>12</v>
      </c>
      <c r="O7" s="195"/>
    </row>
    <row r="8" spans="1:16" s="112" customFormat="1" ht="24" thickBot="1" x14ac:dyDescent="0.55000000000000004">
      <c r="A8" s="108"/>
      <c r="B8" s="178">
        <f>'Recap Jour'!C2</f>
        <v>1900</v>
      </c>
      <c r="C8" s="109" t="s">
        <v>182</v>
      </c>
      <c r="D8" s="109" t="s">
        <v>183</v>
      </c>
      <c r="E8" s="109" t="s">
        <v>184</v>
      </c>
      <c r="F8" s="109" t="s">
        <v>185</v>
      </c>
      <c r="G8" s="109" t="s">
        <v>186</v>
      </c>
      <c r="H8" s="109" t="s">
        <v>187</v>
      </c>
      <c r="I8" s="109" t="s">
        <v>188</v>
      </c>
      <c r="J8" s="109" t="s">
        <v>189</v>
      </c>
      <c r="K8" s="109" t="s">
        <v>190</v>
      </c>
      <c r="L8" s="109" t="s">
        <v>191</v>
      </c>
      <c r="M8" s="109" t="s">
        <v>192</v>
      </c>
      <c r="N8" s="110" t="s">
        <v>193</v>
      </c>
      <c r="O8" s="111" t="s">
        <v>80</v>
      </c>
    </row>
    <row r="9" spans="1:16" s="191" customFormat="1" ht="21.5" thickBot="1" x14ac:dyDescent="0.55000000000000004">
      <c r="B9" s="192" t="e">
        <f>MATCH(H4,'Recap Jour'!$B$5:$B$370,0)+1</f>
        <v>#N/A</v>
      </c>
      <c r="C9" s="192">
        <f>MATCH(DATE($B$8,C7,1),'Recap Jour'!$B$5:$B$370,0)</f>
        <v>1</v>
      </c>
      <c r="D9" s="192">
        <f>MATCH(DATE($B$8,D7,1),'Recap Jour'!$B$5:$B$370,0)</f>
        <v>32</v>
      </c>
      <c r="E9" s="192">
        <f>MATCH(DATE($B$8,E7,1),'Recap Jour'!$B$5:$B$370,0)</f>
        <v>61</v>
      </c>
      <c r="F9" s="192">
        <f>MATCH(DATE($B$8,F7,1),'Recap Jour'!$B$5:$B$370,0)</f>
        <v>92</v>
      </c>
      <c r="G9" s="192">
        <f>MATCH(DATE($B$8,G7,1),'Recap Jour'!$B$5:$B$370,0)</f>
        <v>122</v>
      </c>
      <c r="H9" s="192">
        <f>MATCH(DATE($B$8,H7,1),'Recap Jour'!$B$5:$B$370,0)</f>
        <v>153</v>
      </c>
      <c r="I9" s="192">
        <f>MATCH(DATE($B$8,I7,1),'Recap Jour'!$B$5:$B$370,0)</f>
        <v>183</v>
      </c>
      <c r="J9" s="192">
        <f>MATCH(DATE($B$8,J7,1),'Recap Jour'!$B$5:$B$370,0)</f>
        <v>214</v>
      </c>
      <c r="K9" s="192">
        <f>MATCH(DATE($B$8,K7,1),'Recap Jour'!$B$5:$B$370,0)</f>
        <v>245</v>
      </c>
      <c r="L9" s="192">
        <f>MATCH(DATE($B$8,L7,1),'Recap Jour'!$B$5:$B$370,0)</f>
        <v>275</v>
      </c>
      <c r="M9" s="192">
        <f>MATCH(DATE($B$8,M7,1),'Recap Jour'!$B$5:$B$370,0)</f>
        <v>306</v>
      </c>
      <c r="N9" s="192">
        <f>MATCH(DATE($B$8,N7,1),'Recap Jour'!$B$5:$B$370,0)</f>
        <v>336</v>
      </c>
      <c r="O9" s="192">
        <f>MATCH(DATE($B$8+1,1,0),'Recap Jour'!$B$5:$B$370,0)+1</f>
        <v>367</v>
      </c>
      <c r="P9" s="193" t="s">
        <v>222</v>
      </c>
    </row>
    <row r="10" spans="1:16" ht="15" thickBot="1" x14ac:dyDescent="0.4">
      <c r="B10" s="113" t="s">
        <v>89</v>
      </c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</row>
    <row r="11" spans="1:16" ht="30" customHeight="1" x14ac:dyDescent="0.35">
      <c r="B11" s="115" t="s">
        <v>95</v>
      </c>
      <c r="C11" s="196" t="e">
        <f ca="1">IF(C$9&lt;$B$9,AVERAGE(OFFSET('Recap Jour'!$C$4,C$9,,MIN(D$9,$B$9)-C$9+1)),"")</f>
        <v>#N/A</v>
      </c>
      <c r="D11" s="197" t="e">
        <f ca="1">IF(D$9&lt;$B$9,AVERAGE(OFFSET('Recap Jour'!$C$4,D$9,,MIN(E$9,$B$9)-D$9+1)),"")</f>
        <v>#N/A</v>
      </c>
      <c r="E11" s="197" t="e">
        <f ca="1">IF(E$9&lt;$B$9,AVERAGE(OFFSET('Recap Jour'!$C$4,E$9,,MIN(F$9,$B$9)-E$9+1)),"")</f>
        <v>#N/A</v>
      </c>
      <c r="F11" s="197" t="e">
        <f ca="1">IF(F$9&lt;$B$9,AVERAGE(OFFSET('Recap Jour'!$C$4,F$9,,MIN(G$9,$B$9)-F$9+1)),"")</f>
        <v>#N/A</v>
      </c>
      <c r="G11" s="197" t="e">
        <f ca="1">IF(G$9&lt;$B$9,AVERAGE(OFFSET('Recap Jour'!$C$4,G$9,,MIN(H$9,$B$9)-G$9+1)),"")</f>
        <v>#N/A</v>
      </c>
      <c r="H11" s="197" t="e">
        <f ca="1">IF(H$9&lt;$B$9,AVERAGE(OFFSET('Recap Jour'!$C$4,H$9,,MIN(I$9,$B$9)-H$9+1)),"")</f>
        <v>#N/A</v>
      </c>
      <c r="I11" s="197" t="e">
        <f ca="1">IF(I$9&lt;$B$9,AVERAGE(OFFSET('Recap Jour'!$C$4,I$9,,MIN(J$9,$B$9)-I$9+1)),"")</f>
        <v>#N/A</v>
      </c>
      <c r="J11" s="197" t="e">
        <f ca="1">IF(J$9&lt;$B$9,AVERAGE(OFFSET('Recap Jour'!$C$4,J$9,,MIN(K$9,$B$9)-J$9+1)),"")</f>
        <v>#N/A</v>
      </c>
      <c r="K11" s="197" t="e">
        <f ca="1">IF(K$9&lt;$B$9,AVERAGE(OFFSET('Recap Jour'!$C$4,K$9,,MIN(L$9,$B$9)-K$9+1)),"")</f>
        <v>#N/A</v>
      </c>
      <c r="L11" s="197" t="e">
        <f ca="1">IF(L$9&lt;$B$9,AVERAGE(OFFSET('Recap Jour'!$C$4,L$9,,MIN(M$9,$B$9)-L$9+1)),"")</f>
        <v>#N/A</v>
      </c>
      <c r="M11" s="197" t="e">
        <f ca="1">IF(M$9&lt;$B$9,AVERAGE(OFFSET('Recap Jour'!$C$4,M$9,,MIN(N$9,$B$9)-M$9+1)),"")</f>
        <v>#N/A</v>
      </c>
      <c r="N11" s="197" t="e">
        <f ca="1">IF(N$9&lt;$B$9,AVERAGE(OFFSET('Recap Jour'!$C$4,N$9,,MIN(O$9,$B$9)-N$9+1)),"")</f>
        <v>#N/A</v>
      </c>
      <c r="O11" s="116"/>
    </row>
    <row r="12" spans="1:16" ht="30" customHeight="1" x14ac:dyDescent="0.35">
      <c r="B12" s="117" t="s">
        <v>97</v>
      </c>
      <c r="C12" s="198" t="e">
        <f ca="1">IF(C$9&lt;$B$9,AVERAGE(OFFSET('Recap Jour'!$E$4,C$9,,MIN(D$9,$B$9)-C$9+1)),"")</f>
        <v>#N/A</v>
      </c>
      <c r="D12" s="199" t="e">
        <f ca="1">IF(D$9&lt;$B$9,AVERAGE(OFFSET('Recap Jour'!$E$4,D$9,,MIN(E$9,$B$9)-D$9+1)),"")</f>
        <v>#N/A</v>
      </c>
      <c r="E12" s="199" t="e">
        <f ca="1">IF(E$9&lt;$B$9,AVERAGE(OFFSET('Recap Jour'!$E$4,E$9,,MIN(F$9,$B$9)-E$9+1)),"")</f>
        <v>#N/A</v>
      </c>
      <c r="F12" s="199" t="e">
        <f ca="1">IF(F$9&lt;$B$9,AVERAGE(OFFSET('Recap Jour'!$E$4,F$9,,MIN(G$9,$B$9)-F$9+1)),"")</f>
        <v>#N/A</v>
      </c>
      <c r="G12" s="199" t="e">
        <f ca="1">IF(G$9&lt;$B$9,AVERAGE(OFFSET('Recap Jour'!$E$4,G$9,,MIN(H$9,$B$9)-G$9+1)),"")</f>
        <v>#N/A</v>
      </c>
      <c r="H12" s="199" t="e">
        <f ca="1">IF(H$9&lt;$B$9,AVERAGE(OFFSET('Recap Jour'!$E$4,H$9,,MIN(I$9,$B$9)-H$9+1)),"")</f>
        <v>#N/A</v>
      </c>
      <c r="I12" s="199" t="e">
        <f ca="1">IF(I$9&lt;$B$9,AVERAGE(OFFSET('Recap Jour'!$E$4,I$9,,MIN(J$9,$B$9)-I$9+1)),"")</f>
        <v>#N/A</v>
      </c>
      <c r="J12" s="199" t="e">
        <f ca="1">IF(J$9&lt;$B$9,AVERAGE(OFFSET('Recap Jour'!$E$4,J$9,,MIN(K$9,$B$9)-J$9+1)),"")</f>
        <v>#N/A</v>
      </c>
      <c r="K12" s="199" t="e">
        <f ca="1">IF(K$9&lt;$B$9,AVERAGE(OFFSET('Recap Jour'!$E$4,K$9,,MIN(L$9,$B$9)-K$9+1)),"")</f>
        <v>#N/A</v>
      </c>
      <c r="L12" s="199" t="e">
        <f ca="1">IF(L$9&lt;$B$9,AVERAGE(OFFSET('Recap Jour'!$E$4,L$9,,MIN(M$9,$B$9)-L$9+1)),"")</f>
        <v>#N/A</v>
      </c>
      <c r="M12" s="199" t="e">
        <f ca="1">IF(M$9&lt;$B$9,AVERAGE(OFFSET('Recap Jour'!$E$4,M$9,,MIN(N$9,$B$9)-M$9+1)),"")</f>
        <v>#N/A</v>
      </c>
      <c r="N12" s="199" t="e">
        <f ca="1">IF(N$9&lt;$B$9,AVERAGE(OFFSET('Recap Jour'!$E$4,N$9,,MIN(O$9,$B$9)-N$9+1)),"")</f>
        <v>#N/A</v>
      </c>
      <c r="O12" s="118"/>
    </row>
    <row r="13" spans="1:16" ht="30" customHeight="1" x14ac:dyDescent="0.35">
      <c r="B13" s="117" t="s">
        <v>96</v>
      </c>
      <c r="C13" s="200" t="e">
        <f ca="1">IF(C$9&lt;$B$9,AVERAGE(OFFSET('Recap Jour'!$D$4,C$9,,MIN(D$9,$B$9)-C$9+1)),"")</f>
        <v>#N/A</v>
      </c>
      <c r="D13" s="201" t="e">
        <f ca="1">IF(D$9&lt;$B$9,AVERAGE(OFFSET('Recap Jour'!$D$4,D$9,,MIN(E$9,$B$9)-D$9+1)),"")</f>
        <v>#N/A</v>
      </c>
      <c r="E13" s="201" t="e">
        <f ca="1">IF(E$9&lt;$B$9,AVERAGE(OFFSET('Recap Jour'!$D$4,E$9,,MIN(F$9,$B$9)-E$9+1)),"")</f>
        <v>#N/A</v>
      </c>
      <c r="F13" s="201" t="e">
        <f ca="1">IF(F$9&lt;$B$9,AVERAGE(OFFSET('Recap Jour'!$D$4,F$9,,MIN(G$9,$B$9)-F$9+1)),"")</f>
        <v>#N/A</v>
      </c>
      <c r="G13" s="201" t="e">
        <f ca="1">IF(G$9&lt;$B$9,AVERAGE(OFFSET('Recap Jour'!$D$4,G$9,,MIN(H$9,$B$9)-G$9+1)),"")</f>
        <v>#N/A</v>
      </c>
      <c r="H13" s="201" t="e">
        <f ca="1">IF(H$9&lt;$B$9,AVERAGE(OFFSET('Recap Jour'!$D$4,H$9,,MIN(I$9,$B$9)-H$9+1)),"")</f>
        <v>#N/A</v>
      </c>
      <c r="I13" s="201" t="e">
        <f ca="1">IF(I$9&lt;$B$9,AVERAGE(OFFSET('Recap Jour'!$D$4,I$9,,MIN(J$9,$B$9)-I$9+1)),"")</f>
        <v>#N/A</v>
      </c>
      <c r="J13" s="201" t="e">
        <f ca="1">IF(J$9&lt;$B$9,AVERAGE(OFFSET('Recap Jour'!$D$4,J$9,,MIN(K$9,$B$9)-J$9+1)),"")</f>
        <v>#N/A</v>
      </c>
      <c r="K13" s="201" t="e">
        <f ca="1">IF(K$9&lt;$B$9,AVERAGE(OFFSET('Recap Jour'!$D$4,K$9,,MIN(L$9,$B$9)-K$9+1)),"")</f>
        <v>#N/A</v>
      </c>
      <c r="L13" s="201" t="e">
        <f ca="1">IF(L$9&lt;$B$9,AVERAGE(OFFSET('Recap Jour'!$D$4,L$9,,MIN(M$9,$B$9)-L$9+1)),"")</f>
        <v>#N/A</v>
      </c>
      <c r="M13" s="201" t="e">
        <f ca="1">IF(M$9&lt;$B$9,AVERAGE(OFFSET('Recap Jour'!$D$4,M$9,,MIN(N$9,$B$9)-M$9+1)),"")</f>
        <v>#N/A</v>
      </c>
      <c r="N13" s="201" t="e">
        <f ca="1">IF(N$9&lt;$B$9,AVERAGE(OFFSET('Recap Jour'!$D$4,N$9,,MIN(O$9,$B$9)-N$9+1)),"")</f>
        <v>#N/A</v>
      </c>
      <c r="O13" s="119"/>
    </row>
    <row r="14" spans="1:16" ht="30" customHeight="1" x14ac:dyDescent="0.35">
      <c r="B14" s="120" t="s">
        <v>197</v>
      </c>
      <c r="C14" s="202" t="e">
        <f ca="1">IF(C$9&lt;$B$9,MIN(OFFSET('Recap Jour'!$C$4,C$9,,MIN(D$9,$B$9)-C$9+1)),"")</f>
        <v>#N/A</v>
      </c>
      <c r="D14" s="203" t="e">
        <f ca="1">IF(D$9&lt;$B$9,MIN(OFFSET('Recap Jour'!$C$4,D$9,,MIN(E$9,$B$9)-D$9+1)),"")</f>
        <v>#N/A</v>
      </c>
      <c r="E14" s="203" t="e">
        <f ca="1">IF(E$9&lt;$B$9,MIN(OFFSET('Recap Jour'!$C$4,E$9,,MIN(F$9,$B$9)-E$9+1)),"")</f>
        <v>#N/A</v>
      </c>
      <c r="F14" s="203" t="e">
        <f ca="1">IF(F$9&lt;$B$9,MIN(OFFSET('Recap Jour'!$C$4,F$9,,MIN(G$9,$B$9)-F$9+1)),"")</f>
        <v>#N/A</v>
      </c>
      <c r="G14" s="203" t="e">
        <f ca="1">IF(G$9&lt;$B$9,MIN(OFFSET('Recap Jour'!$C$4,G$9,,MIN(H$9,$B$9)-G$9+1)),"")</f>
        <v>#N/A</v>
      </c>
      <c r="H14" s="203" t="e">
        <f ca="1">IF(H$9&lt;$B$9,MIN(OFFSET('Recap Jour'!$C$4,H$9,,MIN(I$9,$B$9)-H$9+1)),"")</f>
        <v>#N/A</v>
      </c>
      <c r="I14" s="203" t="e">
        <f ca="1">IF(I$9&lt;$B$9,MIN(OFFSET('Recap Jour'!$C$4,I$9,,MIN(J$9,$B$9)-I$9+1)),"")</f>
        <v>#N/A</v>
      </c>
      <c r="J14" s="203" t="e">
        <f ca="1">IF(J$9&lt;$B$9,MIN(OFFSET('Recap Jour'!$C$4,J$9,,MIN(K$9,$B$9)-J$9+1)),"")</f>
        <v>#N/A</v>
      </c>
      <c r="K14" s="203" t="e">
        <f ca="1">IF(K$9&lt;$B$9,MIN(OFFSET('Recap Jour'!$C$4,K$9,,MIN(L$9,$B$9)-K$9+1)),"")</f>
        <v>#N/A</v>
      </c>
      <c r="L14" s="203" t="e">
        <f ca="1">IF(L$9&lt;$B$9,MIN(OFFSET('Recap Jour'!$C$4,L$9,,MIN(M$9,$B$9)-L$9+1)),"")</f>
        <v>#N/A</v>
      </c>
      <c r="M14" s="203" t="e">
        <f ca="1">IF(M$9&lt;$B$9,MIN(OFFSET('Recap Jour'!$C$4,M$9,,MIN(N$9,$B$9)-M$9+1)),"")</f>
        <v>#N/A</v>
      </c>
      <c r="N14" s="203" t="e">
        <f ca="1">IF(N$9&lt;$B$9,MIN(OFFSET('Recap Jour'!$C$4,N$9,,MIN(O$9,$B$9)-N$9+1)),"")</f>
        <v>#N/A</v>
      </c>
      <c r="O14" s="121"/>
    </row>
    <row r="15" spans="1:16" ht="15" customHeight="1" x14ac:dyDescent="0.35">
      <c r="B15" s="122" t="s">
        <v>17</v>
      </c>
      <c r="C15" s="204" t="e">
        <f ca="1">IF(C$9&lt;$B$9,INDEX(OFFSET('Recap Jour'!$B$4,C$9,,MIN(D$9,$B$9)-C$9+1),MATCH(C14,OFFSET('Recap Jour'!$C$4,C$9,,MIN(D$9,$B$9)-C$9+1),0)),"")</f>
        <v>#N/A</v>
      </c>
      <c r="D15" s="205" t="e">
        <f ca="1">IF(D$9&lt;$B$9,INDEX(OFFSET('Recap Jour'!$B$4,D$9,,MIN(E$9,$B$9)-D$9+1),MATCH(D14,OFFSET('Recap Jour'!$C$4,D$9,,MIN(E$9,$B$9)-D$9+1),0)),"")</f>
        <v>#N/A</v>
      </c>
      <c r="E15" s="205" t="e">
        <f ca="1">IF(E$9&lt;$B$9,INDEX(OFFSET('Recap Jour'!$B$4,E$9,,MIN(F$9,$B$9)-E$9+1),MATCH(E14,OFFSET('Recap Jour'!$C$4,E$9,,MIN(F$9,$B$9)-E$9+1),0)),"")</f>
        <v>#N/A</v>
      </c>
      <c r="F15" s="205" t="e">
        <f ca="1">IF(F$9&lt;$B$9,INDEX(OFFSET('Recap Jour'!$B$4,F$9,,MIN(G$9,$B$9)-F$9+1),MATCH(F14,OFFSET('Recap Jour'!$C$4,F$9,,MIN(G$9,$B$9)-F$9+1),0)),"")</f>
        <v>#N/A</v>
      </c>
      <c r="G15" s="205" t="e">
        <f ca="1">IF(G$9&lt;$B$9,INDEX(OFFSET('Recap Jour'!$B$4,G$9,,MIN(H$9,$B$9)-G$9+1),MATCH(G14,OFFSET('Recap Jour'!$C$4,G$9,,MIN(H$9,$B$9)-G$9+1),0)),"")</f>
        <v>#N/A</v>
      </c>
      <c r="H15" s="205" t="e">
        <f ca="1">IF(H$9&lt;$B$9,INDEX(OFFSET('Recap Jour'!$B$4,H$9,,MIN(I$9,$B$9)-H$9+1),MATCH(H14,OFFSET('Recap Jour'!$C$4,H$9,,MIN(I$9,$B$9)-H$9+1),0)),"")</f>
        <v>#N/A</v>
      </c>
      <c r="I15" s="205" t="e">
        <f ca="1">IF(I$9&lt;$B$9,INDEX(OFFSET('Recap Jour'!$B$4,I$9,,MIN(J$9,$B$9)-I$9+1),MATCH(I14,OFFSET('Recap Jour'!$C$4,I$9,,MIN(J$9,$B$9)-I$9+1),0)),"")</f>
        <v>#N/A</v>
      </c>
      <c r="J15" s="205" t="e">
        <f ca="1">IF(J$9&lt;$B$9,INDEX(OFFSET('Recap Jour'!$B$4,J$9,,MIN(K$9,$B$9)-J$9+1),MATCH(J14,OFFSET('Recap Jour'!$C$4,J$9,,MIN(K$9,$B$9)-J$9+1),0)),"")</f>
        <v>#N/A</v>
      </c>
      <c r="K15" s="205" t="e">
        <f ca="1">IF(K$9&lt;$B$9,INDEX(OFFSET('Recap Jour'!$B$4,K$9,,MIN(L$9,$B$9)-K$9+1),MATCH(K14,OFFSET('Recap Jour'!$C$4,K$9,,MIN(L$9,$B$9)-K$9+1),0)),"")</f>
        <v>#N/A</v>
      </c>
      <c r="L15" s="205" t="e">
        <f ca="1">IF(L$9&lt;$B$9,INDEX(OFFSET('Recap Jour'!$B$4,L$9,,MIN(M$9,$B$9)-L$9+1),MATCH(L14,OFFSET('Recap Jour'!$C$4,L$9,,MIN(M$9,$B$9)-L$9+1),0)),"")</f>
        <v>#N/A</v>
      </c>
      <c r="M15" s="205" t="e">
        <f ca="1">IF(M$9&lt;$B$9,INDEX(OFFSET('Recap Jour'!$B$4,M$9,,MIN(N$9,$B$9)-M$9+1),MATCH(M14,OFFSET('Recap Jour'!$C$4,M$9,,MIN(N$9,$B$9)-M$9+1),0)),"")</f>
        <v>#N/A</v>
      </c>
      <c r="N15" s="205" t="e">
        <f ca="1">IF(N$9&lt;$B$9,INDEX(OFFSET('Recap Jour'!$B$4,N$9,,MIN(O$9,$B$9)-N$9+1),MATCH(N14,OFFSET('Recap Jour'!$C$4,N$9,,MIN(O$9,$B$9)-N$9+1),0)),"")</f>
        <v>#N/A</v>
      </c>
      <c r="O15" s="123"/>
    </row>
    <row r="16" spans="1:16" ht="30" customHeight="1" x14ac:dyDescent="0.35">
      <c r="B16" s="120" t="s">
        <v>198</v>
      </c>
      <c r="C16" s="206" t="e">
        <f ca="1">IF(C$9&lt;$B$9,MAX(OFFSET('Recap Jour'!$D$4,C$9,,MIN(D$9,$B$9)-C$9+1)),"")</f>
        <v>#N/A</v>
      </c>
      <c r="D16" s="207" t="e">
        <f ca="1">IF(D$9&lt;$B$9,MAX(OFFSET('Recap Jour'!$D$4,D$9,,MIN(E$9,$B$9)-D$9+1)),"")</f>
        <v>#N/A</v>
      </c>
      <c r="E16" s="207" t="e">
        <f ca="1">IF(E$9&lt;$B$9,MAX(OFFSET('Recap Jour'!$D$4,E$9,,MIN(F$9,$B$9)-E$9+1)),"")</f>
        <v>#N/A</v>
      </c>
      <c r="F16" s="207" t="e">
        <f ca="1">IF(F$9&lt;$B$9,MAX(OFFSET('Recap Jour'!$D$4,F$9,,MIN(G$9,$B$9)-F$9+1)),"")</f>
        <v>#N/A</v>
      </c>
      <c r="G16" s="207" t="e">
        <f ca="1">IF(G$9&lt;$B$9,MAX(OFFSET('Recap Jour'!$D$4,G$9,,MIN(H$9,$B$9)-G$9+1)),"")</f>
        <v>#N/A</v>
      </c>
      <c r="H16" s="207" t="e">
        <f ca="1">IF(H$9&lt;$B$9,MAX(OFFSET('Recap Jour'!$D$4,H$9,,MIN(I$9,$B$9)-H$9+1)),"")</f>
        <v>#N/A</v>
      </c>
      <c r="I16" s="207" t="e">
        <f ca="1">IF(I$9&lt;$B$9,MAX(OFFSET('Recap Jour'!$D$4,I$9,,MIN(J$9,$B$9)-I$9+1)),"")</f>
        <v>#N/A</v>
      </c>
      <c r="J16" s="207" t="e">
        <f ca="1">IF(J$9&lt;$B$9,MAX(OFFSET('Recap Jour'!$D$4,J$9,,MIN(K$9,$B$9)-J$9+1)),"")</f>
        <v>#N/A</v>
      </c>
      <c r="K16" s="207" t="e">
        <f ca="1">IF(K$9&lt;$B$9,MAX(OFFSET('Recap Jour'!$D$4,K$9,,MIN(L$9,$B$9)-K$9+1)),"")</f>
        <v>#N/A</v>
      </c>
      <c r="L16" s="207" t="e">
        <f ca="1">IF(L$9&lt;$B$9,MAX(OFFSET('Recap Jour'!$D$4,L$9,,MIN(M$9,$B$9)-L$9+1)),"")</f>
        <v>#N/A</v>
      </c>
      <c r="M16" s="207" t="e">
        <f ca="1">IF(M$9&lt;$B$9,MAX(OFFSET('Recap Jour'!$D$4,M$9,,MIN(N$9,$B$9)-M$9+1)),"")</f>
        <v>#N/A</v>
      </c>
      <c r="N16" s="207" t="e">
        <f ca="1">IF(N$9&lt;$B$9,MAX(OFFSET('Recap Jour'!$D$4,N$9,,MIN(O$9,$B$9)-N$9+1)),"")</f>
        <v>#N/A</v>
      </c>
      <c r="O16" s="119"/>
    </row>
    <row r="17" spans="2:15" ht="15" customHeight="1" thickBot="1" x14ac:dyDescent="0.4">
      <c r="B17" s="124" t="s">
        <v>17</v>
      </c>
      <c r="C17" s="208" t="e">
        <f ca="1">IF(C$9&lt;$B$9,INDEX(OFFSET('Recap Jour'!$B$4,C$9,,MIN(D$9,$B$9)-C$9+1),MATCH(C16,OFFSET('Recap Jour'!$D$4,C$9,,MIN(D$9,$B$9)-C$9+1),0)),"")</f>
        <v>#N/A</v>
      </c>
      <c r="D17" s="208" t="e">
        <f ca="1">IF(D$9&lt;$B$9,INDEX(OFFSET('Recap Jour'!$B$4,D$9,,MIN(E$9,$B$9)-D$9+1),MATCH(D16,OFFSET('Recap Jour'!$D$4,D$9,,MIN(E$9,$B$9)-D$9+1),0)),"")</f>
        <v>#N/A</v>
      </c>
      <c r="E17" s="208" t="e">
        <f ca="1">IF(E$9&lt;$B$9,INDEX(OFFSET('Recap Jour'!$B$4,E$9,,MIN(F$9,$B$9)-E$9+1),MATCH(E16,OFFSET('Recap Jour'!$D$4,E$9,,MIN(F$9,$B$9)-E$9+1),0)),"")</f>
        <v>#N/A</v>
      </c>
      <c r="F17" s="208" t="e">
        <f ca="1">IF(F$9&lt;$B$9,INDEX(OFFSET('Recap Jour'!$B$4,F$9,,MIN(G$9,$B$9)-F$9+1),MATCH(F16,OFFSET('Recap Jour'!$D$4,F$9,,MIN(G$9,$B$9)-F$9+1),0)),"")</f>
        <v>#N/A</v>
      </c>
      <c r="G17" s="208" t="e">
        <f ca="1">IF(G$9&lt;$B$9,INDEX(OFFSET('Recap Jour'!$B$4,G$9,,MIN(H$9,$B$9)-G$9+1),MATCH(G16,OFFSET('Recap Jour'!$D$4,G$9,,MIN(H$9,$B$9)-G$9+1),0)),"")</f>
        <v>#N/A</v>
      </c>
      <c r="H17" s="208" t="e">
        <f ca="1">IF(H$9&lt;$B$9,INDEX(OFFSET('Recap Jour'!$B$4,H$9,,MIN(I$9,$B$9)-H$9+1),MATCH(H16,OFFSET('Recap Jour'!$D$4,H$9,,MIN(I$9,$B$9)-H$9+1),0)),"")</f>
        <v>#N/A</v>
      </c>
      <c r="I17" s="208" t="e">
        <f ca="1">IF(I$9&lt;$B$9,INDEX(OFFSET('Recap Jour'!$B$4,I$9,,MIN(J$9,$B$9)-I$9+1),MATCH(I16,OFFSET('Recap Jour'!$D$4,I$9,,MIN(J$9,$B$9)-I$9+1),0)),"")</f>
        <v>#N/A</v>
      </c>
      <c r="J17" s="208" t="e">
        <f ca="1">IF(J$9&lt;$B$9,INDEX(OFFSET('Recap Jour'!$B$4,J$9,,MIN(K$9,$B$9)-J$9+1),MATCH(J16,OFFSET('Recap Jour'!$D$4,J$9,,MIN(K$9,$B$9)-J$9+1),0)),"")</f>
        <v>#N/A</v>
      </c>
      <c r="K17" s="208" t="e">
        <f ca="1">IF(K$9&lt;$B$9,INDEX(OFFSET('Recap Jour'!$B$4,K$9,,MIN(L$9,$B$9)-K$9+1),MATCH(K16,OFFSET('Recap Jour'!$D$4,K$9,,MIN(L$9,$B$9)-K$9+1),0)),"")</f>
        <v>#N/A</v>
      </c>
      <c r="L17" s="208" t="e">
        <f ca="1">IF(L$9&lt;$B$9,INDEX(OFFSET('Recap Jour'!$B$4,L$9,,MIN(M$9,$B$9)-L$9+1),MATCH(L16,OFFSET('Recap Jour'!$D$4,L$9,,MIN(M$9,$B$9)-L$9+1),0)),"")</f>
        <v>#N/A</v>
      </c>
      <c r="M17" s="208" t="e">
        <f ca="1">IF(M$9&lt;$B$9,INDEX(OFFSET('Recap Jour'!$B$4,M$9,,MIN(N$9,$B$9)-M$9+1),MATCH(M16,OFFSET('Recap Jour'!$D$4,M$9,,MIN(N$9,$B$9)-M$9+1),0)),"")</f>
        <v>#N/A</v>
      </c>
      <c r="N17" s="208" t="e">
        <f ca="1">IF(N$9&lt;$B$9,INDEX(OFFSET('Recap Jour'!$B$4,N$9,,MIN(O$9,$B$9)-N$9+1),MATCH(N16,OFFSET('Recap Jour'!$D$4,N$9,,MIN(O$9,$B$9)-N$9+1),0)),"")</f>
        <v>#N/A</v>
      </c>
      <c r="O17" s="125"/>
    </row>
    <row r="18" spans="2:15" ht="15" thickBot="1" x14ac:dyDescent="0.4"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09"/>
      <c r="N18" s="209"/>
      <c r="O18" s="210"/>
    </row>
    <row r="19" spans="2:15" ht="30" customHeight="1" x14ac:dyDescent="0.35">
      <c r="B19" s="126" t="s">
        <v>199</v>
      </c>
      <c r="C19" s="211" t="e">
        <f ca="1">IF(C$9&lt;$B$9,COUNTIF(OFFSET('Recap Jour'!$C$4,C$9,,MIN(D$9,$B$9)-C$9+1),"&lt;=-10"),"")</f>
        <v>#N/A</v>
      </c>
      <c r="D19" s="212" t="e">
        <f ca="1">IF(D$9&lt;$B$9,COUNTIF(OFFSET('Recap Jour'!$C$4,D$9,,MIN(E$9,$B$9)-D$9+1),"&lt;=-10"),"")</f>
        <v>#N/A</v>
      </c>
      <c r="E19" s="212" t="e">
        <f ca="1">IF(E$9&lt;$B$9,COUNTIF(OFFSET('Recap Jour'!$C$4,E$9,,MIN(F$9,$B$9)-E$9+1),"&lt;=-10"),"")</f>
        <v>#N/A</v>
      </c>
      <c r="F19" s="212" t="e">
        <f ca="1">IF(F$9&lt;$B$9,COUNTIF(OFFSET('Recap Jour'!$C$4,F$9,,MIN(G$9,$B$9)-F$9+1),"&lt;=-10"),"")</f>
        <v>#N/A</v>
      </c>
      <c r="G19" s="212" t="e">
        <f ca="1">IF(G$9&lt;$B$9,COUNTIF(OFFSET('Recap Jour'!$C$4,G$9,,MIN(H$9,$B$9)-G$9+1),"&lt;=-10"),"")</f>
        <v>#N/A</v>
      </c>
      <c r="H19" s="212" t="e">
        <f ca="1">IF(H$9&lt;$B$9,COUNTIF(OFFSET('Recap Jour'!$C$4,H$9,,MIN(I$9,$B$9)-H$9+1),"&lt;=-10"),"")</f>
        <v>#N/A</v>
      </c>
      <c r="I19" s="212" t="e">
        <f ca="1">IF(I$9&lt;$B$9,COUNTIF(OFFSET('Recap Jour'!$C$4,I$9,,MIN(J$9,$B$9)-I$9+1),"&lt;=-10"),"")</f>
        <v>#N/A</v>
      </c>
      <c r="J19" s="212" t="e">
        <f ca="1">IF(J$9&lt;$B$9,COUNTIF(OFFSET('Recap Jour'!$C$4,J$9,,MIN(K$9,$B$9)-J$9+1),"&lt;=-10"),"")</f>
        <v>#N/A</v>
      </c>
      <c r="K19" s="212" t="e">
        <f ca="1">IF(K$9&lt;$B$9,COUNTIF(OFFSET('Recap Jour'!$C$4,K$9,,MIN(L$9,$B$9)-K$9+1),"&lt;=-10"),"")</f>
        <v>#N/A</v>
      </c>
      <c r="L19" s="212" t="e">
        <f ca="1">IF(L$9&lt;$B$9,COUNTIF(OFFSET('Recap Jour'!$C$4,L$9,,MIN(M$9,$B$9)-L$9+1),"&lt;=-10"),"")</f>
        <v>#N/A</v>
      </c>
      <c r="M19" s="212" t="e">
        <f ca="1">IF(M$9&lt;$B$9,COUNTIF(OFFSET('Recap Jour'!$C$4,M$9,,MIN(N$9,$B$9)-M$9+1),"&lt;=-10"),"")</f>
        <v>#N/A</v>
      </c>
      <c r="N19" s="212" t="e">
        <f ca="1">IF(N$9&lt;$B$9,COUNTIF(OFFSET('Recap Jour'!$C$4,N$9,,MIN(O$9,$B$9)-N$9+1),"&lt;=-10"),"")</f>
        <v>#N/A</v>
      </c>
      <c r="O19" s="127"/>
    </row>
    <row r="20" spans="2:15" ht="30" customHeight="1" x14ac:dyDescent="0.35">
      <c r="B20" s="128" t="s">
        <v>200</v>
      </c>
      <c r="C20" s="213" t="e">
        <f ca="1">IF(C$9&lt;$B$9,COUNTIF(OFFSET('Recap Jour'!$C$4,C$9,,MIN(D$9,$B$9)-C$9+1),"&lt;=-5")-C19,"")</f>
        <v>#N/A</v>
      </c>
      <c r="D20" s="214" t="e">
        <f ca="1">IF(D$9&lt;$B$9,COUNTIF(OFFSET('Recap Jour'!$C$4,D$9,,MIN(E$9,$B$9)-D$9+1),"&lt;=-5")-D19,"")</f>
        <v>#N/A</v>
      </c>
      <c r="E20" s="214" t="e">
        <f ca="1">IF(E$9&lt;$B$9,COUNTIF(OFFSET('Recap Jour'!$C$4,E$9,,MIN(F$9,$B$9)-E$9+1),"&lt;=-5")-E19,"")</f>
        <v>#N/A</v>
      </c>
      <c r="F20" s="214" t="e">
        <f ca="1">IF(F$9&lt;$B$9,COUNTIF(OFFSET('Recap Jour'!$C$4,F$9,,MIN(G$9,$B$9)-F$9+1),"&lt;=-5")-F19,"")</f>
        <v>#N/A</v>
      </c>
      <c r="G20" s="214" t="e">
        <f ca="1">IF(G$9&lt;$B$9,COUNTIF(OFFSET('Recap Jour'!$C$4,G$9,,MIN(H$9,$B$9)-G$9+1),"&lt;=-5")-G19,"")</f>
        <v>#N/A</v>
      </c>
      <c r="H20" s="214" t="e">
        <f ca="1">IF(H$9&lt;$B$9,COUNTIF(OFFSET('Recap Jour'!$C$4,H$9,,MIN(I$9,$B$9)-H$9+1),"&lt;=-5")-H19,"")</f>
        <v>#N/A</v>
      </c>
      <c r="I20" s="214" t="e">
        <f ca="1">IF(I$9&lt;$B$9,COUNTIF(OFFSET('Recap Jour'!$C$4,I$9,,MIN(J$9,$B$9)-I$9+1),"&lt;=-5")-I19,"")</f>
        <v>#N/A</v>
      </c>
      <c r="J20" s="214" t="e">
        <f ca="1">IF(J$9&lt;$B$9,COUNTIF(OFFSET('Recap Jour'!$C$4,J$9,,MIN(K$9,$B$9)-J$9+1),"&lt;=-5")-J19,"")</f>
        <v>#N/A</v>
      </c>
      <c r="K20" s="214" t="e">
        <f ca="1">IF(K$9&lt;$B$9,COUNTIF(OFFSET('Recap Jour'!$C$4,K$9,,MIN(L$9,$B$9)-K$9+1),"&lt;=-5")-K19,"")</f>
        <v>#N/A</v>
      </c>
      <c r="L20" s="214" t="e">
        <f ca="1">IF(L$9&lt;$B$9,COUNTIF(OFFSET('Recap Jour'!$C$4,L$9,,MIN(M$9,$B$9)-L$9+1),"&lt;=-5")-L19,"")</f>
        <v>#N/A</v>
      </c>
      <c r="M20" s="214" t="e">
        <f ca="1">IF(M$9&lt;$B$9,COUNTIF(OFFSET('Recap Jour'!$C$4,M$9,,MIN(N$9,$B$9)-M$9+1),"&lt;=-5")-M19,"")</f>
        <v>#N/A</v>
      </c>
      <c r="N20" s="214" t="e">
        <f ca="1">IF(N$9&lt;$B$9,COUNTIF(OFFSET('Recap Jour'!$C$4,N$9,,MIN(O$9,$B$9)-N$9+1),"&lt;=-5")-N19,"")</f>
        <v>#N/A</v>
      </c>
      <c r="O20" s="129"/>
    </row>
    <row r="21" spans="2:15" ht="30" customHeight="1" x14ac:dyDescent="0.35">
      <c r="B21" s="130" t="s">
        <v>201</v>
      </c>
      <c r="C21" s="215" t="e">
        <f ca="1">IF(C$9&lt;$B$9,COUNTIF(OFFSET('Recap Jour'!$C$4,C$9,,MIN(D$9,$B$9)-C$9+1),"&lt;=0")-C20-C19,"")</f>
        <v>#N/A</v>
      </c>
      <c r="D21" s="216" t="e">
        <f ca="1">IF(D$9&lt;$B$9,COUNTIF(OFFSET('Recap Jour'!$C$4,D$9,,MIN(E$9,$B$9)-D$9+1),"&lt;=0")-D20-D19,"")</f>
        <v>#N/A</v>
      </c>
      <c r="E21" s="216" t="e">
        <f ca="1">IF(E$9&lt;$B$9,COUNTIF(OFFSET('Recap Jour'!$C$4,E$9,,MIN(F$9,$B$9)-E$9+1),"&lt;=0")-E20-E19,"")</f>
        <v>#N/A</v>
      </c>
      <c r="F21" s="216" t="e">
        <f ca="1">IF(F$9&lt;$B$9,COUNTIF(OFFSET('Recap Jour'!$C$4,F$9,,MIN(G$9,$B$9)-F$9+1),"&lt;=0")-F20-F19,"")</f>
        <v>#N/A</v>
      </c>
      <c r="G21" s="216" t="e">
        <f ca="1">IF(G$9&lt;$B$9,COUNTIF(OFFSET('Recap Jour'!$C$4,G$9,,MIN(H$9,$B$9)-G$9+1),"&lt;=0")-G20-G19,"")</f>
        <v>#N/A</v>
      </c>
      <c r="H21" s="216" t="e">
        <f ca="1">IF(H$9&lt;$B$9,COUNTIF(OFFSET('Recap Jour'!$C$4,H$9,,MIN(I$9,$B$9)-H$9+1),"&lt;=0")-H20-H19,"")</f>
        <v>#N/A</v>
      </c>
      <c r="I21" s="216" t="e">
        <f ca="1">IF(I$9&lt;$B$9,COUNTIF(OFFSET('Recap Jour'!$C$4,I$9,,MIN(J$9,$B$9)-I$9+1),"&lt;=0")-I20-I19,"")</f>
        <v>#N/A</v>
      </c>
      <c r="J21" s="216" t="e">
        <f ca="1">IF(J$9&lt;$B$9,COUNTIF(OFFSET('Recap Jour'!$C$4,J$9,,MIN(K$9,$B$9)-J$9+1),"&lt;=0")-J20-J19,"")</f>
        <v>#N/A</v>
      </c>
      <c r="K21" s="216" t="e">
        <f ca="1">IF(K$9&lt;$B$9,COUNTIF(OFFSET('Recap Jour'!$C$4,K$9,,MIN(L$9,$B$9)-K$9+1),"&lt;=0")-K20-K19,"")</f>
        <v>#N/A</v>
      </c>
      <c r="L21" s="216" t="e">
        <f ca="1">IF(L$9&lt;$B$9,COUNTIF(OFFSET('Recap Jour'!$C$4,L$9,,MIN(M$9,$B$9)-L$9+1),"&lt;=0")-L20-L19,"")</f>
        <v>#N/A</v>
      </c>
      <c r="M21" s="216" t="e">
        <f ca="1">IF(M$9&lt;$B$9,COUNTIF(OFFSET('Recap Jour'!$C$4,M$9,,MIN(N$9,$B$9)-M$9+1),"&lt;=0")-M20-M19,"")</f>
        <v>#N/A</v>
      </c>
      <c r="N21" s="216" t="e">
        <f ca="1">IF(N$9&lt;$B$9,COUNTIF(OFFSET('Recap Jour'!$C$4,N$9,,MIN(O$9,$B$9)-N$9+1),"&lt;=0")-N20-N19,"")</f>
        <v>#N/A</v>
      </c>
      <c r="O21" s="131"/>
    </row>
    <row r="22" spans="2:15" ht="30" customHeight="1" x14ac:dyDescent="0.35">
      <c r="B22" s="130" t="s">
        <v>202</v>
      </c>
      <c r="C22" s="215" t="e">
        <f ca="1">IF(C$9&lt;$B$9,COUNTIF(OFFSET('Recap Jour'!$D$4,C$9,,MIN(D$9,$B$9)-C$9+1),"&lt;=0"),"")</f>
        <v>#N/A</v>
      </c>
      <c r="D22" s="216" t="e">
        <f ca="1">IF(D$9&lt;$B$9,COUNTIF(OFFSET('Recap Jour'!$D$4,D$9,,MIN(E$9,$B$9)-D$9+1),"&lt;=0"),"")</f>
        <v>#N/A</v>
      </c>
      <c r="E22" s="216" t="e">
        <f ca="1">IF(E$9&lt;$B$9,COUNTIF(OFFSET('Recap Jour'!$D$4,E$9,,MIN(F$9,$B$9)-E$9+1),"&lt;=0"),"")</f>
        <v>#N/A</v>
      </c>
      <c r="F22" s="216" t="e">
        <f ca="1">IF(F$9&lt;$B$9,COUNTIF(OFFSET('Recap Jour'!$D$4,F$9,,MIN(G$9,$B$9)-F$9+1),"&lt;=0"),"")</f>
        <v>#N/A</v>
      </c>
      <c r="G22" s="216" t="e">
        <f ca="1">IF(G$9&lt;$B$9,COUNTIF(OFFSET('Recap Jour'!$D$4,G$9,,MIN(H$9,$B$9)-G$9+1),"&lt;=0"),"")</f>
        <v>#N/A</v>
      </c>
      <c r="H22" s="216" t="e">
        <f ca="1">IF(H$9&lt;$B$9,COUNTIF(OFFSET('Recap Jour'!$D$4,H$9,,MIN(I$9,$B$9)-H$9+1),"&lt;=0"),"")</f>
        <v>#N/A</v>
      </c>
      <c r="I22" s="216" t="e">
        <f ca="1">IF(I$9&lt;$B$9,COUNTIF(OFFSET('Recap Jour'!$D$4,I$9,,MIN(J$9,$B$9)-I$9+1),"&lt;=0"),"")</f>
        <v>#N/A</v>
      </c>
      <c r="J22" s="216" t="e">
        <f ca="1">IF(J$9&lt;$B$9,COUNTIF(OFFSET('Recap Jour'!$D$4,J$9,,MIN(K$9,$B$9)-J$9+1),"&lt;=0"),"")</f>
        <v>#N/A</v>
      </c>
      <c r="K22" s="216" t="e">
        <f ca="1">IF(K$9&lt;$B$9,COUNTIF(OFFSET('Recap Jour'!$D$4,K$9,,MIN(L$9,$B$9)-K$9+1),"&lt;=0"),"")</f>
        <v>#N/A</v>
      </c>
      <c r="L22" s="216" t="e">
        <f ca="1">IF(L$9&lt;$B$9,COUNTIF(OFFSET('Recap Jour'!$D$4,L$9,,MIN(M$9,$B$9)-L$9+1),"&lt;=0"),"")</f>
        <v>#N/A</v>
      </c>
      <c r="M22" s="216" t="e">
        <f ca="1">IF(M$9&lt;$B$9,COUNTIF(OFFSET('Recap Jour'!$D$4,M$9,,MIN(N$9,$B$9)-M$9+1),"&lt;=0"),"")</f>
        <v>#N/A</v>
      </c>
      <c r="N22" s="216" t="e">
        <f ca="1">IF(N$9&lt;$B$9,COUNTIF(OFFSET('Recap Jour'!$D$4,N$9,,MIN(O$9,$B$9)-N$9+1),"&lt;=0"),"")</f>
        <v>#N/A</v>
      </c>
      <c r="O22" s="131"/>
    </row>
    <row r="23" spans="2:15" ht="30" customHeight="1" x14ac:dyDescent="0.35">
      <c r="B23" s="132" t="s">
        <v>203</v>
      </c>
      <c r="C23" s="217" t="e">
        <f ca="1">IF(C$9&lt;$B$9,COUNTIF(OFFSET('Recap Jour'!$C$4,C$9,,MIN(D$9,$B$9)-C$9+1),"&gt;=20"),"")</f>
        <v>#N/A</v>
      </c>
      <c r="D23" s="218" t="e">
        <f ca="1">IF(D$9&lt;$B$9,COUNTIF(OFFSET('Recap Jour'!$C$4,D$9,,MIN(E$9,$B$9)-D$9+1),"&gt;=20"),"")</f>
        <v>#N/A</v>
      </c>
      <c r="E23" s="218" t="e">
        <f ca="1">IF(E$9&lt;$B$9,COUNTIF(OFFSET('Recap Jour'!$C$4,E$9,,MIN(F$9,$B$9)-E$9+1),"&gt;=20"),"")</f>
        <v>#N/A</v>
      </c>
      <c r="F23" s="218" t="e">
        <f ca="1">IF(F$9&lt;$B$9,COUNTIF(OFFSET('Recap Jour'!$C$4,F$9,,MIN(G$9,$B$9)-F$9+1),"&gt;=20"),"")</f>
        <v>#N/A</v>
      </c>
      <c r="G23" s="218" t="e">
        <f ca="1">IF(G$9&lt;$B$9,COUNTIF(OFFSET('Recap Jour'!$C$4,G$9,,MIN(H$9,$B$9)-G$9+1),"&gt;=20"),"")</f>
        <v>#N/A</v>
      </c>
      <c r="H23" s="218" t="e">
        <f ca="1">IF(H$9&lt;$B$9,COUNTIF(OFFSET('Recap Jour'!$C$4,H$9,,MIN(I$9,$B$9)-H$9+1),"&gt;=20"),"")</f>
        <v>#N/A</v>
      </c>
      <c r="I23" s="218" t="e">
        <f ca="1">IF(I$9&lt;$B$9,COUNTIF(OFFSET('Recap Jour'!$C$4,I$9,,MIN(J$9,$B$9)-I$9+1),"&gt;=20"),"")</f>
        <v>#N/A</v>
      </c>
      <c r="J23" s="218" t="e">
        <f ca="1">IF(J$9&lt;$B$9,COUNTIF(OFFSET('Recap Jour'!$C$4,J$9,,MIN(K$9,$B$9)-J$9+1),"&gt;=20"),"")</f>
        <v>#N/A</v>
      </c>
      <c r="K23" s="218" t="e">
        <f ca="1">IF(K$9&lt;$B$9,COUNTIF(OFFSET('Recap Jour'!$C$4,K$9,,MIN(L$9,$B$9)-K$9+1),"&gt;=20"),"")</f>
        <v>#N/A</v>
      </c>
      <c r="L23" s="218" t="e">
        <f ca="1">IF(L$9&lt;$B$9,COUNTIF(OFFSET('Recap Jour'!$C$4,L$9,,MIN(M$9,$B$9)-L$9+1),"&gt;=20"),"")</f>
        <v>#N/A</v>
      </c>
      <c r="M23" s="218" t="e">
        <f ca="1">IF(M$9&lt;$B$9,COUNTIF(OFFSET('Recap Jour'!$C$4,M$9,,MIN(N$9,$B$9)-M$9+1),"&gt;=20"),"")</f>
        <v>#N/A</v>
      </c>
      <c r="N23" s="218" t="e">
        <f ca="1">IF(N$9&lt;$B$9,COUNTIF(OFFSET('Recap Jour'!$C$4,N$9,,MIN(O$9,$B$9)-N$9+1),"&gt;=20"),"")</f>
        <v>#N/A</v>
      </c>
      <c r="O23" s="133"/>
    </row>
    <row r="24" spans="2:15" ht="30" customHeight="1" x14ac:dyDescent="0.35">
      <c r="B24" s="132" t="s">
        <v>204</v>
      </c>
      <c r="C24" s="217" t="e">
        <f ca="1">IF(C$9&lt;$B$9,COUNTIF(OFFSET('Recap Jour'!$D$4,C$9,,MIN(D$9,$B$9)-C$9+1),"&gt;=20")-C25-C26,"")</f>
        <v>#N/A</v>
      </c>
      <c r="D24" s="218" t="e">
        <f ca="1">IF(D$9&lt;$B$9,COUNTIF(OFFSET('Recap Jour'!$D$4,D$9,,MIN(E$9,$B$9)-D$9+1),"&gt;=20")-D25-D26,"")</f>
        <v>#N/A</v>
      </c>
      <c r="E24" s="218" t="e">
        <f ca="1">IF(E$9&lt;$B$9,COUNTIF(OFFSET('Recap Jour'!$D$4,E$9,,MIN(F$9,$B$9)-E$9+1),"&gt;=20")-E25-E26,"")</f>
        <v>#N/A</v>
      </c>
      <c r="F24" s="218" t="e">
        <f ca="1">IF(F$9&lt;$B$9,COUNTIF(OFFSET('Recap Jour'!$D$4,F$9,,MIN(G$9,$B$9)-F$9+1),"&gt;=20")-F25-F26,"")</f>
        <v>#N/A</v>
      </c>
      <c r="G24" s="218" t="e">
        <f ca="1">IF(G$9&lt;$B$9,COUNTIF(OFFSET('Recap Jour'!$D$4,G$9,,MIN(H$9,$B$9)-G$9+1),"&gt;=20")-G25-G26,"")</f>
        <v>#N/A</v>
      </c>
      <c r="H24" s="218" t="e">
        <f ca="1">IF(H$9&lt;$B$9,COUNTIF(OFFSET('Recap Jour'!$D$4,H$9,,MIN(I$9,$B$9)-H$9+1),"&gt;=20")-H25-H26,"")</f>
        <v>#N/A</v>
      </c>
      <c r="I24" s="218" t="e">
        <f ca="1">IF(I$9&lt;$B$9,COUNTIF(OFFSET('Recap Jour'!$D$4,I$9,,MIN(J$9,$B$9)-I$9+1),"&gt;=20")-I25-I26,"")</f>
        <v>#N/A</v>
      </c>
      <c r="J24" s="218" t="e">
        <f ca="1">IF(J$9&lt;$B$9,COUNTIF(OFFSET('Recap Jour'!$D$4,J$9,,MIN(K$9,$B$9)-J$9+1),"&gt;=20")-J25-J26,"")</f>
        <v>#N/A</v>
      </c>
      <c r="K24" s="218" t="e">
        <f ca="1">IF(K$9&lt;$B$9,COUNTIF(OFFSET('Recap Jour'!$D$4,K$9,,MIN(L$9,$B$9)-K$9+1),"&gt;=20")-K25-K26,"")</f>
        <v>#N/A</v>
      </c>
      <c r="L24" s="218" t="e">
        <f ca="1">IF(L$9&lt;$B$9,COUNTIF(OFFSET('Recap Jour'!$D$4,L$9,,MIN(M$9,$B$9)-L$9+1),"&gt;=20")-L25-L26,"")</f>
        <v>#N/A</v>
      </c>
      <c r="M24" s="218" t="e">
        <f ca="1">IF(M$9&lt;$B$9,COUNTIF(OFFSET('Recap Jour'!$D$4,M$9,,MIN(N$9,$B$9)-M$9+1),"&gt;=20")-M25-M26,"")</f>
        <v>#N/A</v>
      </c>
      <c r="N24" s="218" t="e">
        <f ca="1">IF(N$9&lt;$B$9,COUNTIF(OFFSET('Recap Jour'!$D$4,N$9,,MIN(O$9,$B$9)-N$9+1),"&gt;=20")-N25-N26,"")</f>
        <v>#N/A</v>
      </c>
      <c r="O24" s="133"/>
    </row>
    <row r="25" spans="2:15" ht="30" customHeight="1" x14ac:dyDescent="0.35">
      <c r="B25" s="134" t="s">
        <v>205</v>
      </c>
      <c r="C25" s="219" t="e">
        <f ca="1">IF(C$9&lt;$B$9,COUNTIF(OFFSET('Recap Jour'!$D$4,C$9,,MIN(D$9,$B$9)-C$9+1),"&gt;=25")-C26,"")</f>
        <v>#N/A</v>
      </c>
      <c r="D25" s="220" t="e">
        <f ca="1">IF(D$9&lt;$B$9,COUNTIF(OFFSET('Recap Jour'!$D$4,D$9,,MIN(E$9,$B$9)-D$9+1),"&gt;=25")-D26,"")</f>
        <v>#N/A</v>
      </c>
      <c r="E25" s="220" t="e">
        <f ca="1">IF(E$9&lt;$B$9,COUNTIF(OFFSET('Recap Jour'!$D$4,E$9,,MIN(F$9,$B$9)-E$9+1),"&gt;=25")-E26,"")</f>
        <v>#N/A</v>
      </c>
      <c r="F25" s="220" t="e">
        <f ca="1">IF(F$9&lt;$B$9,COUNTIF(OFFSET('Recap Jour'!$D$4,F$9,,MIN(G$9,$B$9)-F$9+1),"&gt;=25")-F26,"")</f>
        <v>#N/A</v>
      </c>
      <c r="G25" s="220" t="e">
        <f ca="1">IF(G$9&lt;$B$9,COUNTIF(OFFSET('Recap Jour'!$D$4,G$9,,MIN(H$9,$B$9)-G$9+1),"&gt;=25")-G26,"")</f>
        <v>#N/A</v>
      </c>
      <c r="H25" s="220" t="e">
        <f ca="1">IF(H$9&lt;$B$9,COUNTIF(OFFSET('Recap Jour'!$D$4,H$9,,MIN(I$9,$B$9)-H$9+1),"&gt;=25")-H26,"")</f>
        <v>#N/A</v>
      </c>
      <c r="I25" s="220" t="e">
        <f ca="1">IF(I$9&lt;$B$9,COUNTIF(OFFSET('Recap Jour'!$D$4,I$9,,MIN(J$9,$B$9)-I$9+1),"&gt;=25")-I26,"")</f>
        <v>#N/A</v>
      </c>
      <c r="J25" s="220" t="e">
        <f ca="1">IF(J$9&lt;$B$9,COUNTIF(OFFSET('Recap Jour'!$D$4,J$9,,MIN(K$9,$B$9)-J$9+1),"&gt;=25")-J26,"")</f>
        <v>#N/A</v>
      </c>
      <c r="K25" s="220" t="e">
        <f ca="1">IF(K$9&lt;$B$9,COUNTIF(OFFSET('Recap Jour'!$D$4,K$9,,MIN(L$9,$B$9)-K$9+1),"&gt;=25")-K26,"")</f>
        <v>#N/A</v>
      </c>
      <c r="L25" s="220" t="e">
        <f ca="1">IF(L$9&lt;$B$9,COUNTIF(OFFSET('Recap Jour'!$D$4,L$9,,MIN(M$9,$B$9)-L$9+1),"&gt;=25")-L26,"")</f>
        <v>#N/A</v>
      </c>
      <c r="M25" s="220" t="e">
        <f ca="1">IF(M$9&lt;$B$9,COUNTIF(OFFSET('Recap Jour'!$D$4,M$9,,MIN(N$9,$B$9)-M$9+1),"&gt;=25")-M26,"")</f>
        <v>#N/A</v>
      </c>
      <c r="N25" s="220" t="e">
        <f ca="1">IF(N$9&lt;$B$9,COUNTIF(OFFSET('Recap Jour'!$D$4,N$9,,MIN(O$9,$B$9)-N$9+1),"&gt;=25")-N26,"")</f>
        <v>#N/A</v>
      </c>
      <c r="O25" s="135"/>
    </row>
    <row r="26" spans="2:15" ht="30" customHeight="1" x14ac:dyDescent="0.35">
      <c r="B26" s="136" t="s">
        <v>206</v>
      </c>
      <c r="C26" s="221" t="e">
        <f ca="1">IF(C$9&lt;$B$9,COUNTIF(OFFSET('Recap Jour'!$D$4,C$9,,MIN(D$9,$B$9)-C$9+1),"&gt;=30"),"")</f>
        <v>#N/A</v>
      </c>
      <c r="D26" s="222" t="e">
        <f ca="1">IF(D$9&lt;$B$9,COUNTIF(OFFSET('Recap Jour'!$D$4,D$9,,MIN(E$9,$B$9)-D$9+1),"&gt;=30"),"")</f>
        <v>#N/A</v>
      </c>
      <c r="E26" s="222" t="e">
        <f ca="1">IF(E$9&lt;$B$9,COUNTIF(OFFSET('Recap Jour'!$D$4,E$9,,MIN(F$9,$B$9)-E$9+1),"&gt;=30"),"")</f>
        <v>#N/A</v>
      </c>
      <c r="F26" s="222" t="e">
        <f ca="1">IF(F$9&lt;$B$9,COUNTIF(OFFSET('Recap Jour'!$D$4,F$9,,MIN(G$9,$B$9)-F$9+1),"&gt;=30"),"")</f>
        <v>#N/A</v>
      </c>
      <c r="G26" s="222" t="e">
        <f ca="1">IF(G$9&lt;$B$9,COUNTIF(OFFSET('Recap Jour'!$D$4,G$9,,MIN(H$9,$B$9)-G$9+1),"&gt;=30"),"")</f>
        <v>#N/A</v>
      </c>
      <c r="H26" s="222" t="e">
        <f ca="1">IF(H$9&lt;$B$9,COUNTIF(OFFSET('Recap Jour'!$D$4,H$9,,MIN(I$9,$B$9)-H$9+1),"&gt;=30"),"")</f>
        <v>#N/A</v>
      </c>
      <c r="I26" s="222" t="e">
        <f ca="1">IF(I$9&lt;$B$9,COUNTIF(OFFSET('Recap Jour'!$D$4,I$9,,MIN(J$9,$B$9)-I$9+1),"&gt;=30"),"")</f>
        <v>#N/A</v>
      </c>
      <c r="J26" s="222" t="e">
        <f ca="1">IF(J$9&lt;$B$9,COUNTIF(OFFSET('Recap Jour'!$D$4,J$9,,MIN(K$9,$B$9)-J$9+1),"&gt;=30"),"")</f>
        <v>#N/A</v>
      </c>
      <c r="K26" s="222" t="e">
        <f ca="1">IF(K$9&lt;$B$9,COUNTIF(OFFSET('Recap Jour'!$D$4,K$9,,MIN(L$9,$B$9)-K$9+1),"&gt;=30"),"")</f>
        <v>#N/A</v>
      </c>
      <c r="L26" s="222" t="e">
        <f ca="1">IF(L$9&lt;$B$9,COUNTIF(OFFSET('Recap Jour'!$D$4,L$9,,MIN(M$9,$B$9)-L$9+1),"&gt;=30"),"")</f>
        <v>#N/A</v>
      </c>
      <c r="M26" s="222" t="e">
        <f ca="1">IF(M$9&lt;$B$9,COUNTIF(OFFSET('Recap Jour'!$D$4,M$9,,MIN(N$9,$B$9)-M$9+1),"&gt;=30"),"")</f>
        <v>#N/A</v>
      </c>
      <c r="N26" s="222" t="e">
        <f ca="1">IF(N$9&lt;$B$9,COUNTIF(OFFSET('Recap Jour'!$D$4,N$9,,MIN(O$9,$B$9)-N$9+1),"&gt;=30"),"")</f>
        <v>#N/A</v>
      </c>
      <c r="O26" s="137"/>
    </row>
    <row r="27" spans="2:15" ht="30" customHeight="1" x14ac:dyDescent="0.35">
      <c r="B27" s="138" t="s">
        <v>207</v>
      </c>
      <c r="C27" s="223" t="e">
        <f ca="1">IF(C$9&lt;$B$9,COUNTIF(OFFSET('Recap Jour'!$D$4,C$9,,MIN(D$9,$B$9)-C$9+1),"&gt;=20"),"")</f>
        <v>#N/A</v>
      </c>
      <c r="D27" s="224" t="e">
        <f ca="1">IF(D$9&lt;$B$9,COUNTIF(OFFSET('Recap Jour'!$D$4,D$9,,MIN(E$9,$B$9)-D$9+1),"&gt;=20"),"")</f>
        <v>#N/A</v>
      </c>
      <c r="E27" s="224" t="e">
        <f ca="1">IF(E$9&lt;$B$9,COUNTIF(OFFSET('Recap Jour'!$D$4,E$9,,MIN(F$9,$B$9)-E$9+1),"&gt;=20"),"")</f>
        <v>#N/A</v>
      </c>
      <c r="F27" s="224" t="e">
        <f ca="1">IF(F$9&lt;$B$9,COUNTIF(OFFSET('Recap Jour'!$D$4,F$9,,MIN(G$9,$B$9)-F$9+1),"&gt;=20"),"")</f>
        <v>#N/A</v>
      </c>
      <c r="G27" s="224" t="e">
        <f ca="1">IF(G$9&lt;$B$9,COUNTIF(OFFSET('Recap Jour'!$D$4,G$9,,MIN(H$9,$B$9)-G$9+1),"&gt;=20"),"")</f>
        <v>#N/A</v>
      </c>
      <c r="H27" s="224" t="e">
        <f ca="1">IF(H$9&lt;$B$9,COUNTIF(OFFSET('Recap Jour'!$D$4,H$9,,MIN(I$9,$B$9)-H$9+1),"&gt;=20"),"")</f>
        <v>#N/A</v>
      </c>
      <c r="I27" s="224" t="e">
        <f ca="1">IF(I$9&lt;$B$9,COUNTIF(OFFSET('Recap Jour'!$D$4,I$9,,MIN(J$9,$B$9)-I$9+1),"&gt;=20"),"")</f>
        <v>#N/A</v>
      </c>
      <c r="J27" s="224" t="e">
        <f ca="1">IF(J$9&lt;$B$9,COUNTIF(OFFSET('Recap Jour'!$D$4,J$9,,MIN(K$9,$B$9)-J$9+1),"&gt;=20"),"")</f>
        <v>#N/A</v>
      </c>
      <c r="K27" s="224" t="e">
        <f ca="1">IF(K$9&lt;$B$9,COUNTIF(OFFSET('Recap Jour'!$D$4,K$9,,MIN(L$9,$B$9)-K$9+1),"&gt;=20"),"")</f>
        <v>#N/A</v>
      </c>
      <c r="L27" s="224" t="e">
        <f ca="1">IF(L$9&lt;$B$9,COUNTIF(OFFSET('Recap Jour'!$D$4,L$9,,MIN(M$9,$B$9)-L$9+1),"&gt;=20"),"")</f>
        <v>#N/A</v>
      </c>
      <c r="M27" s="224" t="e">
        <f ca="1">IF(M$9&lt;$B$9,COUNTIF(OFFSET('Recap Jour'!$D$4,M$9,,MIN(N$9,$B$9)-M$9+1),"&gt;=20"),"")</f>
        <v>#N/A</v>
      </c>
      <c r="N27" s="224" t="e">
        <f ca="1">IF(N$9&lt;$B$9,COUNTIF(OFFSET('Recap Jour'!$D$4,N$9,,MIN(O$9,$B$9)-N$9+1),"&gt;=20"),"")</f>
        <v>#N/A</v>
      </c>
      <c r="O27" s="139"/>
    </row>
    <row r="28" spans="2:15" ht="30" customHeight="1" thickBot="1" x14ac:dyDescent="0.4">
      <c r="B28" s="140" t="s">
        <v>208</v>
      </c>
      <c r="C28" s="225" t="e">
        <f ca="1">IF(C$9&lt;$B$9,COUNTIF(OFFSET('Recap Jour'!$D$4,C$9,,MIN(D$9,$B$9)-C$9+1),"&lt;=0"),"")</f>
        <v>#N/A</v>
      </c>
      <c r="D28" s="226" t="e">
        <f ca="1">IF(D$9&lt;$B$9,COUNTIF(OFFSET('Recap Jour'!$D$4,D$9,,MIN(E$9,$B$9)-D$9+1),"&lt;=0"),"")</f>
        <v>#N/A</v>
      </c>
      <c r="E28" s="226" t="e">
        <f ca="1">IF(E$9&lt;$B$9,COUNTIF(OFFSET('Recap Jour'!$D$4,E$9,,MIN(F$9,$B$9)-E$9+1),"&lt;=0"),"")</f>
        <v>#N/A</v>
      </c>
      <c r="F28" s="226" t="e">
        <f ca="1">IF(F$9&lt;$B$9,COUNTIF(OFFSET('Recap Jour'!$D$4,F$9,,MIN(G$9,$B$9)-F$9+1),"&lt;=0"),"")</f>
        <v>#N/A</v>
      </c>
      <c r="G28" s="226" t="e">
        <f ca="1">IF(G$9&lt;$B$9,COUNTIF(OFFSET('Recap Jour'!$D$4,G$9,,MIN(H$9,$B$9)-G$9+1),"&lt;=0"),"")</f>
        <v>#N/A</v>
      </c>
      <c r="H28" s="226" t="e">
        <f ca="1">IF(H$9&lt;$B$9,COUNTIF(OFFSET('Recap Jour'!$D$4,H$9,,MIN(I$9,$B$9)-H$9+1),"&lt;=0"),"")</f>
        <v>#N/A</v>
      </c>
      <c r="I28" s="226" t="e">
        <f ca="1">IF(I$9&lt;$B$9,COUNTIF(OFFSET('Recap Jour'!$D$4,I$9,,MIN(J$9,$B$9)-I$9+1),"&lt;=0"),"")</f>
        <v>#N/A</v>
      </c>
      <c r="J28" s="226" t="e">
        <f ca="1">IF(J$9&lt;$B$9,COUNTIF(OFFSET('Recap Jour'!$D$4,J$9,,MIN(K$9,$B$9)-J$9+1),"&lt;=0"),"")</f>
        <v>#N/A</v>
      </c>
      <c r="K28" s="226" t="e">
        <f ca="1">IF(K$9&lt;$B$9,COUNTIF(OFFSET('Recap Jour'!$D$4,K$9,,MIN(L$9,$B$9)-K$9+1),"&lt;=0"),"")</f>
        <v>#N/A</v>
      </c>
      <c r="L28" s="226" t="e">
        <f ca="1">IF(L$9&lt;$B$9,COUNTIF(OFFSET('Recap Jour'!$D$4,L$9,,MIN(M$9,$B$9)-L$9+1),"&lt;=0"),"")</f>
        <v>#N/A</v>
      </c>
      <c r="M28" s="226" t="e">
        <f ca="1">IF(M$9&lt;$B$9,COUNTIF(OFFSET('Recap Jour'!$D$4,M$9,,MIN(N$9,$B$9)-M$9+1),"&lt;=0"),"")</f>
        <v>#N/A</v>
      </c>
      <c r="N28" s="226" t="e">
        <f ca="1">IF(N$9&lt;$B$9,COUNTIF(OFFSET('Recap Jour'!$D$4,N$9,,MIN(O$9,$B$9)-N$9+1),"&lt;=0"),"")</f>
        <v>#N/A</v>
      </c>
      <c r="O28" s="141"/>
    </row>
    <row r="29" spans="2:15" ht="15" thickBot="1" x14ac:dyDescent="0.4"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10"/>
    </row>
    <row r="30" spans="2:15" ht="15" thickBot="1" x14ac:dyDescent="0.4">
      <c r="B30" s="142" t="s">
        <v>134</v>
      </c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10"/>
    </row>
    <row r="31" spans="2:15" ht="30" customHeight="1" x14ac:dyDescent="0.35">
      <c r="B31" s="145" t="s">
        <v>209</v>
      </c>
      <c r="C31" s="228" t="e">
        <f ca="1">IF(C$9&lt;$B$9,SUM(OFFSET('Recap Jour'!$F$4,C$9,,MIN(D$9,$B$9)-C$9+1)),"")</f>
        <v>#N/A</v>
      </c>
      <c r="D31" s="229" t="e">
        <f ca="1">IF(D$9&lt;$B$9,SUM(OFFSET('Recap Jour'!$F$4,D$9,,MIN(E$9,$B$9)-D$9+1)),"")</f>
        <v>#N/A</v>
      </c>
      <c r="E31" s="229" t="e">
        <f ca="1">IF(E$9&lt;$B$9,SUM(OFFSET('Recap Jour'!$F$4,E$9,,MIN(F$9,$B$9)-E$9+1)),"")</f>
        <v>#N/A</v>
      </c>
      <c r="F31" s="229" t="e">
        <f ca="1">IF(F$9&lt;$B$9,SUM(OFFSET('Recap Jour'!$F$4,F$9,,MIN(G$9,$B$9)-F$9+1)),"")</f>
        <v>#N/A</v>
      </c>
      <c r="G31" s="229" t="e">
        <f ca="1">IF(G$9&lt;$B$9,SUM(OFFSET('Recap Jour'!$F$4,G$9,,MIN(H$9,$B$9)-G$9+1)),"")</f>
        <v>#N/A</v>
      </c>
      <c r="H31" s="229" t="e">
        <f ca="1">IF(H$9&lt;$B$9,SUM(OFFSET('Recap Jour'!$F$4,H$9,,MIN(I$9,$B$9)-H$9+1)),"")</f>
        <v>#N/A</v>
      </c>
      <c r="I31" s="229" t="e">
        <f ca="1">IF(I$9&lt;$B$9,SUM(OFFSET('Recap Jour'!$F$4,I$9,,MIN(J$9,$B$9)-I$9+1)),"")</f>
        <v>#N/A</v>
      </c>
      <c r="J31" s="229" t="e">
        <f ca="1">IF(J$9&lt;$B$9,SUM(OFFSET('Recap Jour'!$F$4,J$9,,MIN(K$9,$B$9)-J$9+1)),"")</f>
        <v>#N/A</v>
      </c>
      <c r="K31" s="229" t="e">
        <f ca="1">IF(K$9&lt;$B$9,SUM(OFFSET('Recap Jour'!$F$4,K$9,,MIN(L$9,$B$9)-K$9+1)),"")</f>
        <v>#N/A</v>
      </c>
      <c r="L31" s="229" t="e">
        <f ca="1">IF(L$9&lt;$B$9,SUM(OFFSET('Recap Jour'!$F$4,L$9,,MIN(M$9,$B$9)-L$9+1)),"")</f>
        <v>#N/A</v>
      </c>
      <c r="M31" s="229" t="e">
        <f ca="1">IF(M$9&lt;$B$9,SUM(OFFSET('Recap Jour'!$F$4,M$9,,MIN(N$9,$B$9)-M$9+1)),"")</f>
        <v>#N/A</v>
      </c>
      <c r="N31" s="229" t="e">
        <f ca="1">IF(N$9&lt;$B$9,SUM(OFFSET('Recap Jour'!$F$4,N$9,,MIN(O$9,$B$9)-N$9+1)),"")</f>
        <v>#N/A</v>
      </c>
      <c r="O31" s="144"/>
    </row>
    <row r="32" spans="2:15" ht="30" customHeight="1" x14ac:dyDescent="0.35">
      <c r="B32" s="145" t="s">
        <v>133</v>
      </c>
      <c r="C32" s="230" t="e">
        <f ca="1">IF(C$9&lt;$B$9,MAX(OFFSET('Recap Jour'!$F$4,C$9,,MIN(D$9,$B$9)-C$9+1)),"")</f>
        <v>#N/A</v>
      </c>
      <c r="D32" s="231" t="e">
        <f ca="1">IF(D$9&lt;$B$9,MAX(OFFSET('Recap Jour'!$F$4,D$9,,MIN(E$9,$B$9)-D$9+1)),"")</f>
        <v>#N/A</v>
      </c>
      <c r="E32" s="231" t="e">
        <f ca="1">IF(E$9&lt;$B$9,MAX(OFFSET('Recap Jour'!$F$4,E$9,,MIN(F$9,$B$9)-E$9+1)),"")</f>
        <v>#N/A</v>
      </c>
      <c r="F32" s="231" t="e">
        <f ca="1">IF(F$9&lt;$B$9,MAX(OFFSET('Recap Jour'!$F$4,F$9,,MIN(G$9,$B$9)-F$9+1)),"")</f>
        <v>#N/A</v>
      </c>
      <c r="G32" s="231" t="e">
        <f ca="1">IF(G$9&lt;$B$9,MAX(OFFSET('Recap Jour'!$F$4,G$9,,MIN(H$9,$B$9)-G$9+1)),"")</f>
        <v>#N/A</v>
      </c>
      <c r="H32" s="231" t="e">
        <f ca="1">IF(H$9&lt;$B$9,MAX(OFFSET('Recap Jour'!$F$4,H$9,,MIN(I$9,$B$9)-H$9+1)),"")</f>
        <v>#N/A</v>
      </c>
      <c r="I32" s="231" t="e">
        <f ca="1">IF(I$9&lt;$B$9,MAX(OFFSET('Recap Jour'!$F$4,I$9,,MIN(J$9,$B$9)-I$9+1)),"")</f>
        <v>#N/A</v>
      </c>
      <c r="J32" s="231" t="e">
        <f ca="1">IF(J$9&lt;$B$9,MAX(OFFSET('Recap Jour'!$F$4,J$9,,MIN(K$9,$B$9)-J$9+1)),"")</f>
        <v>#N/A</v>
      </c>
      <c r="K32" s="231" t="e">
        <f ca="1">IF(K$9&lt;$B$9,MAX(OFFSET('Recap Jour'!$F$4,K$9,,MIN(L$9,$B$9)-K$9+1)),"")</f>
        <v>#N/A</v>
      </c>
      <c r="L32" s="231" t="e">
        <f ca="1">IF(L$9&lt;$B$9,MAX(OFFSET('Recap Jour'!$F$4,L$9,,MIN(M$9,$B$9)-L$9+1)),"")</f>
        <v>#N/A</v>
      </c>
      <c r="M32" s="231" t="e">
        <f ca="1">IF(M$9&lt;$B$9,MAX(OFFSET('Recap Jour'!$F$4,M$9,,MIN(N$9,$B$9)-M$9+1)),"")</f>
        <v>#N/A</v>
      </c>
      <c r="N32" s="231" t="e">
        <f ca="1">IF(N$9&lt;$B$9,MAX(OFFSET('Recap Jour'!$F$4,N$9,,MIN(O$9,$B$9)-N$9+1)),"")</f>
        <v>#N/A</v>
      </c>
      <c r="O32" s="146"/>
    </row>
    <row r="33" spans="2:15" ht="15" customHeight="1" x14ac:dyDescent="0.35">
      <c r="B33" s="143" t="s">
        <v>17</v>
      </c>
      <c r="C33" s="232" t="e">
        <f ca="1">IF(C$9&lt;$B$9,INDEX(OFFSET('Recap Jour'!$B$4,C$9,,MIN(D$9,$B$9)-C$9+1),MATCH(C32,OFFSET('Recap Jour'!$F$4,C$9,,MIN(D$9,$B$9)-C$9+1),0)),"")</f>
        <v>#N/A</v>
      </c>
      <c r="D33" s="233" t="e">
        <f ca="1">IF(D$9&lt;$B$9,INDEX(OFFSET('Recap Jour'!$B$4,D$9,,MIN(E$9,$B$9)-D$9+1),MATCH(D32,OFFSET('Recap Jour'!$F$4,D$9,,MIN(E$9,$B$9)-D$9+1),0)),"")</f>
        <v>#N/A</v>
      </c>
      <c r="E33" s="233" t="e">
        <f ca="1">IF(E$9&lt;$B$9,INDEX(OFFSET('Recap Jour'!$B$4,E$9,,MIN(F$9,$B$9)-E$9+1),MATCH(E32,OFFSET('Recap Jour'!$F$4,E$9,,MIN(F$9,$B$9)-E$9+1),0)),"")</f>
        <v>#N/A</v>
      </c>
      <c r="F33" s="233" t="e">
        <f ca="1">IF(F$9&lt;$B$9,INDEX(OFFSET('Recap Jour'!$B$4,F$9,,MIN(G$9,$B$9)-F$9+1),MATCH(F32,OFFSET('Recap Jour'!$F$4,F$9,,MIN(G$9,$B$9)-F$9+1),0)),"")</f>
        <v>#N/A</v>
      </c>
      <c r="G33" s="233" t="e">
        <f ca="1">IF(G$9&lt;$B$9,INDEX(OFFSET('Recap Jour'!$B$4,G$9,,MIN(H$9,$B$9)-G$9+1),MATCH(G32,OFFSET('Recap Jour'!$F$4,G$9,,MIN(H$9,$B$9)-G$9+1),0)),"")</f>
        <v>#N/A</v>
      </c>
      <c r="H33" s="233" t="e">
        <f ca="1">IF(H$9&lt;$B$9,INDEX(OFFSET('Recap Jour'!$B$4,H$9,,MIN(I$9,$B$9)-H$9+1),MATCH(H32,OFFSET('Recap Jour'!$F$4,H$9,,MIN(I$9,$B$9)-H$9+1),0)),"")</f>
        <v>#N/A</v>
      </c>
      <c r="I33" s="233" t="e">
        <f ca="1">IF(I$9&lt;$B$9,INDEX(OFFSET('Recap Jour'!$B$4,I$9,,MIN(J$9,$B$9)-I$9+1),MATCH(I32,OFFSET('Recap Jour'!$F$4,I$9,,MIN(J$9,$B$9)-I$9+1),0)),"")</f>
        <v>#N/A</v>
      </c>
      <c r="J33" s="233" t="e">
        <f ca="1">IF(J$9&lt;$B$9,INDEX(OFFSET('Recap Jour'!$B$4,J$9,,MIN(K$9,$B$9)-J$9+1),MATCH(J32,OFFSET('Recap Jour'!$F$4,J$9,,MIN(K$9,$B$9)-J$9+1),0)),"")</f>
        <v>#N/A</v>
      </c>
      <c r="K33" s="233" t="e">
        <f ca="1">IF(K$9&lt;$B$9,INDEX(OFFSET('Recap Jour'!$B$4,K$9,,MIN(L$9,$B$9)-K$9+1),MATCH(K32,OFFSET('Recap Jour'!$F$4,K$9,,MIN(L$9,$B$9)-K$9+1),0)),"")</f>
        <v>#N/A</v>
      </c>
      <c r="L33" s="233" t="e">
        <f ca="1">IF(L$9&lt;$B$9,INDEX(OFFSET('Recap Jour'!$B$4,L$9,,MIN(M$9,$B$9)-L$9+1),MATCH(L32,OFFSET('Recap Jour'!$F$4,L$9,,MIN(M$9,$B$9)-L$9+1),0)),"")</f>
        <v>#N/A</v>
      </c>
      <c r="M33" s="233" t="e">
        <f ca="1">IF(M$9&lt;$B$9,INDEX(OFFSET('Recap Jour'!$B$4,M$9,,MIN(N$9,$B$9)-M$9+1),MATCH(M32,OFFSET('Recap Jour'!$F$4,M$9,,MIN(N$9,$B$9)-M$9+1),0)),"")</f>
        <v>#N/A</v>
      </c>
      <c r="N33" s="233" t="e">
        <f ca="1">IF(N$9&lt;$B$9,INDEX(OFFSET('Recap Jour'!$B$4,N$9,,MIN(O$9,$B$9)-N$9+1),MATCH(N32,OFFSET('Recap Jour'!$F$4,N$9,,MIN(O$9,$B$9)-N$9+1),0)),"")</f>
        <v>#N/A</v>
      </c>
      <c r="O33" s="147"/>
    </row>
    <row r="34" spans="2:15" ht="30" customHeight="1" x14ac:dyDescent="0.35">
      <c r="B34" s="145" t="s">
        <v>132</v>
      </c>
      <c r="C34" s="230" t="e">
        <f ca="1">IF(C$9&lt;$B$9,MAX(OFFSET('Recap Jour'!$G$4,C$9,,MIN(D$9,$B$9)-C$9+1)),"")</f>
        <v>#N/A</v>
      </c>
      <c r="D34" s="231" t="e">
        <f ca="1">IF(D$9&lt;$B$9,MAX(OFFSET('Recap Jour'!$G$4,D$9,,MIN(E$9,$B$9)-D$9+1)),"")</f>
        <v>#N/A</v>
      </c>
      <c r="E34" s="231" t="e">
        <f ca="1">IF(E$9&lt;$B$9,MAX(OFFSET('Recap Jour'!$G$4,E$9,,MIN(F$9,$B$9)-E$9+1)),"")</f>
        <v>#N/A</v>
      </c>
      <c r="F34" s="231" t="e">
        <f ca="1">IF(F$9&lt;$B$9,MAX(OFFSET('Recap Jour'!$G$4,F$9,,MIN(G$9,$B$9)-F$9+1)),"")</f>
        <v>#N/A</v>
      </c>
      <c r="G34" s="231" t="e">
        <f ca="1">IF(G$9&lt;$B$9,MAX(OFFSET('Recap Jour'!$G$4,G$9,,MIN(H$9,$B$9)-G$9+1)),"")</f>
        <v>#N/A</v>
      </c>
      <c r="H34" s="231" t="e">
        <f ca="1">IF(H$9&lt;$B$9,MAX(OFFSET('Recap Jour'!$G$4,H$9,,MIN(I$9,$B$9)-H$9+1)),"")</f>
        <v>#N/A</v>
      </c>
      <c r="I34" s="231" t="e">
        <f ca="1">IF(I$9&lt;$B$9,MAX(OFFSET('Recap Jour'!$G$4,I$9,,MIN(J$9,$B$9)-I$9+1)),"")</f>
        <v>#N/A</v>
      </c>
      <c r="J34" s="231" t="e">
        <f ca="1">IF(J$9&lt;$B$9,MAX(OFFSET('Recap Jour'!$G$4,J$9,,MIN(K$9,$B$9)-J$9+1)),"")</f>
        <v>#N/A</v>
      </c>
      <c r="K34" s="231" t="e">
        <f ca="1">IF(K$9&lt;$B$9,MAX(OFFSET('Recap Jour'!$G$4,K$9,,MIN(L$9,$B$9)-K$9+1)),"")</f>
        <v>#N/A</v>
      </c>
      <c r="L34" s="231" t="e">
        <f ca="1">IF(L$9&lt;$B$9,MAX(OFFSET('Recap Jour'!$G$4,L$9,,MIN(M$9,$B$9)-L$9+1)),"")</f>
        <v>#N/A</v>
      </c>
      <c r="M34" s="231" t="e">
        <f ca="1">IF(M$9&lt;$B$9,MAX(OFFSET('Recap Jour'!$G$4,M$9,,MIN(N$9,$B$9)-M$9+1)),"")</f>
        <v>#N/A</v>
      </c>
      <c r="N34" s="231" t="e">
        <f ca="1">IF(N$9&lt;$B$9,MAX(OFFSET('Recap Jour'!$G$4,N$9,,MIN(O$9,$B$9)-N$9+1)),"")</f>
        <v>#N/A</v>
      </c>
      <c r="O34" s="146"/>
    </row>
    <row r="35" spans="2:15" ht="15" customHeight="1" x14ac:dyDescent="0.35">
      <c r="B35" s="143" t="s">
        <v>17</v>
      </c>
      <c r="C35" s="232" t="e">
        <f ca="1">IF(C$9&lt;$B$9,INDEX(OFFSET('Recap Jour'!$B$4,C$9,,MIN(D$9,$B$9)-C$9+1),MATCH(C34,OFFSET('Recap Jour'!$G$4,C$9,,MIN(D$9,$B$9)-C$9+1),0)),"")</f>
        <v>#N/A</v>
      </c>
      <c r="D35" s="233" t="e">
        <f ca="1">IF(D$9&lt;$B$9,INDEX(OFFSET('Recap Jour'!$B$4,D$9,,MIN(E$9,$B$9)-D$9+1),MATCH(D34,OFFSET('Recap Jour'!$G$4,D$9,,MIN(E$9,$B$9)-D$9+1),0)),"")</f>
        <v>#N/A</v>
      </c>
      <c r="E35" s="233" t="e">
        <f ca="1">IF(E$9&lt;$B$9,INDEX(OFFSET('Recap Jour'!$B$4,E$9,,MIN(F$9,$B$9)-E$9+1),MATCH(E34,OFFSET('Recap Jour'!$G$4,E$9,,MIN(F$9,$B$9)-E$9+1),0)),"")</f>
        <v>#N/A</v>
      </c>
      <c r="F35" s="233" t="e">
        <f ca="1">IF(F$9&lt;$B$9,INDEX(OFFSET('Recap Jour'!$B$4,F$9,,MIN(G$9,$B$9)-F$9+1),MATCH(F34,OFFSET('Recap Jour'!$G$4,F$9,,MIN(G$9,$B$9)-F$9+1),0)),"")</f>
        <v>#N/A</v>
      </c>
      <c r="G35" s="233" t="e">
        <f ca="1">IF(G$9&lt;$B$9,INDEX(OFFSET('Recap Jour'!$B$4,G$9,,MIN(H$9,$B$9)-G$9+1),MATCH(G34,OFFSET('Recap Jour'!$G$4,G$9,,MIN(H$9,$B$9)-G$9+1),0)),"")</f>
        <v>#N/A</v>
      </c>
      <c r="H35" s="233" t="e">
        <f ca="1">IF(H$9&lt;$B$9,INDEX(OFFSET('Recap Jour'!$B$4,H$9,,MIN(I$9,$B$9)-H$9+1),MATCH(H34,OFFSET('Recap Jour'!$G$4,H$9,,MIN(I$9,$B$9)-H$9+1),0)),"")</f>
        <v>#N/A</v>
      </c>
      <c r="I35" s="233" t="e">
        <f ca="1">IF(I$9&lt;$B$9,INDEX(OFFSET('Recap Jour'!$B$4,I$9,,MIN(J$9,$B$9)-I$9+1),MATCH(I34,OFFSET('Recap Jour'!$G$4,I$9,,MIN(J$9,$B$9)-I$9+1),0)),"")</f>
        <v>#N/A</v>
      </c>
      <c r="J35" s="233" t="e">
        <f ca="1">IF(J$9&lt;$B$9,INDEX(OFFSET('Recap Jour'!$B$4,J$9,,MIN(K$9,$B$9)-J$9+1),MATCH(J34,OFFSET('Recap Jour'!$G$4,J$9,,MIN(K$9,$B$9)-J$9+1),0)),"")</f>
        <v>#N/A</v>
      </c>
      <c r="K35" s="233" t="e">
        <f ca="1">IF(K$9&lt;$B$9,INDEX(OFFSET('Recap Jour'!$B$4,K$9,,MIN(L$9,$B$9)-K$9+1),MATCH(K34,OFFSET('Recap Jour'!$G$4,K$9,,MIN(L$9,$B$9)-K$9+1),0)),"")</f>
        <v>#N/A</v>
      </c>
      <c r="L35" s="233" t="e">
        <f ca="1">IF(L$9&lt;$B$9,INDEX(OFFSET('Recap Jour'!$B$4,L$9,,MIN(M$9,$B$9)-L$9+1),MATCH(L34,OFFSET('Recap Jour'!$G$4,L$9,,MIN(M$9,$B$9)-L$9+1),0)),"")</f>
        <v>#N/A</v>
      </c>
      <c r="M35" s="233" t="e">
        <f ca="1">IF(M$9&lt;$B$9,INDEX(OFFSET('Recap Jour'!$B$4,M$9,,MIN(N$9,$B$9)-M$9+1),MATCH(M34,OFFSET('Recap Jour'!$G$4,M$9,,MIN(N$9,$B$9)-M$9+1),0)),"")</f>
        <v>#N/A</v>
      </c>
      <c r="N35" s="233" t="e">
        <f ca="1">IF(N$9&lt;$B$9,INDEX(OFFSET('Recap Jour'!$B$4,N$9,,MIN(O$9,$B$9)-N$9+1),MATCH(N34,OFFSET('Recap Jour'!$G$4,N$9,,MIN(O$9,$B$9)-N$9+1),0)),"")</f>
        <v>#N/A</v>
      </c>
      <c r="O35" s="147"/>
    </row>
    <row r="36" spans="2:15" ht="30" customHeight="1" x14ac:dyDescent="0.35">
      <c r="B36" s="145" t="s">
        <v>131</v>
      </c>
      <c r="C36" s="230" t="e">
        <f ca="1">IF(C$9&lt;$B$9,MAX(OFFSET('Recap Jour'!$H$4,C$9,,MIN(D$9,$B$9)-C$9+1)),"")</f>
        <v>#N/A</v>
      </c>
      <c r="D36" s="231" t="e">
        <f ca="1">IF(D$9&lt;$B$9,MAX(OFFSET('Recap Jour'!$H$4,D$9,,MIN(E$9,$B$9)-D$9+1)),"")</f>
        <v>#N/A</v>
      </c>
      <c r="E36" s="231" t="e">
        <f ca="1">IF(E$9&lt;$B$9,MAX(OFFSET('Recap Jour'!$H$4,E$9,,MIN(F$9,$B$9)-E$9+1)),"")</f>
        <v>#N/A</v>
      </c>
      <c r="F36" s="231" t="e">
        <f ca="1">IF(F$9&lt;$B$9,MAX(OFFSET('Recap Jour'!$H$4,F$9,,MIN(G$9,$B$9)-F$9+1)),"")</f>
        <v>#N/A</v>
      </c>
      <c r="G36" s="231" t="e">
        <f ca="1">IF(G$9&lt;$B$9,MAX(OFFSET('Recap Jour'!$H$4,G$9,,MIN(H$9,$B$9)-G$9+1)),"")</f>
        <v>#N/A</v>
      </c>
      <c r="H36" s="231" t="e">
        <f ca="1">IF(H$9&lt;$B$9,MAX(OFFSET('Recap Jour'!$H$4,H$9,,MIN(I$9,$B$9)-H$9+1)),"")</f>
        <v>#N/A</v>
      </c>
      <c r="I36" s="231" t="e">
        <f ca="1">IF(I$9&lt;$B$9,MAX(OFFSET('Recap Jour'!$H$4,I$9,,MIN(J$9,$B$9)-I$9+1)),"")</f>
        <v>#N/A</v>
      </c>
      <c r="J36" s="231" t="e">
        <f ca="1">IF(J$9&lt;$B$9,MAX(OFFSET('Recap Jour'!$H$4,J$9,,MIN(K$9,$B$9)-J$9+1)),"")</f>
        <v>#N/A</v>
      </c>
      <c r="K36" s="231" t="e">
        <f ca="1">IF(K$9&lt;$B$9,MAX(OFFSET('Recap Jour'!$H$4,K$9,,MIN(L$9,$B$9)-K$9+1)),"")</f>
        <v>#N/A</v>
      </c>
      <c r="L36" s="231" t="e">
        <f ca="1">IF(L$9&lt;$B$9,MAX(OFFSET('Recap Jour'!$H$4,L$9,,MIN(M$9,$B$9)-L$9+1)),"")</f>
        <v>#N/A</v>
      </c>
      <c r="M36" s="231" t="e">
        <f ca="1">IF(M$9&lt;$B$9,MAX(OFFSET('Recap Jour'!$H$4,M$9,,MIN(N$9,$B$9)-M$9+1)),"")</f>
        <v>#N/A</v>
      </c>
      <c r="N36" s="231" t="e">
        <f ca="1">IF(N$9&lt;$B$9,MAX(OFFSET('Recap Jour'!$H$4,N$9,,MIN(O$9,$B$9)-N$9+1)),"")</f>
        <v>#N/A</v>
      </c>
      <c r="O36" s="148"/>
    </row>
    <row r="37" spans="2:15" ht="15" customHeight="1" thickBot="1" x14ac:dyDescent="0.4">
      <c r="B37" s="149" t="s">
        <v>17</v>
      </c>
      <c r="C37" s="234" t="e">
        <f ca="1">IF(C$9&lt;$B$9,INDEX(OFFSET('Recap Jour'!$B$4,C$9,,MIN(D$9,$B$9)-C$9+1),MATCH(C36,OFFSET('Recap Jour'!$H$4,C$9,,MIN(D$9,$B$9)-C$9+1),0)),"")</f>
        <v>#N/A</v>
      </c>
      <c r="D37" s="235" t="e">
        <f ca="1">IF(D$9&lt;$B$9,INDEX(OFFSET('Recap Jour'!$B$4,D$9,,MIN(E$9,$B$9)-D$9+1),MATCH(D36,OFFSET('Recap Jour'!$H$4,D$9,,MIN(E$9,$B$9)-D$9+1),0)),"")</f>
        <v>#N/A</v>
      </c>
      <c r="E37" s="235" t="e">
        <f ca="1">IF(E$9&lt;$B$9,INDEX(OFFSET('Recap Jour'!$B$4,E$9,,MIN(F$9,$B$9)-E$9+1),MATCH(E36,OFFSET('Recap Jour'!$H$4,E$9,,MIN(F$9,$B$9)-E$9+1),0)),"")</f>
        <v>#N/A</v>
      </c>
      <c r="F37" s="235" t="e">
        <f ca="1">IF(F$9&lt;$B$9,INDEX(OFFSET('Recap Jour'!$B$4,F$9,,MIN(G$9,$B$9)-F$9+1),MATCH(F36,OFFSET('Recap Jour'!$H$4,F$9,,MIN(G$9,$B$9)-F$9+1),0)),"")</f>
        <v>#N/A</v>
      </c>
      <c r="G37" s="235" t="e">
        <f ca="1">IF(G$9&lt;$B$9,INDEX(OFFSET('Recap Jour'!$B$4,G$9,,MIN(H$9,$B$9)-G$9+1),MATCH(G36,OFFSET('Recap Jour'!$H$4,G$9,,MIN(H$9,$B$9)-G$9+1),0)),"")</f>
        <v>#N/A</v>
      </c>
      <c r="H37" s="235" t="e">
        <f ca="1">IF(H$9&lt;$B$9,INDEX(OFFSET('Recap Jour'!$B$4,H$9,,MIN(I$9,$B$9)-H$9+1),MATCH(H36,OFFSET('Recap Jour'!$H$4,H$9,,MIN(I$9,$B$9)-H$9+1),0)),"")</f>
        <v>#N/A</v>
      </c>
      <c r="I37" s="235" t="e">
        <f ca="1">IF(I$9&lt;$B$9,INDEX(OFFSET('Recap Jour'!$B$4,I$9,,MIN(J$9,$B$9)-I$9+1),MATCH(I36,OFFSET('Recap Jour'!$H$4,I$9,,MIN(J$9,$B$9)-I$9+1),0)),"")</f>
        <v>#N/A</v>
      </c>
      <c r="J37" s="235" t="e">
        <f ca="1">IF(J$9&lt;$B$9,INDEX(OFFSET('Recap Jour'!$B$4,J$9,,MIN(K$9,$B$9)-J$9+1),MATCH(J36,OFFSET('Recap Jour'!$H$4,J$9,,MIN(K$9,$B$9)-J$9+1),0)),"")</f>
        <v>#N/A</v>
      </c>
      <c r="K37" s="235" t="e">
        <f ca="1">IF(K$9&lt;$B$9,INDEX(OFFSET('Recap Jour'!$B$4,K$9,,MIN(L$9,$B$9)-K$9+1),MATCH(K36,OFFSET('Recap Jour'!$H$4,K$9,,MIN(L$9,$B$9)-K$9+1),0)),"")</f>
        <v>#N/A</v>
      </c>
      <c r="L37" s="235" t="e">
        <f ca="1">IF(L$9&lt;$B$9,INDEX(OFFSET('Recap Jour'!$B$4,L$9,,MIN(M$9,$B$9)-L$9+1),MATCH(L36,OFFSET('Recap Jour'!$H$4,L$9,,MIN(M$9,$B$9)-L$9+1),0)),"")</f>
        <v>#N/A</v>
      </c>
      <c r="M37" s="235" t="e">
        <f ca="1">IF(M$9&lt;$B$9,INDEX(OFFSET('Recap Jour'!$B$4,M$9,,MIN(N$9,$B$9)-M$9+1),MATCH(M36,OFFSET('Recap Jour'!$H$4,M$9,,MIN(N$9,$B$9)-M$9+1),0)),"")</f>
        <v>#N/A</v>
      </c>
      <c r="N37" s="235" t="e">
        <f ca="1">IF(N$9&lt;$B$9,INDEX(OFFSET('Recap Jour'!$B$4,N$9,,MIN(O$9,$B$9)-N$9+1),MATCH(N36,OFFSET('Recap Jour'!$H$4,N$9,,MIN(O$9,$B$9)-N$9+1),0)),"")</f>
        <v>#N/A</v>
      </c>
      <c r="O37" s="150"/>
    </row>
    <row r="38" spans="2:15" ht="15" thickBot="1" x14ac:dyDescent="0.4"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10"/>
    </row>
    <row r="39" spans="2:15" ht="30" customHeight="1" x14ac:dyDescent="0.35">
      <c r="B39" s="151" t="s">
        <v>210</v>
      </c>
      <c r="C39" s="236" t="e">
        <f ca="1">IF(C$9&lt;$B$9,COUNTIF(OFFSET('Recap Jour'!$F$4,C$9,,MIN(D$9,$B$9)-C$9+1),"&gt;=1")-C40-C41,"")</f>
        <v>#N/A</v>
      </c>
      <c r="D39" s="237" t="e">
        <f ca="1">IF(D$9&lt;$B$9,COUNTIF(OFFSET('Recap Jour'!$F$4,D$9,,MIN(E$9,$B$9)-D$9+1),"&gt;=1")-D40-D41,"")</f>
        <v>#N/A</v>
      </c>
      <c r="E39" s="237" t="e">
        <f ca="1">IF(E$9&lt;$B$9,COUNTIF(OFFSET('Recap Jour'!$F$4,E$9,,MIN(F$9,$B$9)-E$9+1),"&gt;=1")-E40-E41,"")</f>
        <v>#N/A</v>
      </c>
      <c r="F39" s="237" t="e">
        <f ca="1">IF(F$9&lt;$B$9,COUNTIF(OFFSET('Recap Jour'!$F$4,F$9,,MIN(G$9,$B$9)-F$9+1),"&gt;=1")-F40-F41,"")</f>
        <v>#N/A</v>
      </c>
      <c r="G39" s="237" t="e">
        <f ca="1">IF(G$9&lt;$B$9,COUNTIF(OFFSET('Recap Jour'!$F$4,G$9,,MIN(H$9,$B$9)-G$9+1),"&gt;=1")-G40-G41,"")</f>
        <v>#N/A</v>
      </c>
      <c r="H39" s="237" t="e">
        <f ca="1">IF(H$9&lt;$B$9,COUNTIF(OFFSET('Recap Jour'!$F$4,H$9,,MIN(I$9,$B$9)-H$9+1),"&gt;=1")-H40-H41,"")</f>
        <v>#N/A</v>
      </c>
      <c r="I39" s="237" t="e">
        <f ca="1">IF(I$9&lt;$B$9,COUNTIF(OFFSET('Recap Jour'!$F$4,I$9,,MIN(J$9,$B$9)-I$9+1),"&gt;=1")-I40-I41,"")</f>
        <v>#N/A</v>
      </c>
      <c r="J39" s="237" t="e">
        <f ca="1">IF(J$9&lt;$B$9,COUNTIF(OFFSET('Recap Jour'!$F$4,J$9,,MIN(K$9,$B$9)-J$9+1),"&gt;=1")-J40-J41,"")</f>
        <v>#N/A</v>
      </c>
      <c r="K39" s="237" t="e">
        <f ca="1">IF(K$9&lt;$B$9,COUNTIF(OFFSET('Recap Jour'!$F$4,K$9,,MIN(L$9,$B$9)-K$9+1),"&gt;=1")-K40-K41,"")</f>
        <v>#N/A</v>
      </c>
      <c r="L39" s="237" t="e">
        <f ca="1">IF(L$9&lt;$B$9,COUNTIF(OFFSET('Recap Jour'!$F$4,L$9,,MIN(M$9,$B$9)-L$9+1),"&gt;=1")-L40-L41,"")</f>
        <v>#N/A</v>
      </c>
      <c r="M39" s="237" t="e">
        <f ca="1">IF(M$9&lt;$B$9,COUNTIF(OFFSET('Recap Jour'!$F$4,M$9,,MIN(N$9,$B$9)-M$9+1),"&gt;=1")-M40-M41,"")</f>
        <v>#N/A</v>
      </c>
      <c r="N39" s="237" t="e">
        <f ca="1">IF(N$9&lt;$B$9,COUNTIF(OFFSET('Recap Jour'!$F$4,N$9,,MIN(O$9,$B$9)-N$9+1),"&gt;=1")-N40-N41,"")</f>
        <v>#N/A</v>
      </c>
      <c r="O39" s="152"/>
    </row>
    <row r="40" spans="2:15" ht="30" customHeight="1" x14ac:dyDescent="0.35">
      <c r="B40" s="153" t="s">
        <v>211</v>
      </c>
      <c r="C40" s="238" t="e">
        <f ca="1">IF(C$9&lt;$B$9,COUNTIF(OFFSET('Recap Jour'!$F$4,C$9,,MIN(D$9,$B$9)-C$9+1),"&gt;=5")-C41,"")</f>
        <v>#N/A</v>
      </c>
      <c r="D40" s="239" t="e">
        <f ca="1">IF(D$9&lt;$B$9,COUNTIF(OFFSET('Recap Jour'!$F$4,D$9,,MIN(E$9,$B$9)-D$9+1),"&gt;=5")-D41,"")</f>
        <v>#N/A</v>
      </c>
      <c r="E40" s="239" t="e">
        <f ca="1">IF(E$9&lt;$B$9,COUNTIF(OFFSET('Recap Jour'!$F$4,E$9,,MIN(F$9,$B$9)-E$9+1),"&gt;=5")-E41,"")</f>
        <v>#N/A</v>
      </c>
      <c r="F40" s="239" t="e">
        <f ca="1">IF(F$9&lt;$B$9,COUNTIF(OFFSET('Recap Jour'!$F$4,F$9,,MIN(G$9,$B$9)-F$9+1),"&gt;=5")-F41,"")</f>
        <v>#N/A</v>
      </c>
      <c r="G40" s="239" t="e">
        <f ca="1">IF(G$9&lt;$B$9,COUNTIF(OFFSET('Recap Jour'!$F$4,G$9,,MIN(H$9,$B$9)-G$9+1),"&gt;=5")-G41,"")</f>
        <v>#N/A</v>
      </c>
      <c r="H40" s="239" t="e">
        <f ca="1">IF(H$9&lt;$B$9,COUNTIF(OFFSET('Recap Jour'!$F$4,H$9,,MIN(I$9,$B$9)-H$9+1),"&gt;=5")-H41,"")</f>
        <v>#N/A</v>
      </c>
      <c r="I40" s="239" t="e">
        <f ca="1">IF(I$9&lt;$B$9,COUNTIF(OFFSET('Recap Jour'!$F$4,I$9,,MIN(J$9,$B$9)-I$9+1),"&gt;=5")-I41,"")</f>
        <v>#N/A</v>
      </c>
      <c r="J40" s="239" t="e">
        <f ca="1">IF(J$9&lt;$B$9,COUNTIF(OFFSET('Recap Jour'!$F$4,J$9,,MIN(K$9,$B$9)-J$9+1),"&gt;=5")-J41,"")</f>
        <v>#N/A</v>
      </c>
      <c r="K40" s="239" t="e">
        <f ca="1">IF(K$9&lt;$B$9,COUNTIF(OFFSET('Recap Jour'!$F$4,K$9,,MIN(L$9,$B$9)-K$9+1),"&gt;=5")-K41,"")</f>
        <v>#N/A</v>
      </c>
      <c r="L40" s="239" t="e">
        <f ca="1">IF(L$9&lt;$B$9,COUNTIF(OFFSET('Recap Jour'!$F$4,L$9,,MIN(M$9,$B$9)-L$9+1),"&gt;=5")-L41,"")</f>
        <v>#N/A</v>
      </c>
      <c r="M40" s="239" t="e">
        <f ca="1">IF(M$9&lt;$B$9,COUNTIF(OFFSET('Recap Jour'!$F$4,M$9,,MIN(N$9,$B$9)-M$9+1),"&gt;=5")-M41,"")</f>
        <v>#N/A</v>
      </c>
      <c r="N40" s="239" t="e">
        <f ca="1">IF(N$9&lt;$B$9,COUNTIF(OFFSET('Recap Jour'!$F$4,N$9,,MIN(O$9,$B$9)-N$9+1),"&gt;=5")-N41,"")</f>
        <v>#N/A</v>
      </c>
      <c r="O40" s="154"/>
    </row>
    <row r="41" spans="2:15" ht="30" customHeight="1" thickBot="1" x14ac:dyDescent="0.4">
      <c r="B41" s="155" t="s">
        <v>212</v>
      </c>
      <c r="C41" s="240" t="e">
        <f ca="1">IF(C$9&lt;$B$9,COUNTIF(OFFSET('Recap Jour'!$F$4,C$9,,MIN(D$9,$B$9)-C$9+1),"&gt;=10"),"")</f>
        <v>#N/A</v>
      </c>
      <c r="D41" s="241" t="e">
        <f ca="1">IF(D$9&lt;$B$9,COUNTIF(OFFSET('Recap Jour'!$F$4,D$9,,MIN(E$9,$B$9)-D$9+1),"&gt;=10"),"")</f>
        <v>#N/A</v>
      </c>
      <c r="E41" s="241" t="e">
        <f ca="1">IF(E$9&lt;$B$9,COUNTIF(OFFSET('Recap Jour'!$F$4,E$9,,MIN(F$9,$B$9)-E$9+1),"&gt;=10"),"")</f>
        <v>#N/A</v>
      </c>
      <c r="F41" s="241" t="e">
        <f ca="1">IF(F$9&lt;$B$9,COUNTIF(OFFSET('Recap Jour'!$F$4,F$9,,MIN(G$9,$B$9)-F$9+1),"&gt;=10"),"")</f>
        <v>#N/A</v>
      </c>
      <c r="G41" s="241" t="e">
        <f ca="1">IF(G$9&lt;$B$9,COUNTIF(OFFSET('Recap Jour'!$F$4,G$9,,MIN(H$9,$B$9)-G$9+1),"&gt;=10"),"")</f>
        <v>#N/A</v>
      </c>
      <c r="H41" s="241" t="e">
        <f ca="1">IF(H$9&lt;$B$9,COUNTIF(OFFSET('Recap Jour'!$F$4,H$9,,MIN(I$9,$B$9)-H$9+1),"&gt;=10"),"")</f>
        <v>#N/A</v>
      </c>
      <c r="I41" s="241" t="e">
        <f ca="1">IF(I$9&lt;$B$9,COUNTIF(OFFSET('Recap Jour'!$F$4,I$9,,MIN(J$9,$B$9)-I$9+1),"&gt;=10"),"")</f>
        <v>#N/A</v>
      </c>
      <c r="J41" s="241" t="e">
        <f ca="1">IF(J$9&lt;$B$9,COUNTIF(OFFSET('Recap Jour'!$F$4,J$9,,MIN(K$9,$B$9)-J$9+1),"&gt;=10"),"")</f>
        <v>#N/A</v>
      </c>
      <c r="K41" s="241" t="e">
        <f ca="1">IF(K$9&lt;$B$9,COUNTIF(OFFSET('Recap Jour'!$F$4,K$9,,MIN(L$9,$B$9)-K$9+1),"&gt;=10"),"")</f>
        <v>#N/A</v>
      </c>
      <c r="L41" s="241" t="e">
        <f ca="1">IF(L$9&lt;$B$9,COUNTIF(OFFSET('Recap Jour'!$F$4,L$9,,MIN(M$9,$B$9)-L$9+1),"&gt;=10"),"")</f>
        <v>#N/A</v>
      </c>
      <c r="M41" s="241" t="e">
        <f ca="1">IF(M$9&lt;$B$9,COUNTIF(OFFSET('Recap Jour'!$F$4,M$9,,MIN(N$9,$B$9)-M$9+1),"&gt;=10"),"")</f>
        <v>#N/A</v>
      </c>
      <c r="N41" s="241" t="e">
        <f ca="1">IF(N$9&lt;$B$9,COUNTIF(OFFSET('Recap Jour'!$F$4,N$9,,MIN(O$9,$B$9)-N$9+1),"&gt;=10"),"")</f>
        <v>#N/A</v>
      </c>
      <c r="O41" s="156"/>
    </row>
    <row r="42" spans="2:15" ht="15" thickBot="1" x14ac:dyDescent="0.4"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10"/>
    </row>
    <row r="43" spans="2:15" ht="15" thickBot="1" x14ac:dyDescent="0.4">
      <c r="B43" s="157" t="s">
        <v>180</v>
      </c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10"/>
    </row>
    <row r="44" spans="2:15" ht="30" customHeight="1" x14ac:dyDescent="0.35">
      <c r="B44" s="158" t="s">
        <v>178</v>
      </c>
      <c r="C44" s="242" t="e">
        <f ca="1">IF(C$9&lt;$B$9,MAX(OFFSET('Recap Jour'!$M$4,C$9,,MIN(D$9,$B$9)-C$9+1)),"")</f>
        <v>#N/A</v>
      </c>
      <c r="D44" s="243" t="e">
        <f ca="1">IF(D$9&lt;$B$9,MAX(OFFSET('Recap Jour'!$M$4,D$9,,MIN(E$9,$B$9)-D$9+1)),"")</f>
        <v>#N/A</v>
      </c>
      <c r="E44" s="243" t="e">
        <f ca="1">IF(E$9&lt;$B$9,MAX(OFFSET('Recap Jour'!$M$4,E$9,,MIN(F$9,$B$9)-E$9+1)),"")</f>
        <v>#N/A</v>
      </c>
      <c r="F44" s="243" t="e">
        <f ca="1">IF(F$9&lt;$B$9,MAX(OFFSET('Recap Jour'!$M$4,F$9,,MIN(G$9,$B$9)-F$9+1)),"")</f>
        <v>#N/A</v>
      </c>
      <c r="G44" s="243" t="e">
        <f ca="1">IF(G$9&lt;$B$9,MAX(OFFSET('Recap Jour'!$M$4,G$9,,MIN(H$9,$B$9)-G$9+1)),"")</f>
        <v>#N/A</v>
      </c>
      <c r="H44" s="243" t="e">
        <f ca="1">IF(H$9&lt;$B$9,MAX(OFFSET('Recap Jour'!$M$4,H$9,,MIN(I$9,$B$9)-H$9+1)),"")</f>
        <v>#N/A</v>
      </c>
      <c r="I44" s="243" t="e">
        <f ca="1">IF(I$9&lt;$B$9,MAX(OFFSET('Recap Jour'!$M$4,I$9,,MIN(J$9,$B$9)-I$9+1)),"")</f>
        <v>#N/A</v>
      </c>
      <c r="J44" s="243" t="e">
        <f ca="1">IF(J$9&lt;$B$9,MAX(OFFSET('Recap Jour'!$M$4,J$9,,MIN(K$9,$B$9)-J$9+1)),"")</f>
        <v>#N/A</v>
      </c>
      <c r="K44" s="243" t="e">
        <f ca="1">IF(K$9&lt;$B$9,MAX(OFFSET('Recap Jour'!$M$4,K$9,,MIN(L$9,$B$9)-K$9+1)),"")</f>
        <v>#N/A</v>
      </c>
      <c r="L44" s="243" t="e">
        <f ca="1">IF(L$9&lt;$B$9,MAX(OFFSET('Recap Jour'!$M$4,L$9,,MIN(M$9,$B$9)-L$9+1)),"")</f>
        <v>#N/A</v>
      </c>
      <c r="M44" s="243" t="e">
        <f ca="1">IF(M$9&lt;$B$9,MAX(OFFSET('Recap Jour'!$M$4,M$9,,MIN(N$9,$B$9)-M$9+1)),"")</f>
        <v>#N/A</v>
      </c>
      <c r="N44" s="243" t="e">
        <f ca="1">IF(N$9&lt;$B$9,MAX(OFFSET('Recap Jour'!$M$4,N$9,,MIN(O$9,$B$9)-N$9+1)),"")</f>
        <v>#N/A</v>
      </c>
      <c r="O44" s="159"/>
    </row>
    <row r="45" spans="2:15" ht="15" customHeight="1" x14ac:dyDescent="0.35">
      <c r="B45" s="160" t="s">
        <v>17</v>
      </c>
      <c r="C45" s="244" t="e">
        <f ca="1">IF(C$9&lt;$B$9,INDEX(OFFSET('Recap Jour'!$B$4,C$9,,MIN(D$9,$B$9)-C$9+1),MATCH(C44,OFFSET('Recap Jour'!$M$4,C$9,,MIN(D$9,$B$9)-C$9+1),0)),"")</f>
        <v>#N/A</v>
      </c>
      <c r="D45" s="245" t="e">
        <f ca="1">IF(D$9&lt;$B$9,INDEX(OFFSET('Recap Jour'!$B$4,D$9,,MIN(E$9,$B$9)-D$9+1),MATCH(D44,OFFSET('Recap Jour'!$M$4,D$9,,MIN(E$9,$B$9)-D$9+1),0)),"")</f>
        <v>#N/A</v>
      </c>
      <c r="E45" s="245" t="e">
        <f ca="1">IF(E$9&lt;$B$9,INDEX(OFFSET('Recap Jour'!$B$4,E$9,,MIN(F$9,$B$9)-E$9+1),MATCH(E44,OFFSET('Recap Jour'!$M$4,E$9,,MIN(F$9,$B$9)-E$9+1),0)),"")</f>
        <v>#N/A</v>
      </c>
      <c r="F45" s="245" t="e">
        <f ca="1">IF(F$9&lt;$B$9,INDEX(OFFSET('Recap Jour'!$B$4,F$9,,MIN(G$9,$B$9)-F$9+1),MATCH(F44,OFFSET('Recap Jour'!$M$4,F$9,,MIN(G$9,$B$9)-F$9+1),0)),"")</f>
        <v>#N/A</v>
      </c>
      <c r="G45" s="245" t="e">
        <f ca="1">IF(G$9&lt;$B$9,INDEX(OFFSET('Recap Jour'!$B$4,G$9,,MIN(H$9,$B$9)-G$9+1),MATCH(G44,OFFSET('Recap Jour'!$M$4,G$9,,MIN(H$9,$B$9)-G$9+1),0)),"")</f>
        <v>#N/A</v>
      </c>
      <c r="H45" s="245" t="e">
        <f ca="1">IF(H$9&lt;$B$9,INDEX(OFFSET('Recap Jour'!$B$4,H$9,,MIN(I$9,$B$9)-H$9+1),MATCH(H44,OFFSET('Recap Jour'!$M$4,H$9,,MIN(I$9,$B$9)-H$9+1),0)),"")</f>
        <v>#N/A</v>
      </c>
      <c r="I45" s="245" t="e">
        <f ca="1">IF(I$9&lt;$B$9,INDEX(OFFSET('Recap Jour'!$B$4,I$9,,MIN(J$9,$B$9)-I$9+1),MATCH(I44,OFFSET('Recap Jour'!$M$4,I$9,,MIN(J$9,$B$9)-I$9+1),0)),"")</f>
        <v>#N/A</v>
      </c>
      <c r="J45" s="245" t="e">
        <f ca="1">IF(J$9&lt;$B$9,INDEX(OFFSET('Recap Jour'!$B$4,J$9,,MIN(K$9,$B$9)-J$9+1),MATCH(J44,OFFSET('Recap Jour'!$M$4,J$9,,MIN(K$9,$B$9)-J$9+1),0)),"")</f>
        <v>#N/A</v>
      </c>
      <c r="K45" s="245" t="e">
        <f ca="1">IF(K$9&lt;$B$9,INDEX(OFFSET('Recap Jour'!$B$4,K$9,,MIN(L$9,$B$9)-K$9+1),MATCH(K44,OFFSET('Recap Jour'!$M$4,K$9,,MIN(L$9,$B$9)-K$9+1),0)),"")</f>
        <v>#N/A</v>
      </c>
      <c r="L45" s="245" t="e">
        <f ca="1">IF(L$9&lt;$B$9,INDEX(OFFSET('Recap Jour'!$B$4,L$9,,MIN(M$9,$B$9)-L$9+1),MATCH(L44,OFFSET('Recap Jour'!$M$4,L$9,,MIN(M$9,$B$9)-L$9+1),0)),"")</f>
        <v>#N/A</v>
      </c>
      <c r="M45" s="245" t="e">
        <f ca="1">IF(M$9&lt;$B$9,INDEX(OFFSET('Recap Jour'!$B$4,M$9,,MIN(N$9,$B$9)-M$9+1),MATCH(M44,OFFSET('Recap Jour'!$M$4,M$9,,MIN(N$9,$B$9)-M$9+1),0)),"")</f>
        <v>#N/A</v>
      </c>
      <c r="N45" s="245" t="e">
        <f ca="1">IF(N$9&lt;$B$9,INDEX(OFFSET('Recap Jour'!$B$4,N$9,,MIN(O$9,$B$9)-N$9+1),MATCH(N44,OFFSET('Recap Jour'!$M$4,N$9,,MIN(O$9,$B$9)-N$9+1),0)),"")</f>
        <v>#N/A</v>
      </c>
      <c r="O45" s="161"/>
    </row>
    <row r="46" spans="2:15" ht="30" customHeight="1" x14ac:dyDescent="0.35">
      <c r="B46" s="158" t="s">
        <v>177</v>
      </c>
      <c r="C46" s="246" t="e">
        <f ca="1">IF(C$9&lt;$B$9,MAX(OFFSET('Recap Jour'!$N$4,C$9,,MIN(D$9,$B$9)-C$9+1)),"")</f>
        <v>#N/A</v>
      </c>
      <c r="D46" s="247" t="e">
        <f ca="1">IF(D$9&lt;$B$9,MAX(OFFSET('Recap Jour'!$N$4,D$9,,MIN(E$9,$B$9)-D$9+1)),"")</f>
        <v>#N/A</v>
      </c>
      <c r="E46" s="247" t="e">
        <f ca="1">IF(E$9&lt;$B$9,MAX(OFFSET('Recap Jour'!$N$4,E$9,,MIN(F$9,$B$9)-E$9+1)),"")</f>
        <v>#N/A</v>
      </c>
      <c r="F46" s="247" t="e">
        <f ca="1">IF(F$9&lt;$B$9,MAX(OFFSET('Recap Jour'!$N$4,F$9,,MIN(G$9,$B$9)-F$9+1)),"")</f>
        <v>#N/A</v>
      </c>
      <c r="G46" s="247" t="e">
        <f ca="1">IF(G$9&lt;$B$9,MAX(OFFSET('Recap Jour'!$N$4,G$9,,MIN(H$9,$B$9)-G$9+1)),"")</f>
        <v>#N/A</v>
      </c>
      <c r="H46" s="247" t="e">
        <f ca="1">IF(H$9&lt;$B$9,MAX(OFFSET('Recap Jour'!$N$4,H$9,,MIN(I$9,$B$9)-H$9+1)),"")</f>
        <v>#N/A</v>
      </c>
      <c r="I46" s="247" t="e">
        <f ca="1">IF(I$9&lt;$B$9,MAX(OFFSET('Recap Jour'!$N$4,I$9,,MIN(J$9,$B$9)-I$9+1)),"")</f>
        <v>#N/A</v>
      </c>
      <c r="J46" s="247" t="e">
        <f ca="1">IF(J$9&lt;$B$9,MAX(OFFSET('Recap Jour'!$N$4,J$9,,MIN(K$9,$B$9)-J$9+1)),"")</f>
        <v>#N/A</v>
      </c>
      <c r="K46" s="247" t="e">
        <f ca="1">IF(K$9&lt;$B$9,MAX(OFFSET('Recap Jour'!$N$4,K$9,,MIN(L$9,$B$9)-K$9+1)),"")</f>
        <v>#N/A</v>
      </c>
      <c r="L46" s="247" t="e">
        <f ca="1">IF(L$9&lt;$B$9,MAX(OFFSET('Recap Jour'!$N$4,L$9,,MIN(M$9,$B$9)-L$9+1)),"")</f>
        <v>#N/A</v>
      </c>
      <c r="M46" s="247" t="e">
        <f ca="1">IF(M$9&lt;$B$9,MAX(OFFSET('Recap Jour'!$N$4,M$9,,MIN(N$9,$B$9)-M$9+1)),"")</f>
        <v>#N/A</v>
      </c>
      <c r="N46" s="247" t="e">
        <f ca="1">IF(N$9&lt;$B$9,MAX(OFFSET('Recap Jour'!$N$4,N$9,,MIN(O$9,$B$9)-N$9+1)),"")</f>
        <v>#N/A</v>
      </c>
      <c r="O46" s="162"/>
    </row>
    <row r="47" spans="2:15" ht="15" customHeight="1" thickBot="1" x14ac:dyDescent="0.4">
      <c r="B47" s="163" t="s">
        <v>17</v>
      </c>
      <c r="C47" s="248" t="e">
        <f ca="1">IF(C$9&lt;$B$9,INDEX(OFFSET('Recap Jour'!$B$4,C$9,,MIN(D$9,$B$9)-C$9+1),MATCH(C46,OFFSET('Recap Jour'!$N$4,C$9,,MIN(D$9,$B$9)-C$9+1),0)),"")</f>
        <v>#N/A</v>
      </c>
      <c r="D47" s="249" t="e">
        <f ca="1">IF(D$9&lt;$B$9,INDEX(OFFSET('Recap Jour'!$B$4,D$9,,MIN(E$9,$B$9)-D$9+1),MATCH(D46,OFFSET('Recap Jour'!$N$4,D$9,,MIN(E$9,$B$9)-D$9+1),0)),"")</f>
        <v>#N/A</v>
      </c>
      <c r="E47" s="249" t="e">
        <f ca="1">IF(E$9&lt;$B$9,INDEX(OFFSET('Recap Jour'!$B$4,E$9,,MIN(F$9,$B$9)-E$9+1),MATCH(E46,OFFSET('Recap Jour'!$N$4,E$9,,MIN(F$9,$B$9)-E$9+1),0)),"")</f>
        <v>#N/A</v>
      </c>
      <c r="F47" s="249" t="e">
        <f ca="1">IF(F$9&lt;$B$9,INDEX(OFFSET('Recap Jour'!$B$4,F$9,,MIN(G$9,$B$9)-F$9+1),MATCH(F46,OFFSET('Recap Jour'!$N$4,F$9,,MIN(G$9,$B$9)-F$9+1),0)),"")</f>
        <v>#N/A</v>
      </c>
      <c r="G47" s="249" t="e">
        <f ca="1">IF(G$9&lt;$B$9,INDEX(OFFSET('Recap Jour'!$B$4,G$9,,MIN(H$9,$B$9)-G$9+1),MATCH(G46,OFFSET('Recap Jour'!$N$4,G$9,,MIN(H$9,$B$9)-G$9+1),0)),"")</f>
        <v>#N/A</v>
      </c>
      <c r="H47" s="249" t="e">
        <f ca="1">IF(H$9&lt;$B$9,INDEX(OFFSET('Recap Jour'!$B$4,H$9,,MIN(I$9,$B$9)-H$9+1),MATCH(H46,OFFSET('Recap Jour'!$N$4,H$9,,MIN(I$9,$B$9)-H$9+1),0)),"")</f>
        <v>#N/A</v>
      </c>
      <c r="I47" s="249" t="e">
        <f ca="1">IF(I$9&lt;$B$9,INDEX(OFFSET('Recap Jour'!$B$4,I$9,,MIN(J$9,$B$9)-I$9+1),MATCH(I46,OFFSET('Recap Jour'!$N$4,I$9,,MIN(J$9,$B$9)-I$9+1),0)),"")</f>
        <v>#N/A</v>
      </c>
      <c r="J47" s="249" t="e">
        <f ca="1">IF(J$9&lt;$B$9,INDEX(OFFSET('Recap Jour'!$B$4,J$9,,MIN(K$9,$B$9)-J$9+1),MATCH(J46,OFFSET('Recap Jour'!$N$4,J$9,,MIN(K$9,$B$9)-J$9+1),0)),"")</f>
        <v>#N/A</v>
      </c>
      <c r="K47" s="249" t="e">
        <f ca="1">IF(K$9&lt;$B$9,INDEX(OFFSET('Recap Jour'!$B$4,K$9,,MIN(L$9,$B$9)-K$9+1),MATCH(K46,OFFSET('Recap Jour'!$N$4,K$9,,MIN(L$9,$B$9)-K$9+1),0)),"")</f>
        <v>#N/A</v>
      </c>
      <c r="L47" s="249" t="e">
        <f ca="1">IF(L$9&lt;$B$9,INDEX(OFFSET('Recap Jour'!$B$4,L$9,,MIN(M$9,$B$9)-L$9+1),MATCH(L46,OFFSET('Recap Jour'!$N$4,L$9,,MIN(M$9,$B$9)-L$9+1),0)),"")</f>
        <v>#N/A</v>
      </c>
      <c r="M47" s="249" t="e">
        <f ca="1">IF(M$9&lt;$B$9,INDEX(OFFSET('Recap Jour'!$B$4,M$9,,MIN(N$9,$B$9)-M$9+1),MATCH(M46,OFFSET('Recap Jour'!$N$4,M$9,,MIN(N$9,$B$9)-M$9+1),0)),"")</f>
        <v>#N/A</v>
      </c>
      <c r="N47" s="249" t="e">
        <f ca="1">IF(N$9&lt;$B$9,INDEX(OFFSET('Recap Jour'!$B$4,N$9,,MIN(O$9,$B$9)-N$9+1),MATCH(N46,OFFSET('Recap Jour'!$N$4,N$9,,MIN(O$9,$B$9)-N$9+1),0)),"")</f>
        <v>#N/A</v>
      </c>
      <c r="O47" s="164"/>
    </row>
    <row r="48" spans="2:15" ht="15" thickBot="1" x14ac:dyDescent="0.4"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10"/>
    </row>
    <row r="49" spans="2:15" ht="30" customHeight="1" x14ac:dyDescent="0.35">
      <c r="B49" s="165" t="s">
        <v>213</v>
      </c>
      <c r="C49" s="250" t="e">
        <f ca="1">IF(C$9&lt;$B$9,COUNTIF(OFFSET('Recap Jour'!$N$4,C$9,,MIN(D$9,$B$9)-C$9+1),"&gt;=57")-C50,"")</f>
        <v>#N/A</v>
      </c>
      <c r="D49" s="251" t="e">
        <f ca="1">IF(D$9&lt;$B$9,COUNTIF(OFFSET('Recap Jour'!$N$4,D$9,,MIN(E$9,$B$9)-D$9+1),"&gt;=57")-D50,"")</f>
        <v>#N/A</v>
      </c>
      <c r="E49" s="251" t="e">
        <f ca="1">IF(E$9&lt;$B$9,COUNTIF(OFFSET('Recap Jour'!$N$4,E$9,,MIN(F$9,$B$9)-E$9+1),"&gt;=57")-E50,"")</f>
        <v>#N/A</v>
      </c>
      <c r="F49" s="251" t="e">
        <f ca="1">IF(F$9&lt;$B$9,COUNTIF(OFFSET('Recap Jour'!$N$4,F$9,,MIN(G$9,$B$9)-F$9+1),"&gt;=57")-F50,"")</f>
        <v>#N/A</v>
      </c>
      <c r="G49" s="251" t="e">
        <f ca="1">IF(G$9&lt;$B$9,COUNTIF(OFFSET('Recap Jour'!$N$4,G$9,,MIN(H$9,$B$9)-G$9+1),"&gt;=57")-G50,"")</f>
        <v>#N/A</v>
      </c>
      <c r="H49" s="251" t="e">
        <f ca="1">IF(H$9&lt;$B$9,COUNTIF(OFFSET('Recap Jour'!$N$4,H$9,,MIN(I$9,$B$9)-H$9+1),"&gt;=57")-H50,"")</f>
        <v>#N/A</v>
      </c>
      <c r="I49" s="251" t="e">
        <f ca="1">IF(I$9&lt;$B$9,COUNTIF(OFFSET('Recap Jour'!$N$4,I$9,,MIN(J$9,$B$9)-I$9+1),"&gt;=57")-I50,"")</f>
        <v>#N/A</v>
      </c>
      <c r="J49" s="251" t="e">
        <f ca="1">IF(J$9&lt;$B$9,COUNTIF(OFFSET('Recap Jour'!$N$4,J$9,,MIN(K$9,$B$9)-J$9+1),"&gt;=57")-J50,"")</f>
        <v>#N/A</v>
      </c>
      <c r="K49" s="251" t="e">
        <f ca="1">IF(K$9&lt;$B$9,COUNTIF(OFFSET('Recap Jour'!$N$4,K$9,,MIN(L$9,$B$9)-K$9+1),"&gt;=57")-K50,"")</f>
        <v>#N/A</v>
      </c>
      <c r="L49" s="251" t="e">
        <f ca="1">IF(L$9&lt;$B$9,COUNTIF(OFFSET('Recap Jour'!$N$4,L$9,,MIN(M$9,$B$9)-L$9+1),"&gt;=57")-L50,"")</f>
        <v>#N/A</v>
      </c>
      <c r="M49" s="251" t="e">
        <f ca="1">IF(M$9&lt;$B$9,COUNTIF(OFFSET('Recap Jour'!$N$4,M$9,,MIN(N$9,$B$9)-M$9+1),"&gt;=57")-M50,"")</f>
        <v>#N/A</v>
      </c>
      <c r="N49" s="251" t="e">
        <f ca="1">IF(N$9&lt;$B$9,COUNTIF(OFFSET('Recap Jour'!$N$4,N$9,,MIN(O$9,$B$9)-N$9+1),"&gt;=57")-N50,"")</f>
        <v>#N/A</v>
      </c>
      <c r="O49" s="166"/>
    </row>
    <row r="50" spans="2:15" ht="30" customHeight="1" thickBot="1" x14ac:dyDescent="0.4">
      <c r="B50" s="167" t="s">
        <v>214</v>
      </c>
      <c r="C50" s="252" t="e">
        <f ca="1">IF(C$9&lt;$B$9,COUNTIF(OFFSET('Recap Jour'!$N$4,C$9,,MIN(D$9,$B$9)-C$9+1),"&gt;=100"),"")</f>
        <v>#N/A</v>
      </c>
      <c r="D50" s="253" t="e">
        <f ca="1">IF(D$9&lt;$B$9,COUNTIF(OFFSET('Recap Jour'!$N$4,D$9,,MIN(E$9,$B$9)-D$9+1),"&gt;=100"),"")</f>
        <v>#N/A</v>
      </c>
      <c r="E50" s="253" t="e">
        <f ca="1">IF(E$9&lt;$B$9,COUNTIF(OFFSET('Recap Jour'!$N$4,E$9,,MIN(F$9,$B$9)-E$9+1),"&gt;=100"),"")</f>
        <v>#N/A</v>
      </c>
      <c r="F50" s="253" t="e">
        <f ca="1">IF(F$9&lt;$B$9,COUNTIF(OFFSET('Recap Jour'!$N$4,F$9,,MIN(G$9,$B$9)-F$9+1),"&gt;=100"),"")</f>
        <v>#N/A</v>
      </c>
      <c r="G50" s="253" t="e">
        <f ca="1">IF(G$9&lt;$B$9,COUNTIF(OFFSET('Recap Jour'!$N$4,G$9,,MIN(H$9,$B$9)-G$9+1),"&gt;=100"),"")</f>
        <v>#N/A</v>
      </c>
      <c r="H50" s="253" t="e">
        <f ca="1">IF(H$9&lt;$B$9,COUNTIF(OFFSET('Recap Jour'!$N$4,H$9,,MIN(I$9,$B$9)-H$9+1),"&gt;=100"),"")</f>
        <v>#N/A</v>
      </c>
      <c r="I50" s="253" t="e">
        <f ca="1">IF(I$9&lt;$B$9,COUNTIF(OFFSET('Recap Jour'!$N$4,I$9,,MIN(J$9,$B$9)-I$9+1),"&gt;=100"),"")</f>
        <v>#N/A</v>
      </c>
      <c r="J50" s="253" t="e">
        <f ca="1">IF(J$9&lt;$B$9,COUNTIF(OFFSET('Recap Jour'!$N$4,J$9,,MIN(K$9,$B$9)-J$9+1),"&gt;=100"),"")</f>
        <v>#N/A</v>
      </c>
      <c r="K50" s="253" t="e">
        <f ca="1">IF(K$9&lt;$B$9,COUNTIF(OFFSET('Recap Jour'!$N$4,K$9,,MIN(L$9,$B$9)-K$9+1),"&gt;=100"),"")</f>
        <v>#N/A</v>
      </c>
      <c r="L50" s="253" t="e">
        <f ca="1">IF(L$9&lt;$B$9,COUNTIF(OFFSET('Recap Jour'!$N$4,L$9,,MIN(M$9,$B$9)-L$9+1),"&gt;=100"),"")</f>
        <v>#N/A</v>
      </c>
      <c r="M50" s="253" t="e">
        <f ca="1">IF(M$9&lt;$B$9,COUNTIF(OFFSET('Recap Jour'!$N$4,M$9,,MIN(N$9,$B$9)-M$9+1),"&gt;=100"),"")</f>
        <v>#N/A</v>
      </c>
      <c r="N50" s="253" t="e">
        <f ca="1">IF(N$9&lt;$B$9,COUNTIF(OFFSET('Recap Jour'!$N$4,N$9,,MIN(O$9,$B$9)-N$9+1),"&gt;=100"),"")</f>
        <v>#N/A</v>
      </c>
      <c r="O50" s="168"/>
    </row>
    <row r="51" spans="2:15" ht="15" thickBot="1" x14ac:dyDescent="0.4">
      <c r="C51" s="209"/>
      <c r="D51" s="209"/>
      <c r="E51" s="209"/>
      <c r="F51" s="209"/>
      <c r="G51" s="209"/>
      <c r="H51" s="209"/>
      <c r="I51" s="209"/>
      <c r="J51" s="209"/>
      <c r="K51" s="209"/>
      <c r="L51" s="209"/>
      <c r="M51" s="209"/>
      <c r="N51" s="209"/>
      <c r="O51" s="210"/>
    </row>
    <row r="52" spans="2:15" ht="15" thickBot="1" x14ac:dyDescent="0.4">
      <c r="B52" s="169" t="s">
        <v>215</v>
      </c>
      <c r="C52" s="227"/>
      <c r="D52" s="227"/>
      <c r="E52" s="227"/>
      <c r="F52" s="227"/>
      <c r="G52" s="227"/>
      <c r="H52" s="227"/>
      <c r="I52" s="227"/>
      <c r="J52" s="227"/>
      <c r="K52" s="227"/>
      <c r="L52" s="227"/>
      <c r="M52" s="227"/>
      <c r="N52" s="227"/>
      <c r="O52" s="210"/>
    </row>
    <row r="53" spans="2:15" ht="30" customHeight="1" x14ac:dyDescent="0.35">
      <c r="B53" s="170" t="s">
        <v>216</v>
      </c>
      <c r="C53" s="254" t="e">
        <f ca="1">IF(C$9&lt;$B$9,MIN(OFFSET('Recap Jour'!$I$4,C$9,,MIN(D$9,$B$9)-C$9+1)),"")</f>
        <v>#N/A</v>
      </c>
      <c r="D53" s="255" t="e">
        <f ca="1">IF(D$9&lt;$B$9,MIN(OFFSET('Recap Jour'!$I$4,D$9,,MIN(E$9,$B$9)-D$9+1)),"")</f>
        <v>#N/A</v>
      </c>
      <c r="E53" s="255" t="e">
        <f ca="1">IF(E$9&lt;$B$9,MIN(OFFSET('Recap Jour'!$I$4,E$9,,MIN(F$9,$B$9)-E$9+1)),"")</f>
        <v>#N/A</v>
      </c>
      <c r="F53" s="255" t="e">
        <f ca="1">IF(F$9&lt;$B$9,MIN(OFFSET('Recap Jour'!$I$4,F$9,,MIN(G$9,$B$9)-F$9+1)),"")</f>
        <v>#N/A</v>
      </c>
      <c r="G53" s="255" t="e">
        <f ca="1">IF(G$9&lt;$B$9,MIN(OFFSET('Recap Jour'!$I$4,G$9,,MIN(H$9,$B$9)-G$9+1)),"")</f>
        <v>#N/A</v>
      </c>
      <c r="H53" s="255" t="e">
        <f ca="1">IF(H$9&lt;$B$9,MIN(OFFSET('Recap Jour'!$I$4,H$9,,MIN(I$9,$B$9)-H$9+1)),"")</f>
        <v>#N/A</v>
      </c>
      <c r="I53" s="255" t="e">
        <f ca="1">IF(I$9&lt;$B$9,MIN(OFFSET('Recap Jour'!$I$4,I$9,,MIN(J$9,$B$9)-I$9+1)),"")</f>
        <v>#N/A</v>
      </c>
      <c r="J53" s="255" t="e">
        <f ca="1">IF(J$9&lt;$B$9,MIN(OFFSET('Recap Jour'!$I$4,J$9,,MIN(K$9,$B$9)-J$9+1)),"")</f>
        <v>#N/A</v>
      </c>
      <c r="K53" s="255" t="e">
        <f ca="1">IF(K$9&lt;$B$9,MIN(OFFSET('Recap Jour'!$I$4,K$9,,MIN(L$9,$B$9)-K$9+1)),"")</f>
        <v>#N/A</v>
      </c>
      <c r="L53" s="255" t="e">
        <f ca="1">IF(L$9&lt;$B$9,MIN(OFFSET('Recap Jour'!$I$4,L$9,,MIN(M$9,$B$9)-L$9+1)),"")</f>
        <v>#N/A</v>
      </c>
      <c r="M53" s="255" t="e">
        <f ca="1">IF(M$9&lt;$B$9,MIN(OFFSET('Recap Jour'!$I$4,M$9,,MIN(N$9,$B$9)-M$9+1)),"")</f>
        <v>#N/A</v>
      </c>
      <c r="N53" s="255" t="e">
        <f ca="1">IF(N$9&lt;$B$9,MIN(OFFSET('Recap Jour'!$I$4,N$9,,MIN(O$9,$B$9)-N$9+1)),"")</f>
        <v>#N/A</v>
      </c>
      <c r="O53" s="171"/>
    </row>
    <row r="54" spans="2:15" ht="15" customHeight="1" x14ac:dyDescent="0.35">
      <c r="B54" s="172" t="s">
        <v>17</v>
      </c>
      <c r="C54" s="256" t="e">
        <f ca="1">IF(C$9&lt;$B$9,INDEX(OFFSET('Recap Jour'!$B$4,C$9,,MIN(D$9,$B$9)-C$9+1),MATCH(C53,OFFSET('Recap Jour'!$I$4,C$9,,MIN(D$9,$B$9)-C$9+1),0)),"")</f>
        <v>#N/A</v>
      </c>
      <c r="D54" s="257" t="e">
        <f ca="1">IF(D$9&lt;$B$9,INDEX(OFFSET('Recap Jour'!$B$4,D$9,,MIN(E$9,$B$9)-D$9+1),MATCH(D53,OFFSET('Recap Jour'!$I$4,D$9,,MIN(E$9,$B$9)-D$9+1),0)),"")</f>
        <v>#N/A</v>
      </c>
      <c r="E54" s="257" t="e">
        <f ca="1">IF(E$9&lt;$B$9,INDEX(OFFSET('Recap Jour'!$B$4,E$9,,MIN(F$9,$B$9)-E$9+1),MATCH(E53,OFFSET('Recap Jour'!$I$4,E$9,,MIN(F$9,$B$9)-E$9+1),0)),"")</f>
        <v>#N/A</v>
      </c>
      <c r="F54" s="257" t="e">
        <f ca="1">IF(F$9&lt;$B$9,INDEX(OFFSET('Recap Jour'!$B$4,F$9,,MIN(G$9,$B$9)-F$9+1),MATCH(F53,OFFSET('Recap Jour'!$I$4,F$9,,MIN(G$9,$B$9)-F$9+1),0)),"")</f>
        <v>#N/A</v>
      </c>
      <c r="G54" s="257" t="e">
        <f ca="1">IF(G$9&lt;$B$9,INDEX(OFFSET('Recap Jour'!$B$4,G$9,,MIN(H$9,$B$9)-G$9+1),MATCH(G53,OFFSET('Recap Jour'!$I$4,G$9,,MIN(H$9,$B$9)-G$9+1),0)),"")</f>
        <v>#N/A</v>
      </c>
      <c r="H54" s="257" t="e">
        <f ca="1">IF(H$9&lt;$B$9,INDEX(OFFSET('Recap Jour'!$B$4,H$9,,MIN(I$9,$B$9)-H$9+1),MATCH(H53,OFFSET('Recap Jour'!$I$4,H$9,,MIN(I$9,$B$9)-H$9+1),0)),"")</f>
        <v>#N/A</v>
      </c>
      <c r="I54" s="257" t="e">
        <f ca="1">IF(I$9&lt;$B$9,INDEX(OFFSET('Recap Jour'!$B$4,I$9,,MIN(J$9,$B$9)-I$9+1),MATCH(I53,OFFSET('Recap Jour'!$I$4,I$9,,MIN(J$9,$B$9)-I$9+1),0)),"")</f>
        <v>#N/A</v>
      </c>
      <c r="J54" s="257" t="e">
        <f ca="1">IF(J$9&lt;$B$9,INDEX(OFFSET('Recap Jour'!$B$4,J$9,,MIN(K$9,$B$9)-J$9+1),MATCH(J53,OFFSET('Recap Jour'!$I$4,J$9,,MIN(K$9,$B$9)-J$9+1),0)),"")</f>
        <v>#N/A</v>
      </c>
      <c r="K54" s="257" t="e">
        <f ca="1">IF(K$9&lt;$B$9,INDEX(OFFSET('Recap Jour'!$B$4,K$9,,MIN(L$9,$B$9)-K$9+1),MATCH(K53,OFFSET('Recap Jour'!$I$4,K$9,,MIN(L$9,$B$9)-K$9+1),0)),"")</f>
        <v>#N/A</v>
      </c>
      <c r="L54" s="257" t="e">
        <f ca="1">IF(L$9&lt;$B$9,INDEX(OFFSET('Recap Jour'!$B$4,L$9,,MIN(M$9,$B$9)-L$9+1),MATCH(L53,OFFSET('Recap Jour'!$I$4,L$9,,MIN(M$9,$B$9)-L$9+1),0)),"")</f>
        <v>#N/A</v>
      </c>
      <c r="M54" s="257" t="e">
        <f ca="1">IF(M$9&lt;$B$9,INDEX(OFFSET('Recap Jour'!$B$4,M$9,,MIN(N$9,$B$9)-M$9+1),MATCH(M53,OFFSET('Recap Jour'!$I$4,M$9,,MIN(N$9,$B$9)-M$9+1),0)),"")</f>
        <v>#N/A</v>
      </c>
      <c r="N54" s="257" t="e">
        <f ca="1">IF(N$9&lt;$B$9,INDEX(OFFSET('Recap Jour'!$B$4,N$9,,MIN(O$9,$B$9)-N$9+1),MATCH(N53,OFFSET('Recap Jour'!$I$4,N$9,,MIN(O$9,$B$9)-N$9+1),0)),"")</f>
        <v>#N/A</v>
      </c>
      <c r="O54" s="173"/>
    </row>
    <row r="55" spans="2:15" ht="30" customHeight="1" x14ac:dyDescent="0.35">
      <c r="B55" s="174" t="s">
        <v>217</v>
      </c>
      <c r="C55" s="258" t="e">
        <f ca="1">IF(C$9&lt;$B$9,MAX(OFFSET('Recap Jour'!$J$4,C$9,,MIN(D$9,$B$9)-C$9+1)),"")</f>
        <v>#N/A</v>
      </c>
      <c r="D55" s="259" t="e">
        <f ca="1">IF(D$9&lt;$B$9,MAX(OFFSET('Recap Jour'!$J$4,D$9,,MIN(E$9,$B$9)-D$9+1)),"")</f>
        <v>#N/A</v>
      </c>
      <c r="E55" s="259" t="e">
        <f ca="1">IF(E$9&lt;$B$9,MAX(OFFSET('Recap Jour'!$J$4,E$9,,MIN(F$9,$B$9)-E$9+1)),"")</f>
        <v>#N/A</v>
      </c>
      <c r="F55" s="259" t="e">
        <f ca="1">IF(F$9&lt;$B$9,MAX(OFFSET('Recap Jour'!$J$4,F$9,,MIN(G$9,$B$9)-F$9+1)),"")</f>
        <v>#N/A</v>
      </c>
      <c r="G55" s="259" t="e">
        <f ca="1">IF(G$9&lt;$B$9,MAX(OFFSET('Recap Jour'!$J$4,G$9,,MIN(H$9,$B$9)-G$9+1)),"")</f>
        <v>#N/A</v>
      </c>
      <c r="H55" s="259" t="e">
        <f ca="1">IF(H$9&lt;$B$9,MAX(OFFSET('Recap Jour'!$J$4,H$9,,MIN(I$9,$B$9)-H$9+1)),"")</f>
        <v>#N/A</v>
      </c>
      <c r="I55" s="259" t="e">
        <f ca="1">IF(I$9&lt;$B$9,MAX(OFFSET('Recap Jour'!$J$4,I$9,,MIN(J$9,$B$9)-I$9+1)),"")</f>
        <v>#N/A</v>
      </c>
      <c r="J55" s="259" t="e">
        <f ca="1">IF(J$9&lt;$B$9,MAX(OFFSET('Recap Jour'!$J$4,J$9,,MIN(K$9,$B$9)-J$9+1)),"")</f>
        <v>#N/A</v>
      </c>
      <c r="K55" s="259" t="e">
        <f ca="1">IF(K$9&lt;$B$9,MAX(OFFSET('Recap Jour'!$J$4,K$9,,MIN(L$9,$B$9)-K$9+1)),"")</f>
        <v>#N/A</v>
      </c>
      <c r="L55" s="259" t="e">
        <f ca="1">IF(L$9&lt;$B$9,MAX(OFFSET('Recap Jour'!$J$4,L$9,,MIN(M$9,$B$9)-L$9+1)),"")</f>
        <v>#N/A</v>
      </c>
      <c r="M55" s="259" t="e">
        <f ca="1">IF(M$9&lt;$B$9,MAX(OFFSET('Recap Jour'!$J$4,M$9,,MIN(N$9,$B$9)-M$9+1)),"")</f>
        <v>#N/A</v>
      </c>
      <c r="N55" s="259" t="e">
        <f ca="1">IF(N$9&lt;$B$9,MAX(OFFSET('Recap Jour'!$J$4,N$9,,MIN(O$9,$B$9)-N$9+1)),"")</f>
        <v>#N/A</v>
      </c>
      <c r="O55" s="175"/>
    </row>
    <row r="56" spans="2:15" ht="15" customHeight="1" thickBot="1" x14ac:dyDescent="0.4">
      <c r="B56" s="176" t="s">
        <v>17</v>
      </c>
      <c r="C56" s="260" t="e">
        <f ca="1">IF(C$9&lt;$B$9,INDEX(OFFSET('Recap Jour'!$B$4,C$9,,MIN(D$9,$B$9)-C$9+1),MATCH(C55,OFFSET('Recap Jour'!$J$4,C$9,,MIN(D$9,$B$9)-C$9+1),0)),"")</f>
        <v>#N/A</v>
      </c>
      <c r="D56" s="261" t="e">
        <f ca="1">IF(D$9&lt;$B$9,INDEX(OFFSET('Recap Jour'!$B$4,D$9,,MIN(E$9,$B$9)-D$9+1),MATCH(D55,OFFSET('Recap Jour'!$J$4,D$9,,MIN(E$9,$B$9)-D$9+1),0)),"")</f>
        <v>#N/A</v>
      </c>
      <c r="E56" s="261" t="e">
        <f ca="1">IF(E$9&lt;$B$9,INDEX(OFFSET('Recap Jour'!$B$4,E$9,,MIN(F$9,$B$9)-E$9+1),MATCH(E55,OFFSET('Recap Jour'!$J$4,E$9,,MIN(F$9,$B$9)-E$9+1),0)),"")</f>
        <v>#N/A</v>
      </c>
      <c r="F56" s="261" t="e">
        <f ca="1">IF(F$9&lt;$B$9,INDEX(OFFSET('Recap Jour'!$B$4,F$9,,MIN(G$9,$B$9)-F$9+1),MATCH(F55,OFFSET('Recap Jour'!$J$4,F$9,,MIN(G$9,$B$9)-F$9+1),0)),"")</f>
        <v>#N/A</v>
      </c>
      <c r="G56" s="261" t="e">
        <f ca="1">IF(G$9&lt;$B$9,INDEX(OFFSET('Recap Jour'!$B$4,G$9,,MIN(H$9,$B$9)-G$9+1),MATCH(G55,OFFSET('Recap Jour'!$J$4,G$9,,MIN(H$9,$B$9)-G$9+1),0)),"")</f>
        <v>#N/A</v>
      </c>
      <c r="H56" s="261" t="e">
        <f ca="1">IF(H$9&lt;$B$9,INDEX(OFFSET('Recap Jour'!$B$4,H$9,,MIN(I$9,$B$9)-H$9+1),MATCH(H55,OFFSET('Recap Jour'!$J$4,H$9,,MIN(I$9,$B$9)-H$9+1),0)),"")</f>
        <v>#N/A</v>
      </c>
      <c r="I56" s="261" t="e">
        <f ca="1">IF(I$9&lt;$B$9,INDEX(OFFSET('Recap Jour'!$B$4,I$9,,MIN(J$9,$B$9)-I$9+1),MATCH(I55,OFFSET('Recap Jour'!$J$4,I$9,,MIN(J$9,$B$9)-I$9+1),0)),"")</f>
        <v>#N/A</v>
      </c>
      <c r="J56" s="261" t="e">
        <f ca="1">IF(J$9&lt;$B$9,INDEX(OFFSET('Recap Jour'!$B$4,J$9,,MIN(K$9,$B$9)-J$9+1),MATCH(J55,OFFSET('Recap Jour'!$J$4,J$9,,MIN(K$9,$B$9)-J$9+1),0)),"")</f>
        <v>#N/A</v>
      </c>
      <c r="K56" s="261" t="e">
        <f ca="1">IF(K$9&lt;$B$9,INDEX(OFFSET('Recap Jour'!$B$4,K$9,,MIN(L$9,$B$9)-K$9+1),MATCH(K55,OFFSET('Recap Jour'!$J$4,K$9,,MIN(L$9,$B$9)-K$9+1),0)),"")</f>
        <v>#N/A</v>
      </c>
      <c r="L56" s="261" t="e">
        <f ca="1">IF(L$9&lt;$B$9,INDEX(OFFSET('Recap Jour'!$B$4,L$9,,MIN(M$9,$B$9)-L$9+1),MATCH(L55,OFFSET('Recap Jour'!$J$4,L$9,,MIN(M$9,$B$9)-L$9+1),0)),"")</f>
        <v>#N/A</v>
      </c>
      <c r="M56" s="261" t="e">
        <f ca="1">IF(M$9&lt;$B$9,INDEX(OFFSET('Recap Jour'!$B$4,M$9,,MIN(N$9,$B$9)-M$9+1),MATCH(M55,OFFSET('Recap Jour'!$J$4,M$9,,MIN(N$9,$B$9)-M$9+1),0)),"")</f>
        <v>#N/A</v>
      </c>
      <c r="N56" s="261" t="e">
        <f ca="1">IF(N$9&lt;$B$9,INDEX(OFFSET('Recap Jour'!$B$4,N$9,,MIN(O$9,$B$9)-N$9+1),MATCH(N55,OFFSET('Recap Jour'!$J$4,N$9,,MIN(O$9,$B$9)-N$9+1),0)),"")</f>
        <v>#N/A</v>
      </c>
      <c r="O56" s="177"/>
    </row>
    <row r="57" spans="2:15" ht="30" customHeight="1" thickBot="1" x14ac:dyDescent="0.4">
      <c r="B57" s="189" t="s">
        <v>221</v>
      </c>
      <c r="C57" s="262" t="e">
        <f ca="1">IF(C$9&lt;$B$9,AVERAGE(OFFSET('Recap Jour'!$K$4,C$9,,MIN(D$9,$B$9)-C$9+1)),"")</f>
        <v>#N/A</v>
      </c>
      <c r="D57" s="263" t="e">
        <f ca="1">IF(D$9&lt;$B$9,AVERAGE(OFFSET('Recap Jour'!$K$4,D$9,,MIN(E$9,$B$9)-D$9+1)),"")</f>
        <v>#N/A</v>
      </c>
      <c r="E57" s="263" t="e">
        <f ca="1">IF(E$9&lt;$B$9,AVERAGE(OFFSET('Recap Jour'!$K$4,E$9,,MIN(F$9,$B$9)-E$9+1)),"")</f>
        <v>#N/A</v>
      </c>
      <c r="F57" s="263" t="e">
        <f ca="1">IF(F$9&lt;$B$9,AVERAGE(OFFSET('Recap Jour'!$K$4,F$9,,MIN(G$9,$B$9)-F$9+1)),"")</f>
        <v>#N/A</v>
      </c>
      <c r="G57" s="263" t="e">
        <f ca="1">IF(G$9&lt;$B$9,AVERAGE(OFFSET('Recap Jour'!$K$4,G$9,,MIN(H$9,$B$9)-G$9+1)),"")</f>
        <v>#N/A</v>
      </c>
      <c r="H57" s="263" t="e">
        <f ca="1">IF(H$9&lt;$B$9,AVERAGE(OFFSET('Recap Jour'!$K$4,H$9,,MIN(I$9,$B$9)-H$9+1)),"")</f>
        <v>#N/A</v>
      </c>
      <c r="I57" s="263" t="e">
        <f ca="1">IF(I$9&lt;$B$9,AVERAGE(OFFSET('Recap Jour'!$K$4,I$9,,MIN(J$9,$B$9)-I$9+1)),"")</f>
        <v>#N/A</v>
      </c>
      <c r="J57" s="263" t="e">
        <f ca="1">IF(J$9&lt;$B$9,AVERAGE(OFFSET('Recap Jour'!$K$4,J$9,,MIN(K$9,$B$9)-J$9+1)),"")</f>
        <v>#N/A</v>
      </c>
      <c r="K57" s="263" t="e">
        <f ca="1">IF(K$9&lt;$B$9,AVERAGE(OFFSET('Recap Jour'!$K$4,K$9,,MIN(L$9,$B$9)-K$9+1)),"")</f>
        <v>#N/A</v>
      </c>
      <c r="L57" s="263" t="e">
        <f ca="1">IF(L$9&lt;$B$9,AVERAGE(OFFSET('Recap Jour'!$K$4,L$9,,MIN(M$9,$B$9)-L$9+1)),"")</f>
        <v>#N/A</v>
      </c>
      <c r="M57" s="263" t="e">
        <f ca="1">IF(M$9&lt;$B$9,AVERAGE(OFFSET('Recap Jour'!$K$4,M$9,,MIN(N$9,$B$9)-M$9+1)),"")</f>
        <v>#N/A</v>
      </c>
      <c r="N57" s="263" t="e">
        <f ca="1">IF(N$9&lt;$B$9,AVERAGE(OFFSET('Recap Jour'!$K$4,N$9,,MIN(O$9,$B$9)-N$9+1)),"")</f>
        <v>#N/A</v>
      </c>
      <c r="O57" s="190"/>
    </row>
  </sheetData>
  <mergeCells count="4">
    <mergeCell ref="E1:N3"/>
    <mergeCell ref="G5:I5"/>
    <mergeCell ref="J5:L5"/>
    <mergeCell ref="H4:J4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Q33"/>
  <sheetViews>
    <sheetView workbookViewId="0">
      <selection sqref="A1:XFD1048576"/>
    </sheetView>
  </sheetViews>
  <sheetFormatPr baseColWidth="10" defaultRowHeight="14.5" x14ac:dyDescent="0.35"/>
  <sheetData>
    <row r="1" spans="1:17" x14ac:dyDescent="0.35">
      <c r="A1" s="457" t="s">
        <v>224</v>
      </c>
      <c r="B1" s="457"/>
      <c r="C1" s="457"/>
      <c r="D1" s="457"/>
      <c r="E1" s="458" t="s">
        <v>225</v>
      </c>
      <c r="F1" s="458"/>
      <c r="G1" s="458"/>
      <c r="H1" s="458"/>
      <c r="I1" s="459" t="s">
        <v>134</v>
      </c>
      <c r="J1" s="459"/>
      <c r="K1" s="459"/>
      <c r="L1" s="459"/>
      <c r="M1" s="461" t="s">
        <v>180</v>
      </c>
      <c r="N1" s="461"/>
      <c r="O1" s="461"/>
      <c r="P1" s="461"/>
    </row>
    <row r="2" spans="1:17" x14ac:dyDescent="0.35">
      <c r="A2" s="457"/>
      <c r="B2" s="457"/>
      <c r="C2" s="457"/>
      <c r="D2" s="457"/>
      <c r="E2" s="458"/>
      <c r="F2" s="458"/>
      <c r="G2" s="458"/>
      <c r="H2" s="458"/>
      <c r="I2" s="460"/>
      <c r="J2" s="460"/>
      <c r="K2" s="460"/>
      <c r="L2" s="460"/>
      <c r="M2" s="461"/>
      <c r="N2" s="461"/>
      <c r="O2" s="461"/>
      <c r="P2" s="461"/>
    </row>
    <row r="3" spans="1:17" x14ac:dyDescent="0.35">
      <c r="A3" s="452" t="s">
        <v>99</v>
      </c>
      <c r="B3" s="452"/>
      <c r="C3" s="452"/>
      <c r="D3" s="452"/>
      <c r="E3" s="453" t="s">
        <v>105</v>
      </c>
      <c r="F3" s="453"/>
      <c r="G3" s="453"/>
      <c r="H3" s="453"/>
      <c r="I3" s="455" t="s">
        <v>126</v>
      </c>
      <c r="J3" s="455"/>
      <c r="K3" s="455"/>
      <c r="L3" s="455"/>
      <c r="M3" s="456" t="s">
        <v>226</v>
      </c>
      <c r="N3" s="456"/>
      <c r="O3" s="456"/>
      <c r="P3" s="456"/>
      <c r="Q3" s="267"/>
    </row>
    <row r="4" spans="1:17" x14ac:dyDescent="0.35">
      <c r="A4" s="448" t="s">
        <v>227</v>
      </c>
      <c r="B4" s="448"/>
      <c r="C4" s="448"/>
      <c r="D4" s="448"/>
      <c r="E4" s="449" t="s">
        <v>228</v>
      </c>
      <c r="F4" s="449"/>
      <c r="G4" s="449"/>
      <c r="H4" s="449"/>
      <c r="I4" s="451" t="s">
        <v>229</v>
      </c>
      <c r="J4" s="451"/>
      <c r="K4" s="451"/>
      <c r="L4" s="451"/>
      <c r="M4" s="454" t="s">
        <v>230</v>
      </c>
      <c r="N4" s="454"/>
      <c r="O4" s="454"/>
      <c r="P4" s="454"/>
      <c r="Q4" s="267"/>
    </row>
    <row r="5" spans="1:17" x14ac:dyDescent="0.35">
      <c r="A5" s="268"/>
      <c r="B5" s="268"/>
      <c r="C5" s="268"/>
      <c r="D5" s="268"/>
      <c r="E5" s="269"/>
      <c r="F5" s="269"/>
      <c r="G5" s="269"/>
      <c r="H5" s="269"/>
      <c r="I5" s="270"/>
      <c r="J5" s="270"/>
      <c r="K5" s="270"/>
      <c r="L5" s="270"/>
      <c r="M5" s="271"/>
      <c r="N5" s="271"/>
      <c r="O5" s="271"/>
      <c r="P5" s="271"/>
      <c r="Q5" s="272"/>
    </row>
    <row r="6" spans="1:17" x14ac:dyDescent="0.35">
      <c r="A6" s="452" t="s">
        <v>101</v>
      </c>
      <c r="B6" s="452"/>
      <c r="C6" s="452"/>
      <c r="D6" s="452"/>
      <c r="E6" s="453" t="s">
        <v>109</v>
      </c>
      <c r="F6" s="453"/>
      <c r="G6" s="453"/>
      <c r="H6" s="453"/>
      <c r="I6" s="455" t="s">
        <v>125</v>
      </c>
      <c r="J6" s="455"/>
      <c r="K6" s="455"/>
      <c r="L6" s="455"/>
      <c r="M6" s="456" t="s">
        <v>231</v>
      </c>
      <c r="N6" s="456"/>
      <c r="O6" s="456"/>
      <c r="P6" s="456"/>
      <c r="Q6" s="267"/>
    </row>
    <row r="7" spans="1:17" x14ac:dyDescent="0.35">
      <c r="A7" s="448" t="s">
        <v>232</v>
      </c>
      <c r="B7" s="448"/>
      <c r="C7" s="448"/>
      <c r="D7" s="448"/>
      <c r="E7" s="449" t="s">
        <v>233</v>
      </c>
      <c r="F7" s="449"/>
      <c r="G7" s="449"/>
      <c r="H7" s="449"/>
      <c r="I7" s="451" t="s">
        <v>234</v>
      </c>
      <c r="J7" s="451"/>
      <c r="K7" s="451"/>
      <c r="L7" s="451"/>
      <c r="M7" s="454" t="s">
        <v>235</v>
      </c>
      <c r="N7" s="454"/>
      <c r="O7" s="454"/>
      <c r="P7" s="454"/>
      <c r="Q7" s="267"/>
    </row>
    <row r="8" spans="1:17" x14ac:dyDescent="0.35">
      <c r="A8" s="268"/>
      <c r="B8" s="268"/>
      <c r="C8" s="268"/>
      <c r="D8" s="268"/>
      <c r="E8" s="269"/>
      <c r="F8" s="269"/>
      <c r="G8" s="269"/>
      <c r="H8" s="269"/>
      <c r="I8" s="270"/>
      <c r="J8" s="270"/>
      <c r="K8" s="270"/>
      <c r="L8" s="270"/>
      <c r="M8" s="450" t="s">
        <v>236</v>
      </c>
      <c r="N8" s="450"/>
      <c r="O8" s="450"/>
      <c r="P8" s="450"/>
    </row>
    <row r="9" spans="1:17" x14ac:dyDescent="0.35">
      <c r="A9" s="452" t="s">
        <v>103</v>
      </c>
      <c r="B9" s="452"/>
      <c r="C9" s="452"/>
      <c r="D9" s="452"/>
      <c r="E9" s="453" t="s">
        <v>111</v>
      </c>
      <c r="F9" s="453"/>
      <c r="G9" s="453"/>
      <c r="H9" s="453"/>
      <c r="I9" s="455" t="s">
        <v>124</v>
      </c>
      <c r="J9" s="455"/>
      <c r="K9" s="455"/>
      <c r="L9" s="455"/>
      <c r="M9" s="450"/>
      <c r="N9" s="450"/>
      <c r="O9" s="450"/>
      <c r="P9" s="450"/>
    </row>
    <row r="10" spans="1:17" x14ac:dyDescent="0.35">
      <c r="A10" s="448" t="s">
        <v>237</v>
      </c>
      <c r="B10" s="448"/>
      <c r="C10" s="448"/>
      <c r="D10" s="448"/>
      <c r="E10" s="449" t="s">
        <v>238</v>
      </c>
      <c r="F10" s="449"/>
      <c r="G10" s="449"/>
      <c r="H10" s="449"/>
      <c r="I10" s="451" t="s">
        <v>239</v>
      </c>
      <c r="J10" s="451"/>
      <c r="K10" s="451"/>
      <c r="L10" s="451"/>
    </row>
    <row r="11" spans="1:17" x14ac:dyDescent="0.35">
      <c r="A11" s="268"/>
      <c r="B11" s="273"/>
      <c r="C11" s="273"/>
      <c r="D11" s="273"/>
      <c r="E11" s="269"/>
      <c r="F11" s="269"/>
      <c r="G11" s="274"/>
      <c r="H11" s="269"/>
      <c r="I11" s="450" t="s">
        <v>240</v>
      </c>
      <c r="J11" s="450"/>
      <c r="K11" s="450"/>
      <c r="L11" s="450"/>
    </row>
    <row r="12" spans="1:17" x14ac:dyDescent="0.35">
      <c r="A12" s="452" t="s">
        <v>107</v>
      </c>
      <c r="B12" s="452"/>
      <c r="C12" s="452"/>
      <c r="D12" s="452"/>
      <c r="E12" s="453" t="s">
        <v>114</v>
      </c>
      <c r="F12" s="453"/>
      <c r="G12" s="453"/>
      <c r="H12" s="453"/>
      <c r="I12" s="450"/>
      <c r="J12" s="450"/>
      <c r="K12" s="450"/>
      <c r="L12" s="450"/>
    </row>
    <row r="13" spans="1:17" x14ac:dyDescent="0.35">
      <c r="A13" s="448" t="s">
        <v>241</v>
      </c>
      <c r="B13" s="448"/>
      <c r="C13" s="448"/>
      <c r="D13" s="448"/>
      <c r="E13" s="449" t="s">
        <v>242</v>
      </c>
      <c r="F13" s="449"/>
      <c r="G13" s="449"/>
      <c r="H13" s="449"/>
    </row>
    <row r="14" spans="1:17" x14ac:dyDescent="0.35">
      <c r="A14" s="450" t="s">
        <v>243</v>
      </c>
      <c r="B14" s="450"/>
      <c r="C14" s="450"/>
      <c r="D14" s="450"/>
      <c r="E14" s="450" t="s">
        <v>240</v>
      </c>
      <c r="F14" s="450"/>
      <c r="G14" s="450"/>
      <c r="H14" s="450"/>
    </row>
    <row r="15" spans="1:17" x14ac:dyDescent="0.35">
      <c r="A15" s="450"/>
      <c r="B15" s="450"/>
      <c r="C15" s="450"/>
      <c r="D15" s="450"/>
      <c r="E15" s="450"/>
      <c r="F15" s="450"/>
      <c r="G15" s="450"/>
      <c r="H15" s="450"/>
    </row>
    <row r="16" spans="1:17" x14ac:dyDescent="0.35">
      <c r="E16" s="272"/>
      <c r="F16" s="272"/>
      <c r="G16" s="272"/>
    </row>
    <row r="17" spans="2:7" x14ac:dyDescent="0.35">
      <c r="B17" s="272"/>
      <c r="G17" s="272"/>
    </row>
    <row r="18" spans="2:7" x14ac:dyDescent="0.35">
      <c r="B18" s="272"/>
      <c r="C18" s="267"/>
      <c r="D18" s="267"/>
      <c r="E18" s="267"/>
      <c r="F18" s="267"/>
      <c r="G18" s="272"/>
    </row>
    <row r="19" spans="2:7" x14ac:dyDescent="0.35">
      <c r="E19" s="272"/>
      <c r="F19" s="272"/>
      <c r="G19" s="272"/>
    </row>
    <row r="20" spans="2:7" x14ac:dyDescent="0.35">
      <c r="G20" s="272"/>
    </row>
    <row r="21" spans="2:7" x14ac:dyDescent="0.35">
      <c r="B21" s="272"/>
      <c r="C21" s="267"/>
      <c r="D21" s="267"/>
      <c r="E21" s="267"/>
      <c r="F21" s="267"/>
      <c r="G21" s="272"/>
    </row>
    <row r="22" spans="2:7" x14ac:dyDescent="0.35">
      <c r="B22" s="272"/>
      <c r="C22" s="275"/>
      <c r="D22" s="275"/>
      <c r="E22" s="272"/>
      <c r="F22" s="272"/>
      <c r="G22" s="272"/>
    </row>
    <row r="23" spans="2:7" x14ac:dyDescent="0.35">
      <c r="G23" s="272"/>
    </row>
    <row r="24" spans="2:7" x14ac:dyDescent="0.35">
      <c r="E24" s="267"/>
      <c r="F24" s="267"/>
      <c r="G24" s="272"/>
    </row>
    <row r="25" spans="2:7" x14ac:dyDescent="0.35">
      <c r="B25" s="272"/>
      <c r="C25" s="275"/>
      <c r="D25" s="275"/>
      <c r="E25" s="272"/>
      <c r="F25" s="272"/>
      <c r="G25" s="272"/>
    </row>
    <row r="26" spans="2:7" x14ac:dyDescent="0.35">
      <c r="B26" s="272"/>
      <c r="G26" s="272"/>
    </row>
    <row r="27" spans="2:7" x14ac:dyDescent="0.35">
      <c r="E27" s="267"/>
      <c r="F27" s="267"/>
      <c r="G27" s="272"/>
    </row>
    <row r="28" spans="2:7" x14ac:dyDescent="0.35">
      <c r="E28" s="272"/>
      <c r="F28" s="272"/>
      <c r="G28" s="272"/>
    </row>
    <row r="29" spans="2:7" x14ac:dyDescent="0.35">
      <c r="B29" s="272"/>
      <c r="G29" s="272"/>
    </row>
    <row r="30" spans="2:7" x14ac:dyDescent="0.35">
      <c r="B30" s="272"/>
      <c r="C30" s="267"/>
      <c r="D30" s="267"/>
      <c r="E30" s="267"/>
      <c r="F30" s="267"/>
      <c r="G30" s="272"/>
    </row>
    <row r="31" spans="2:7" x14ac:dyDescent="0.35">
      <c r="E31" s="272"/>
      <c r="F31" s="272"/>
      <c r="G31" s="272"/>
    </row>
    <row r="32" spans="2:7" x14ac:dyDescent="0.35">
      <c r="G32" s="272"/>
    </row>
    <row r="33" spans="2:7" x14ac:dyDescent="0.35">
      <c r="B33" s="272"/>
      <c r="C33" s="267"/>
      <c r="D33" s="267"/>
      <c r="E33" s="267"/>
      <c r="F33" s="267"/>
      <c r="G33" s="272"/>
    </row>
  </sheetData>
  <mergeCells count="34">
    <mergeCell ref="A1:D2"/>
    <mergeCell ref="E1:H2"/>
    <mergeCell ref="I1:L2"/>
    <mergeCell ref="M1:P2"/>
    <mergeCell ref="A3:D3"/>
    <mergeCell ref="E3:H3"/>
    <mergeCell ref="I3:L3"/>
    <mergeCell ref="M3:P3"/>
    <mergeCell ref="A4:D4"/>
    <mergeCell ref="E4:H4"/>
    <mergeCell ref="I4:L4"/>
    <mergeCell ref="M4:P4"/>
    <mergeCell ref="A6:D6"/>
    <mergeCell ref="E6:H6"/>
    <mergeCell ref="I6:L6"/>
    <mergeCell ref="M6:P6"/>
    <mergeCell ref="M7:P7"/>
    <mergeCell ref="M8:P9"/>
    <mergeCell ref="A9:D9"/>
    <mergeCell ref="E9:H9"/>
    <mergeCell ref="I9:L9"/>
    <mergeCell ref="I10:L10"/>
    <mergeCell ref="I11:L12"/>
    <mergeCell ref="A12:D12"/>
    <mergeCell ref="E12:H12"/>
    <mergeCell ref="A7:D7"/>
    <mergeCell ref="E7:H7"/>
    <mergeCell ref="I7:L7"/>
    <mergeCell ref="A13:D13"/>
    <mergeCell ref="E13:H13"/>
    <mergeCell ref="A14:D15"/>
    <mergeCell ref="E14:H15"/>
    <mergeCell ref="A10:D10"/>
    <mergeCell ref="E10:H1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13"/>
  <sheetViews>
    <sheetView workbookViewId="0">
      <selection activeCell="B1" sqref="B1"/>
    </sheetView>
  </sheetViews>
  <sheetFormatPr baseColWidth="10" defaultRowHeight="14.5" x14ac:dyDescent="0.35"/>
  <sheetData>
    <row r="1" spans="1:2" x14ac:dyDescent="0.35">
      <c r="A1" s="102" t="s">
        <v>181</v>
      </c>
    </row>
    <row r="2" spans="1:2" x14ac:dyDescent="0.35">
      <c r="A2" s="99" t="s">
        <v>182</v>
      </c>
      <c r="B2" s="103">
        <v>1</v>
      </c>
    </row>
    <row r="3" spans="1:2" x14ac:dyDescent="0.35">
      <c r="A3" s="99" t="s">
        <v>183</v>
      </c>
      <c r="B3" s="103">
        <v>2</v>
      </c>
    </row>
    <row r="4" spans="1:2" x14ac:dyDescent="0.35">
      <c r="A4" s="99" t="s">
        <v>184</v>
      </c>
      <c r="B4" s="103">
        <v>3</v>
      </c>
    </row>
    <row r="5" spans="1:2" x14ac:dyDescent="0.35">
      <c r="A5" s="99" t="s">
        <v>185</v>
      </c>
      <c r="B5" s="103">
        <v>4</v>
      </c>
    </row>
    <row r="6" spans="1:2" x14ac:dyDescent="0.35">
      <c r="A6" s="99" t="s">
        <v>186</v>
      </c>
      <c r="B6" s="103">
        <v>5</v>
      </c>
    </row>
    <row r="7" spans="1:2" x14ac:dyDescent="0.35">
      <c r="A7" s="99" t="s">
        <v>187</v>
      </c>
      <c r="B7" s="103">
        <v>6</v>
      </c>
    </row>
    <row r="8" spans="1:2" x14ac:dyDescent="0.35">
      <c r="A8" s="99" t="s">
        <v>188</v>
      </c>
      <c r="B8" s="103">
        <v>7</v>
      </c>
    </row>
    <row r="9" spans="1:2" x14ac:dyDescent="0.35">
      <c r="A9" s="99" t="s">
        <v>189</v>
      </c>
      <c r="B9" s="103">
        <v>8</v>
      </c>
    </row>
    <row r="10" spans="1:2" x14ac:dyDescent="0.35">
      <c r="A10" s="99" t="s">
        <v>190</v>
      </c>
      <c r="B10" s="103">
        <v>9</v>
      </c>
    </row>
    <row r="11" spans="1:2" x14ac:dyDescent="0.35">
      <c r="A11" s="99" t="s">
        <v>191</v>
      </c>
      <c r="B11" s="103">
        <v>10</v>
      </c>
    </row>
    <row r="12" spans="1:2" x14ac:dyDescent="0.35">
      <c r="A12" s="99" t="s">
        <v>192</v>
      </c>
      <c r="B12" s="103">
        <v>11</v>
      </c>
    </row>
    <row r="13" spans="1:2" x14ac:dyDescent="0.35">
      <c r="A13" s="99" t="s">
        <v>193</v>
      </c>
      <c r="B13" s="103">
        <v>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workbookViewId="0">
      <selection activeCell="E18" sqref="E18"/>
    </sheetView>
  </sheetViews>
  <sheetFormatPr baseColWidth="10" defaultRowHeight="14.5" x14ac:dyDescent="0.35"/>
  <cols>
    <col min="1" max="1" width="8.26953125" bestFit="1" customWidth="1"/>
    <col min="2" max="2" width="20.6328125" style="3" bestFit="1" customWidth="1"/>
    <col min="3" max="3" width="19.26953125" style="3" bestFit="1" customWidth="1"/>
  </cols>
  <sheetData>
    <row r="1" spans="1:3" x14ac:dyDescent="0.35">
      <c r="A1" t="s">
        <v>72</v>
      </c>
      <c r="B1" s="3" t="s">
        <v>65</v>
      </c>
      <c r="C1" s="3" t="s">
        <v>66</v>
      </c>
    </row>
    <row r="2" spans="1:3" x14ac:dyDescent="0.35">
      <c r="A2">
        <v>2016</v>
      </c>
      <c r="B2" s="3">
        <f>DATE(Tableau2[[#This Row],[année]],3,31)-WEEKDAY(DATE(Tableau2[[#This Row],[année]],3,31),2)+2/24</f>
        <v>42456.083333333336</v>
      </c>
      <c r="C2" s="3">
        <f>DATE(Tableau2[[#This Row],[année]],10,31)-WEEKDAY(DATE(Tableau2[[#This Row],[année]],10,31),2)-1+3/24</f>
        <v>42672.125</v>
      </c>
    </row>
    <row r="3" spans="1:3" x14ac:dyDescent="0.35">
      <c r="A3">
        <v>2017</v>
      </c>
      <c r="B3" s="3">
        <f>DATE(Tableau2[[#This Row],[année]],3,31)-WEEKDAY(DATE(Tableau2[[#This Row],[année]],3,31),2)+2/24</f>
        <v>42820.083333333336</v>
      </c>
      <c r="C3" s="3">
        <f>DATE(Tableau2[[#This Row],[année]],10,31)-WEEKDAY(DATE(Tableau2[[#This Row],[année]],10,31),2)-1+3/24</f>
        <v>43036.125</v>
      </c>
    </row>
    <row r="4" spans="1:3" x14ac:dyDescent="0.35">
      <c r="A4">
        <v>2018</v>
      </c>
      <c r="B4" s="3">
        <f>DATE(Tableau2[[#This Row],[année]],3,31)-WEEKDAY(DATE(Tableau2[[#This Row],[année]],3,31),2)+2/24</f>
        <v>43184.083333333336</v>
      </c>
      <c r="C4" s="3">
        <f>DATE(Tableau2[[#This Row],[année]],10,31)-WEEKDAY(DATE(Tableau2[[#This Row],[année]],10,31),2)-1+3/24</f>
        <v>43400.125</v>
      </c>
    </row>
    <row r="5" spans="1:3" x14ac:dyDescent="0.35">
      <c r="A5">
        <v>2019</v>
      </c>
      <c r="B5" s="3">
        <f>DATE(Tableau2[[#This Row],[année]],3,31)-WEEKDAY(DATE(Tableau2[[#This Row],[année]],3,31),2)+2/24</f>
        <v>43548.083333333336</v>
      </c>
      <c r="C5" s="3">
        <f>DATE(Tableau2[[#This Row],[année]],10,31)-WEEKDAY(DATE(Tableau2[[#This Row],[année]],10,31),2)-1+3/24</f>
        <v>43764.125</v>
      </c>
    </row>
    <row r="6" spans="1:3" x14ac:dyDescent="0.35">
      <c r="A6">
        <v>2020</v>
      </c>
      <c r="B6" s="3">
        <f>DATE(Tableau2[[#This Row],[année]],3,31)-WEEKDAY(DATE(Tableau2[[#This Row],[année]],3,31),2)+2/24</f>
        <v>43919.083333333336</v>
      </c>
      <c r="C6" s="3">
        <f>DATE(Tableau2[[#This Row],[année]],10,31)-WEEKDAY(DATE(Tableau2[[#This Row],[année]],10,31),2)-1+3/24</f>
        <v>44128.125</v>
      </c>
    </row>
    <row r="7" spans="1:3" x14ac:dyDescent="0.35">
      <c r="A7">
        <v>2021</v>
      </c>
      <c r="B7" s="3">
        <f>DATE(Tableau2[[#This Row],[année]],3,31)-WEEKDAY(DATE(Tableau2[[#This Row],[année]],3,31),2)+2/24</f>
        <v>44283.083333333336</v>
      </c>
      <c r="C7" s="3">
        <f>DATE(Tableau2[[#This Row],[année]],10,31)-WEEKDAY(DATE(Tableau2[[#This Row],[année]],10,31),2)-1+3/24</f>
        <v>44492.125</v>
      </c>
    </row>
    <row r="8" spans="1:3" x14ac:dyDescent="0.35">
      <c r="A8">
        <v>2022</v>
      </c>
      <c r="B8" s="3">
        <f>DATE(Tableau2[[#This Row],[année]],3,31)-WEEKDAY(DATE(Tableau2[[#This Row],[année]],3,31),2)+2/24</f>
        <v>44647.083333333336</v>
      </c>
      <c r="C8" s="3">
        <f>DATE(Tableau2[[#This Row],[année]],10,31)-WEEKDAY(DATE(Tableau2[[#This Row],[année]],10,31),2)-1+3/24</f>
        <v>44863.125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Bdd</vt:lpstr>
      <vt:lpstr>TCD 0h-0h</vt:lpstr>
      <vt:lpstr>TCD 6h-6h</vt:lpstr>
      <vt:lpstr>TCD 18h-18h</vt:lpstr>
      <vt:lpstr>TCD vent</vt:lpstr>
      <vt:lpstr>Recap Jour</vt:lpstr>
      <vt:lpstr>Recap Mois</vt:lpstr>
      <vt:lpstr>Température</vt:lpstr>
      <vt:lpstr>Précipitations</vt:lpstr>
      <vt:lpstr>Pression</vt:lpstr>
      <vt:lpstr>Vent</vt:lpstr>
      <vt:lpstr>Récapitulatif</vt:lpstr>
      <vt:lpstr>Définitions</vt:lpstr>
      <vt:lpstr>Annexe</vt:lpstr>
      <vt:lpstr>Heures été</vt:lpstr>
      <vt:lpstr>_mois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2020-05-02T10:54:12Z</dcterms:created>
  <dcterms:modified xsi:type="dcterms:W3CDTF">2020-05-19T03:11:25Z</dcterms:modified>
</cp:coreProperties>
</file>