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19"/>
  </bookViews>
  <sheets>
    <sheet name="Recap 日本" sheetId="67" r:id="rId1"/>
    <sheet name="Recap International" sheetId="70" r:id="rId2"/>
    <sheet name="Recap  prix client" sheetId="69" r:id="rId3"/>
    <sheet name="Recap  prix client Ishibashi " sheetId="68" r:id="rId4"/>
    <sheet name="例え１" sheetId="66" r:id="rId5"/>
    <sheet name="例え２" sheetId="199" r:id="rId6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66" l="1"/>
  <c r="A7" i="67"/>
  <c r="C7" i="69"/>
  <c r="A1" i="199"/>
  <c r="A8" i="67"/>
  <c r="C8" i="69"/>
  <c r="D7" i="69"/>
  <c r="D8" i="69"/>
  <c r="E7" i="69"/>
  <c r="E8" i="69"/>
  <c r="F7" i="69"/>
  <c r="F8" i="69"/>
  <c r="G7" i="69"/>
  <c r="G8" i="69"/>
  <c r="H7" i="69"/>
  <c r="H8" i="69"/>
  <c r="I7" i="69"/>
  <c r="I8" i="69"/>
  <c r="J7" i="69"/>
  <c r="J8" i="69"/>
  <c r="K7" i="69"/>
  <c r="K8" i="69"/>
  <c r="L7" i="69"/>
  <c r="L8" i="69"/>
  <c r="M7" i="69"/>
  <c r="M8" i="69"/>
  <c r="N7" i="69"/>
  <c r="N8" i="69"/>
  <c r="A1" i="68"/>
  <c r="A1" i="69"/>
  <c r="B1" i="68"/>
  <c r="B1" i="69"/>
  <c r="A7" i="69"/>
  <c r="O7" i="69"/>
  <c r="A8" i="69"/>
  <c r="O8" i="69"/>
  <c r="C7" i="68"/>
  <c r="C8" i="68"/>
  <c r="D7" i="68"/>
  <c r="D8" i="68"/>
  <c r="E7" i="68"/>
  <c r="E8" i="68"/>
  <c r="F7" i="68"/>
  <c r="F8" i="68"/>
  <c r="G7" i="68"/>
  <c r="G8" i="68"/>
  <c r="H7" i="68"/>
  <c r="H8" i="68"/>
  <c r="I7" i="68"/>
  <c r="I8" i="68"/>
  <c r="J7" i="68"/>
  <c r="J8" i="68"/>
  <c r="K7" i="68"/>
  <c r="K8" i="68"/>
  <c r="L7" i="68"/>
  <c r="L8" i="68"/>
  <c r="M7" i="68"/>
  <c r="M8" i="68"/>
  <c r="N7" i="68"/>
  <c r="N8" i="68"/>
  <c r="A8" i="68"/>
  <c r="O8" i="68"/>
  <c r="A7" i="68"/>
  <c r="O7" i="68"/>
  <c r="B1" i="67"/>
  <c r="P7" i="67"/>
  <c r="P8" i="67"/>
  <c r="J7" i="67"/>
  <c r="K7" i="67"/>
  <c r="O7" i="67"/>
  <c r="J8" i="67"/>
  <c r="K8" i="67"/>
  <c r="O8" i="67"/>
  <c r="N7" i="67"/>
  <c r="N8" i="67"/>
  <c r="L7" i="67"/>
  <c r="L8" i="67"/>
  <c r="D7" i="67"/>
  <c r="D8" i="67"/>
  <c r="E7" i="67"/>
  <c r="E8" i="67"/>
  <c r="F7" i="67"/>
  <c r="F8" i="67"/>
  <c r="G7" i="67"/>
  <c r="G8" i="67"/>
  <c r="H7" i="67"/>
  <c r="H8" i="67"/>
  <c r="I7" i="67"/>
  <c r="I8" i="67"/>
  <c r="C7" i="67"/>
  <c r="C8" i="67"/>
  <c r="E7" i="66"/>
  <c r="G7" i="66"/>
  <c r="E8" i="66"/>
  <c r="G8" i="66"/>
  <c r="E9" i="66"/>
  <c r="G9" i="66"/>
  <c r="E10" i="66"/>
  <c r="G10" i="66"/>
  <c r="E11" i="66"/>
  <c r="G11" i="66"/>
  <c r="E12" i="66"/>
  <c r="G12" i="66"/>
  <c r="E13" i="66"/>
  <c r="G13" i="66"/>
  <c r="G14" i="66"/>
  <c r="E17" i="66"/>
  <c r="G17" i="66"/>
  <c r="E18" i="66"/>
  <c r="G18" i="66"/>
  <c r="E19" i="66"/>
  <c r="G19" i="66"/>
  <c r="E20" i="66"/>
  <c r="G20" i="66"/>
  <c r="G21" i="66"/>
  <c r="E23" i="66"/>
  <c r="G23" i="66"/>
  <c r="G25" i="66"/>
  <c r="E28" i="66"/>
  <c r="G28" i="66"/>
  <c r="E29" i="66"/>
  <c r="G29" i="66"/>
  <c r="E30" i="66"/>
  <c r="G30" i="66"/>
  <c r="E31" i="66"/>
  <c r="G31" i="66"/>
  <c r="E32" i="66"/>
  <c r="G32" i="66"/>
  <c r="E33" i="66"/>
  <c r="G33" i="66"/>
  <c r="G34" i="66"/>
  <c r="E37" i="66"/>
  <c r="G37" i="66"/>
  <c r="E38" i="66"/>
  <c r="G38" i="66"/>
  <c r="E39" i="66"/>
  <c r="G39" i="66"/>
  <c r="E40" i="66"/>
  <c r="G40" i="66"/>
  <c r="G41" i="66"/>
  <c r="G43" i="66"/>
  <c r="G45" i="66"/>
  <c r="I6" i="70"/>
  <c r="O6" i="70"/>
  <c r="S6" i="70"/>
  <c r="G76" i="66"/>
  <c r="G77" i="66"/>
  <c r="R6" i="70"/>
  <c r="G48" i="66"/>
  <c r="G49" i="66"/>
  <c r="H6" i="70"/>
  <c r="Q6" i="70"/>
  <c r="G70" i="66"/>
  <c r="G72" i="66"/>
  <c r="P6" i="70"/>
  <c r="G81" i="66"/>
  <c r="G82" i="66"/>
  <c r="J6" i="70"/>
  <c r="N6" i="70"/>
  <c r="G87" i="66"/>
  <c r="G88" i="66"/>
  <c r="M6" i="70"/>
  <c r="L6" i="70"/>
  <c r="K6" i="70"/>
  <c r="G6" i="70"/>
  <c r="F6" i="70"/>
  <c r="E6" i="70"/>
  <c r="D6" i="70"/>
  <c r="C6" i="70"/>
  <c r="G59" i="66"/>
  <c r="G60" i="66"/>
  <c r="G65" i="66"/>
  <c r="G66" i="66"/>
  <c r="M7" i="67"/>
  <c r="E14" i="66"/>
  <c r="E21" i="66"/>
  <c r="E25" i="66"/>
  <c r="G87" i="199"/>
  <c r="E7" i="199"/>
  <c r="G7" i="199"/>
  <c r="E8" i="199"/>
  <c r="G8" i="199"/>
  <c r="E9" i="199"/>
  <c r="G9" i="199"/>
  <c r="E10" i="199"/>
  <c r="G10" i="199"/>
  <c r="E11" i="199"/>
  <c r="G11" i="199"/>
  <c r="E12" i="199"/>
  <c r="G12" i="199"/>
  <c r="E13" i="199"/>
  <c r="G13" i="199"/>
  <c r="G14" i="199"/>
  <c r="E17" i="199"/>
  <c r="G17" i="199"/>
  <c r="E18" i="199"/>
  <c r="G18" i="199"/>
  <c r="E19" i="199"/>
  <c r="G19" i="199"/>
  <c r="E20" i="199"/>
  <c r="G20" i="199"/>
  <c r="G21" i="199"/>
  <c r="G23" i="199"/>
  <c r="G25" i="199"/>
  <c r="E28" i="199"/>
  <c r="G28" i="199"/>
  <c r="E29" i="199"/>
  <c r="G29" i="199"/>
  <c r="E30" i="199"/>
  <c r="G30" i="199"/>
  <c r="E31" i="199"/>
  <c r="G31" i="199"/>
  <c r="E32" i="199"/>
  <c r="G32" i="199"/>
  <c r="E33" i="199"/>
  <c r="G33" i="199"/>
  <c r="G34" i="199"/>
  <c r="E37" i="199"/>
  <c r="G37" i="199"/>
  <c r="E38" i="199"/>
  <c r="G38" i="199"/>
  <c r="E39" i="199"/>
  <c r="G39" i="199"/>
  <c r="E40" i="199"/>
  <c r="G40" i="199"/>
  <c r="G41" i="199"/>
  <c r="G43" i="199"/>
  <c r="G45" i="199"/>
  <c r="G48" i="199"/>
  <c r="G49" i="199"/>
  <c r="G81" i="199"/>
  <c r="G82" i="199"/>
  <c r="G88" i="199"/>
  <c r="G89" i="199"/>
  <c r="G84" i="199"/>
  <c r="G76" i="199"/>
  <c r="G77" i="199"/>
  <c r="G78" i="199"/>
  <c r="G70" i="199"/>
  <c r="G72" i="199"/>
  <c r="G73" i="199"/>
  <c r="G65" i="199"/>
  <c r="G59" i="199"/>
  <c r="G60" i="199"/>
  <c r="G66" i="199"/>
  <c r="G67" i="199"/>
  <c r="G62" i="199"/>
  <c r="G54" i="199"/>
  <c r="G55" i="199"/>
  <c r="G56" i="199"/>
  <c r="G51" i="199"/>
  <c r="E34" i="199"/>
  <c r="E41" i="199"/>
  <c r="E43" i="199"/>
  <c r="F43" i="199"/>
  <c r="F41" i="199"/>
  <c r="F34" i="199"/>
  <c r="E14" i="199"/>
  <c r="E21" i="199"/>
  <c r="E25" i="199"/>
  <c r="F25" i="199"/>
  <c r="F21" i="199"/>
  <c r="A8" i="199"/>
  <c r="A9" i="199"/>
  <c r="A10" i="199"/>
  <c r="A11" i="199"/>
  <c r="A12" i="199"/>
  <c r="A13" i="199"/>
  <c r="A17" i="199"/>
  <c r="A18" i="199"/>
  <c r="A19" i="199"/>
  <c r="A20" i="199"/>
  <c r="F14" i="199"/>
  <c r="A1" i="67"/>
  <c r="G89" i="66"/>
  <c r="G84" i="66"/>
  <c r="G78" i="66"/>
  <c r="G73" i="66"/>
  <c r="G67" i="66"/>
  <c r="G62" i="66"/>
  <c r="G54" i="66"/>
  <c r="G55" i="66"/>
  <c r="G56" i="66"/>
  <c r="G51" i="66"/>
  <c r="E34" i="66"/>
  <c r="E41" i="66"/>
  <c r="E43" i="66"/>
  <c r="F43" i="66"/>
  <c r="F41" i="66"/>
  <c r="F34" i="66"/>
  <c r="F25" i="66"/>
  <c r="F21" i="66"/>
  <c r="A8" i="66"/>
  <c r="A9" i="66"/>
  <c r="A10" i="66"/>
  <c r="A11" i="66"/>
  <c r="A12" i="66"/>
  <c r="A13" i="66"/>
  <c r="A17" i="66"/>
  <c r="A18" i="66"/>
  <c r="A19" i="66"/>
  <c r="A20" i="66"/>
  <c r="F14" i="66"/>
</calcChain>
</file>

<file path=xl/comments1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auto sacramentale</author>
  </authors>
  <commentList>
    <comment ref="B5" authorId="0" shape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<sst xmlns="http://schemas.openxmlformats.org/spreadsheetml/2006/main" count="349" uniqueCount="133">
  <si>
    <t>PU</t>
  </si>
  <si>
    <t>Nb</t>
  </si>
  <si>
    <t>PUPF</t>
  </si>
  <si>
    <t>%perte</t>
  </si>
  <si>
    <t>Euro</t>
  </si>
  <si>
    <t>Commentaires</t>
  </si>
  <si>
    <t>Eco-emballages</t>
  </si>
  <si>
    <t>PRI</t>
  </si>
  <si>
    <t>TVA</t>
  </si>
  <si>
    <t>Date</t>
  </si>
  <si>
    <t>BAPSA</t>
  </si>
  <si>
    <t>Total Main d' œuvre + divers</t>
  </si>
  <si>
    <t>Champs 1</t>
  </si>
  <si>
    <t xml:space="preserve">Sous-Total Packaging </t>
  </si>
  <si>
    <t>Packaging</t>
  </si>
  <si>
    <t>Sous Total HP</t>
  </si>
  <si>
    <t>Sous total Matiere première Brute</t>
  </si>
  <si>
    <t>Champs 2</t>
  </si>
  <si>
    <t>Champs 3</t>
  </si>
  <si>
    <t>Champs 4</t>
  </si>
  <si>
    <t>Champs 5</t>
  </si>
  <si>
    <t>Champs 6</t>
  </si>
  <si>
    <t>Champs 7</t>
  </si>
  <si>
    <t>Full Service</t>
  </si>
  <si>
    <t>Matière première Brute</t>
  </si>
  <si>
    <t>Total Packaging et Matière Première</t>
  </si>
  <si>
    <t>Main d'œuvre et divers</t>
  </si>
  <si>
    <t>Droits D'alcool</t>
  </si>
  <si>
    <t>Taxes et Droits</t>
  </si>
  <si>
    <t>Total Taxes et Droits</t>
  </si>
  <si>
    <t>Total Hors Packaging et MP</t>
  </si>
  <si>
    <t>PV Distributeur HT</t>
  </si>
  <si>
    <t>Marge Distributeur</t>
  </si>
  <si>
    <t>PV Conseillé client TTC</t>
  </si>
  <si>
    <t>PV Conseillé client HT</t>
  </si>
  <si>
    <t>Marge commerçant</t>
  </si>
  <si>
    <t>Coefficient Marge Distributeur</t>
  </si>
  <si>
    <t>Coéfficient Marge Commerçant</t>
  </si>
  <si>
    <t>Prix de revient Industriel</t>
  </si>
  <si>
    <t xml:space="preserve">Coéfficient Marge Commerçant </t>
  </si>
  <si>
    <t>Liste Prix</t>
  </si>
  <si>
    <t>Référence</t>
  </si>
  <si>
    <t>Désignation</t>
  </si>
  <si>
    <t>Poids Moyen</t>
  </si>
  <si>
    <t>Prix H.T.</t>
  </si>
  <si>
    <t>Unité de vente</t>
  </si>
  <si>
    <t>U.V. / PCB</t>
  </si>
  <si>
    <t>PCB/PAL</t>
  </si>
  <si>
    <t>DLUO Moyenne</t>
  </si>
  <si>
    <t>Code EAN</t>
  </si>
  <si>
    <t>ITF 14</t>
  </si>
  <si>
    <t>PVC</t>
  </si>
  <si>
    <t>Prix d'Achat Boutique</t>
  </si>
  <si>
    <t>Prix Achat DM</t>
  </si>
  <si>
    <t>Taux Marge DM</t>
  </si>
  <si>
    <t>Marge Brute Boutique</t>
  </si>
  <si>
    <t>Marge Brute DM</t>
  </si>
  <si>
    <t>Prix Achat Lex</t>
  </si>
  <si>
    <t>P.A. BEP</t>
  </si>
  <si>
    <t>P.A. Distributeurs</t>
  </si>
  <si>
    <t>Marge Brute Distributeur</t>
  </si>
  <si>
    <t>Taux Marge Distributeur</t>
  </si>
  <si>
    <t>Taux Marge BEP</t>
  </si>
  <si>
    <t>Marge Brute BEP</t>
  </si>
  <si>
    <t>Désignation Japon</t>
  </si>
  <si>
    <t>Taux Marge Boutique Japon</t>
  </si>
  <si>
    <t>PV Distributeur HT Japon</t>
  </si>
  <si>
    <t>Marge Distributeur Japon</t>
  </si>
  <si>
    <t>Coefficient Marge Distributeur Japon</t>
  </si>
  <si>
    <t>PV Conseillé client TTC Japon</t>
  </si>
  <si>
    <t>PV Conseillé client HT Japon</t>
  </si>
  <si>
    <t>Marge commerçant Japon</t>
  </si>
  <si>
    <t>Marge Vente Japon - Ishibashi Exploitation</t>
  </si>
  <si>
    <t>PV Ishibashi Exploitation HT</t>
  </si>
  <si>
    <t>Marge vente Ishibashi Exploitation</t>
  </si>
  <si>
    <t>Marge Vente Ishibashi Exploitation - Distributeur</t>
  </si>
  <si>
    <t>Marge Vente Ishibashi Exploitation - BEP</t>
  </si>
  <si>
    <t>Nom produit Japonais :</t>
  </si>
  <si>
    <t>Nom France :</t>
  </si>
  <si>
    <t>田中哲夫</t>
  </si>
  <si>
    <t>ソレル</t>
  </si>
  <si>
    <t>Marge Vente 竹田-&gt; Boutique Japon</t>
  </si>
  <si>
    <t>Raccourci Fiche</t>
  </si>
  <si>
    <t>Photo</t>
  </si>
  <si>
    <t>REFERENCE :</t>
  </si>
  <si>
    <t>Unité de Vente :</t>
  </si>
  <si>
    <t>UV par PCB :</t>
  </si>
  <si>
    <t>PCB / Pal :</t>
  </si>
  <si>
    <t>MARQUE :</t>
  </si>
  <si>
    <t>FOURNISSEUR :</t>
  </si>
  <si>
    <t>Matière :</t>
  </si>
  <si>
    <t>DLUO :</t>
  </si>
  <si>
    <t>Poids Moyen :</t>
  </si>
  <si>
    <t>EAN :</t>
  </si>
  <si>
    <t>ITF14 :</t>
  </si>
  <si>
    <t>45 gr</t>
  </si>
  <si>
    <t>Inoki</t>
  </si>
  <si>
    <t xml:space="preserve"> 3 ans</t>
  </si>
  <si>
    <r>
      <t xml:space="preserve"> </t>
    </r>
    <r>
      <rPr>
        <b/>
        <sz val="12"/>
        <rFont val="ＭＳ Ｐゴシック"/>
        <family val="2"/>
        <charset val="128"/>
      </rPr>
      <t>キノコ１</t>
    </r>
  </si>
  <si>
    <t>Kinoko 1</t>
  </si>
  <si>
    <t>キノコ</t>
  </si>
  <si>
    <t>無花果</t>
  </si>
  <si>
    <t>Figue</t>
  </si>
  <si>
    <t>Matière</t>
  </si>
  <si>
    <t>P.V.C.</t>
  </si>
  <si>
    <t>Marge LEX -&gt; BEP</t>
  </si>
  <si>
    <t>Marge Brute Lex -&gt; BEP</t>
  </si>
  <si>
    <t>Marge LEX -&gt; Distributeurs</t>
  </si>
  <si>
    <t>Marge Brute Lex  -&gt; Distributeurs</t>
  </si>
  <si>
    <t>testé</t>
  </si>
  <si>
    <t>TESTE :</t>
  </si>
  <si>
    <t>Teste</t>
  </si>
  <si>
    <t>Feuille</t>
  </si>
  <si>
    <t>C2</t>
  </si>
  <si>
    <t>C4</t>
  </si>
  <si>
    <t>C3</t>
  </si>
  <si>
    <t>E3</t>
  </si>
  <si>
    <t>K2</t>
  </si>
  <si>
    <t>E25</t>
  </si>
  <si>
    <t>G45</t>
  </si>
  <si>
    <t>G60</t>
  </si>
  <si>
    <t>G63</t>
  </si>
  <si>
    <t>G61</t>
  </si>
  <si>
    <t>G66</t>
  </si>
  <si>
    <t>D2</t>
  </si>
  <si>
    <t>G71</t>
  </si>
  <si>
    <t>I2</t>
  </si>
  <si>
    <t>I3</t>
  </si>
  <si>
    <t>I4</t>
  </si>
  <si>
    <t>E4</t>
  </si>
  <si>
    <t>K3</t>
  </si>
  <si>
    <t>K4</t>
  </si>
  <si>
    <t>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</si>
</sst>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0.0000"/>
    <numFmt numFmtId="165" formatCode="0.0%"/>
    <numFmt numFmtId="166" formatCode="#,##0.0000\ &quot;€&quot;"/>
    <numFmt numFmtId="167" formatCode="#,##0.000\ &quot;€&quot;"/>
    <numFmt numFmtId="168" formatCode="#,##0.00000\ &quot;€&quot;"/>
    <numFmt numFmtId="169" formatCode="#,##0.0000\ _€"/>
    <numFmt numFmtId="170" formatCode="0.000%"/>
    <numFmt numFmtId="171" formatCode="#,##0.00\ &quot;€&quot;"/>
    <numFmt numFmtId="172" formatCode="#,##0.00\ &quot;€&quot;;[Red]#,##0.00\ &quot;€&quot;"/>
    <numFmt numFmtId="173" formatCode="#,##0.0000\ &quot;€&quot;;[Red]#,##0.0000\ &quot;€&quot;"/>
  </numFmts>
  <fonts count="25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</font>
    <font>
      <sz val="9"/>
      <color indexed="81"/>
      <name val="Arial"/>
    </font>
    <font>
      <b/>
      <sz val="9"/>
      <color indexed="81"/>
      <name val="Arial"/>
    </font>
    <font>
      <sz val="12"/>
      <color theme="0"/>
      <name val="Arial"/>
    </font>
    <font>
      <sz val="28"/>
      <color theme="0"/>
      <name val="Minion Pro"/>
    </font>
    <font>
      <sz val="48"/>
      <color theme="1"/>
      <name val="Calibri"/>
      <scheme val="minor"/>
    </font>
    <font>
      <b/>
      <sz val="12"/>
      <name val="ＭＳ Ｐゴシック"/>
      <family val="2"/>
      <charset val="128"/>
    </font>
    <font>
      <b/>
      <sz val="12"/>
      <name val="Lantinghei TC Heavy"/>
      <family val="2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64">
    <xf numFmtId="0" fontId="0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429">
    <xf numFmtId="0" fontId="0" fillId="0" borderId="0" xfId="0"/>
    <xf numFmtId="0" fontId="6" fillId="2" borderId="0" xfId="0" applyFont="1" applyFill="1" applyAlignment="1" applyProtection="1">
      <alignment horizontal="center"/>
    </xf>
    <xf numFmtId="0" fontId="7" fillId="3" borderId="7" xfId="0" applyFont="1" applyFill="1" applyBorder="1" applyProtection="1"/>
    <xf numFmtId="0" fontId="6" fillId="2" borderId="0" xfId="0" applyFont="1" applyFill="1" applyProtection="1"/>
    <xf numFmtId="14" fontId="6" fillId="2" borderId="0" xfId="0" applyNumberFormat="1" applyFont="1" applyFill="1" applyAlignment="1" applyProtection="1">
      <alignment horizontal="left"/>
    </xf>
    <xf numFmtId="0" fontId="6" fillId="0" borderId="0" xfId="0" applyFont="1" applyProtection="1">
      <protection locked="0"/>
    </xf>
    <xf numFmtId="0" fontId="6" fillId="2" borderId="0" xfId="0" applyFont="1" applyFill="1" applyBorder="1" applyProtection="1"/>
    <xf numFmtId="0" fontId="7" fillId="2" borderId="0" xfId="0" applyFont="1" applyFill="1" applyBorder="1" applyProtection="1"/>
    <xf numFmtId="14" fontId="6" fillId="2" borderId="0" xfId="0" applyNumberFormat="1" applyFont="1" applyFill="1" applyProtection="1"/>
    <xf numFmtId="0" fontId="7" fillId="2" borderId="0" xfId="0" applyFont="1" applyFill="1" applyProtection="1"/>
    <xf numFmtId="0" fontId="6" fillId="2" borderId="3" xfId="0" applyFont="1" applyFill="1" applyBorder="1" applyAlignment="1" applyProtection="1">
      <alignment horizontal="center"/>
      <protection locked="0"/>
    </xf>
    <xf numFmtId="166" fontId="10" fillId="2" borderId="0" xfId="0" applyNumberFormat="1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165" fontId="10" fillId="2" borderId="0" xfId="0" applyNumberFormat="1" applyFont="1" applyFill="1" applyBorder="1" applyAlignment="1" applyProtection="1">
      <alignment vertical="center"/>
      <protection locked="0"/>
    </xf>
    <xf numFmtId="166" fontId="12" fillId="2" borderId="0" xfId="0" applyNumberFormat="1" applyFont="1" applyFill="1" applyBorder="1" applyAlignment="1" applyProtection="1">
      <alignment vertic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0" fontId="6" fillId="2" borderId="4" xfId="0" applyFont="1" applyFill="1" applyBorder="1" applyAlignment="1" applyProtection="1">
      <alignment horizontal="center"/>
      <protection locked="0"/>
    </xf>
    <xf numFmtId="0" fontId="10" fillId="2" borderId="5" xfId="0" applyFont="1" applyFill="1" applyBorder="1" applyAlignment="1" applyProtection="1">
      <alignment vertical="center" wrapText="1"/>
      <protection locked="0"/>
    </xf>
    <xf numFmtId="166" fontId="10" fillId="2" borderId="5" xfId="0" applyNumberFormat="1" applyFont="1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 applyProtection="1">
      <alignment horizontal="center" vertical="center"/>
      <protection locked="0"/>
    </xf>
    <xf numFmtId="165" fontId="10" fillId="2" borderId="5" xfId="0" applyNumberFormat="1" applyFont="1" applyFill="1" applyBorder="1" applyAlignment="1" applyProtection="1">
      <alignment vertical="center"/>
      <protection locked="0"/>
    </xf>
    <xf numFmtId="166" fontId="12" fillId="2" borderId="5" xfId="0" applyNumberFormat="1" applyFont="1" applyFill="1" applyBorder="1" applyAlignment="1" applyProtection="1">
      <alignment vertical="center"/>
      <protection locked="0"/>
    </xf>
    <xf numFmtId="0" fontId="6" fillId="2" borderId="3" xfId="0" applyFont="1" applyFill="1" applyBorder="1" applyAlignment="1" applyProtection="1">
      <alignment horizontal="center"/>
    </xf>
    <xf numFmtId="0" fontId="6" fillId="0" borderId="0" xfId="0" applyFont="1" applyBorder="1" applyProtection="1">
      <protection locked="0"/>
    </xf>
    <xf numFmtId="0" fontId="11" fillId="5" borderId="14" xfId="0" applyFont="1" applyFill="1" applyBorder="1" applyAlignment="1" applyProtection="1">
      <alignment horizontal="center"/>
      <protection locked="0"/>
    </xf>
    <xf numFmtId="0" fontId="6" fillId="5" borderId="15" xfId="0" applyFont="1" applyFill="1" applyBorder="1" applyProtection="1">
      <protection locked="0"/>
    </xf>
    <xf numFmtId="0" fontId="6" fillId="5" borderId="12" xfId="0" applyFont="1" applyFill="1" applyBorder="1" applyAlignment="1" applyProtection="1">
      <alignment horizontal="center"/>
      <protection locked="0"/>
    </xf>
    <xf numFmtId="0" fontId="10" fillId="5" borderId="9" xfId="0" applyFont="1" applyFill="1" applyBorder="1" applyAlignment="1" applyProtection="1">
      <alignment vertical="center"/>
      <protection locked="0"/>
    </xf>
    <xf numFmtId="166" fontId="10" fillId="5" borderId="9" xfId="0" applyNumberFormat="1" applyFont="1" applyFill="1" applyBorder="1" applyAlignment="1" applyProtection="1">
      <alignment horizontal="center" vertical="center"/>
      <protection locked="0"/>
    </xf>
    <xf numFmtId="0" fontId="10" fillId="5" borderId="9" xfId="0" applyFont="1" applyFill="1" applyBorder="1" applyAlignment="1" applyProtection="1">
      <alignment horizontal="center" vertical="center"/>
      <protection locked="0"/>
    </xf>
    <xf numFmtId="165" fontId="10" fillId="5" borderId="9" xfId="0" applyNumberFormat="1" applyFont="1" applyFill="1" applyBorder="1" applyAlignment="1" applyProtection="1">
      <alignment vertical="center"/>
      <protection locked="0"/>
    </xf>
    <xf numFmtId="0" fontId="13" fillId="7" borderId="4" xfId="0" applyFont="1" applyFill="1" applyBorder="1" applyAlignment="1" applyProtection="1">
      <alignment horizontal="center"/>
      <protection locked="0"/>
    </xf>
    <xf numFmtId="0" fontId="13" fillId="7" borderId="5" xfId="0" applyFont="1" applyFill="1" applyBorder="1" applyAlignment="1" applyProtection="1">
      <alignment vertical="center" wrapText="1"/>
      <protection locked="0"/>
    </xf>
    <xf numFmtId="166" fontId="13" fillId="7" borderId="5" xfId="0" applyNumberFormat="1" applyFont="1" applyFill="1" applyBorder="1" applyAlignment="1" applyProtection="1">
      <alignment horizontal="center" vertical="center"/>
      <protection locked="0"/>
    </xf>
    <xf numFmtId="0" fontId="13" fillId="7" borderId="18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vertical="center" wrapText="1"/>
      <protection locked="0"/>
    </xf>
    <xf numFmtId="0" fontId="7" fillId="2" borderId="0" xfId="0" applyFont="1" applyFill="1" applyBorder="1" applyProtection="1">
      <protection locked="0"/>
    </xf>
    <xf numFmtId="164" fontId="7" fillId="2" borderId="0" xfId="0" applyNumberFormat="1" applyFont="1" applyFill="1" applyBorder="1" applyProtection="1">
      <protection locked="0"/>
    </xf>
    <xf numFmtId="0" fontId="6" fillId="2" borderId="24" xfId="0" applyFont="1" applyFill="1" applyBorder="1" applyAlignment="1" applyProtection="1">
      <alignment horizontal="center"/>
    </xf>
    <xf numFmtId="0" fontId="6" fillId="6" borderId="14" xfId="0" applyFont="1" applyFill="1" applyBorder="1" applyAlignment="1" applyProtection="1">
      <alignment horizontal="center"/>
    </xf>
    <xf numFmtId="0" fontId="7" fillId="6" borderId="15" xfId="0" applyFont="1" applyFill="1" applyBorder="1" applyProtection="1"/>
    <xf numFmtId="0" fontId="6" fillId="6" borderId="12" xfId="0" applyFont="1" applyFill="1" applyBorder="1" applyAlignment="1" applyProtection="1">
      <alignment horizontal="center"/>
      <protection locked="0"/>
    </xf>
    <xf numFmtId="0" fontId="10" fillId="6" borderId="9" xfId="0" applyFont="1" applyFill="1" applyBorder="1" applyAlignment="1" applyProtection="1">
      <alignment vertical="center"/>
      <protection locked="0"/>
    </xf>
    <xf numFmtId="166" fontId="10" fillId="6" borderId="9" xfId="0" applyNumberFormat="1" applyFont="1" applyFill="1" applyBorder="1" applyAlignment="1" applyProtection="1">
      <alignment horizontal="center" vertical="center"/>
      <protection locked="0"/>
    </xf>
    <xf numFmtId="0" fontId="10" fillId="6" borderId="9" xfId="0" applyFont="1" applyFill="1" applyBorder="1" applyAlignment="1" applyProtection="1">
      <alignment horizontal="center" vertical="center"/>
      <protection locked="0"/>
    </xf>
    <xf numFmtId="165" fontId="10" fillId="6" borderId="9" xfId="0" applyNumberFormat="1" applyFont="1" applyFill="1" applyBorder="1" applyAlignment="1" applyProtection="1">
      <alignment vertical="center"/>
      <protection locked="0"/>
    </xf>
    <xf numFmtId="0" fontId="10" fillId="6" borderId="9" xfId="0" applyNumberFormat="1" applyFont="1" applyFill="1" applyBorder="1" applyAlignment="1" applyProtection="1">
      <alignment horizontal="center" vertical="center"/>
      <protection locked="0"/>
    </xf>
    <xf numFmtId="0" fontId="7" fillId="6" borderId="15" xfId="0" applyFont="1" applyFill="1" applyBorder="1" applyAlignment="1" applyProtection="1">
      <alignment horizontal="center"/>
    </xf>
    <xf numFmtId="0" fontId="7" fillId="8" borderId="25" xfId="0" applyFont="1" applyFill="1" applyBorder="1" applyAlignment="1">
      <alignment horizontal="center"/>
    </xf>
    <xf numFmtId="0" fontId="7" fillId="8" borderId="26" xfId="0" applyFont="1" applyFill="1" applyBorder="1" applyAlignment="1">
      <alignment horizontal="center"/>
    </xf>
    <xf numFmtId="0" fontId="6" fillId="6" borderId="6" xfId="0" applyFont="1" applyFill="1" applyBorder="1" applyAlignment="1" applyProtection="1">
      <alignment horizontal="center"/>
      <protection locked="0"/>
    </xf>
    <xf numFmtId="0" fontId="10" fillId="6" borderId="7" xfId="0" applyFont="1" applyFill="1" applyBorder="1" applyAlignment="1" applyProtection="1">
      <alignment vertical="center" wrapText="1"/>
      <protection locked="0"/>
    </xf>
    <xf numFmtId="166" fontId="12" fillId="6" borderId="27" xfId="0" applyNumberFormat="1" applyFont="1" applyFill="1" applyBorder="1" applyAlignment="1" applyProtection="1">
      <alignment horizontal="center" vertical="center"/>
      <protection locked="0"/>
    </xf>
    <xf numFmtId="0" fontId="12" fillId="6" borderId="27" xfId="0" applyFont="1" applyFill="1" applyBorder="1" applyAlignment="1" applyProtection="1">
      <alignment horizontal="center" vertical="center"/>
      <protection locked="0"/>
    </xf>
    <xf numFmtId="166" fontId="7" fillId="2" borderId="0" xfId="0" applyNumberFormat="1" applyFont="1" applyFill="1" applyBorder="1" applyProtection="1"/>
    <xf numFmtId="166" fontId="7" fillId="4" borderId="0" xfId="0" applyNumberFormat="1" applyFont="1" applyFill="1" applyBorder="1" applyProtection="1"/>
    <xf numFmtId="0" fontId="6" fillId="9" borderId="14" xfId="0" applyFont="1" applyFill="1" applyBorder="1" applyAlignment="1" applyProtection="1">
      <alignment horizontal="center"/>
      <protection locked="0"/>
    </xf>
    <xf numFmtId="0" fontId="10" fillId="9" borderId="15" xfId="0" applyFont="1" applyFill="1" applyBorder="1" applyAlignment="1" applyProtection="1">
      <alignment vertical="center" wrapText="1"/>
      <protection locked="0"/>
    </xf>
    <xf numFmtId="0" fontId="7" fillId="9" borderId="25" xfId="0" applyFont="1" applyFill="1" applyBorder="1" applyAlignment="1" applyProtection="1">
      <alignment horizontal="center"/>
    </xf>
    <xf numFmtId="0" fontId="6" fillId="9" borderId="12" xfId="0" applyFont="1" applyFill="1" applyBorder="1" applyAlignment="1" applyProtection="1">
      <alignment horizontal="center"/>
    </xf>
    <xf numFmtId="0" fontId="6" fillId="9" borderId="9" xfId="0" applyFont="1" applyFill="1" applyBorder="1" applyProtection="1"/>
    <xf numFmtId="166" fontId="10" fillId="9" borderId="9" xfId="0" applyNumberFormat="1" applyFont="1" applyFill="1" applyBorder="1" applyAlignment="1" applyProtection="1">
      <alignment horizontal="center"/>
      <protection locked="0"/>
    </xf>
    <xf numFmtId="0" fontId="10" fillId="9" borderId="9" xfId="0" applyFont="1" applyFill="1" applyBorder="1" applyAlignment="1" applyProtection="1">
      <alignment horizontal="center"/>
      <protection locked="0"/>
    </xf>
    <xf numFmtId="165" fontId="10" fillId="9" borderId="9" xfId="0" applyNumberFormat="1" applyFont="1" applyFill="1" applyBorder="1" applyProtection="1">
      <protection locked="0"/>
    </xf>
    <xf numFmtId="0" fontId="10" fillId="9" borderId="9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</xf>
    <xf numFmtId="0" fontId="6" fillId="10" borderId="14" xfId="0" applyFont="1" applyFill="1" applyBorder="1" applyAlignment="1" applyProtection="1">
      <alignment horizontal="center"/>
    </xf>
    <xf numFmtId="0" fontId="7" fillId="10" borderId="28" xfId="0" applyFont="1" applyFill="1" applyBorder="1" applyProtection="1"/>
    <xf numFmtId="0" fontId="7" fillId="10" borderId="25" xfId="0" applyFont="1" applyFill="1" applyBorder="1" applyAlignment="1" applyProtection="1">
      <alignment horizontal="center"/>
    </xf>
    <xf numFmtId="0" fontId="6" fillId="10" borderId="12" xfId="0" applyFont="1" applyFill="1" applyBorder="1" applyAlignment="1" applyProtection="1">
      <alignment horizontal="center"/>
    </xf>
    <xf numFmtId="0" fontId="6" fillId="10" borderId="9" xfId="0" applyFont="1" applyFill="1" applyBorder="1" applyProtection="1"/>
    <xf numFmtId="166" fontId="10" fillId="10" borderId="9" xfId="0" applyNumberFormat="1" applyFont="1" applyFill="1" applyBorder="1" applyAlignment="1" applyProtection="1">
      <alignment horizontal="center"/>
      <protection locked="0"/>
    </xf>
    <xf numFmtId="0" fontId="7" fillId="10" borderId="9" xfId="0" applyFont="1" applyFill="1" applyBorder="1" applyProtection="1">
      <protection locked="0"/>
    </xf>
    <xf numFmtId="10" fontId="7" fillId="10" borderId="18" xfId="0" applyNumberFormat="1" applyFont="1" applyFill="1" applyBorder="1" applyProtection="1">
      <protection locked="0"/>
    </xf>
    <xf numFmtId="0" fontId="6" fillId="10" borderId="30" xfId="0" applyFont="1" applyFill="1" applyBorder="1" applyAlignment="1" applyProtection="1">
      <alignment horizontal="center"/>
    </xf>
    <xf numFmtId="0" fontId="6" fillId="10" borderId="22" xfId="0" applyFont="1" applyFill="1" applyBorder="1" applyProtection="1"/>
    <xf numFmtId="166" fontId="10" fillId="10" borderId="22" xfId="0" applyNumberFormat="1" applyFont="1" applyFill="1" applyBorder="1" applyAlignment="1" applyProtection="1">
      <alignment horizontal="center"/>
      <protection locked="0"/>
    </xf>
    <xf numFmtId="0" fontId="7" fillId="10" borderId="22" xfId="0" applyFont="1" applyFill="1" applyBorder="1" applyProtection="1">
      <protection locked="0"/>
    </xf>
    <xf numFmtId="10" fontId="7" fillId="10" borderId="22" xfId="0" applyNumberFormat="1" applyFont="1" applyFill="1" applyBorder="1" applyProtection="1">
      <protection locked="0"/>
    </xf>
    <xf numFmtId="0" fontId="7" fillId="10" borderId="31" xfId="0" applyFont="1" applyFill="1" applyBorder="1" applyAlignment="1" applyProtection="1">
      <alignment horizontal="center"/>
    </xf>
    <xf numFmtId="0" fontId="7" fillId="10" borderId="27" xfId="0" applyFont="1" applyFill="1" applyBorder="1" applyProtection="1"/>
    <xf numFmtId="0" fontId="7" fillId="10" borderId="27" xfId="0" applyFont="1" applyFill="1" applyBorder="1" applyProtection="1">
      <protection locked="0"/>
    </xf>
    <xf numFmtId="0" fontId="6" fillId="9" borderId="30" xfId="0" applyFont="1" applyFill="1" applyBorder="1" applyAlignment="1" applyProtection="1">
      <alignment horizontal="center"/>
    </xf>
    <xf numFmtId="0" fontId="6" fillId="9" borderId="22" xfId="0" applyFont="1" applyFill="1" applyBorder="1" applyProtection="1"/>
    <xf numFmtId="166" fontId="10" fillId="9" borderId="22" xfId="0" applyNumberFormat="1" applyFont="1" applyFill="1" applyBorder="1" applyAlignment="1" applyProtection="1">
      <alignment horizontal="center" vertical="center"/>
      <protection locked="0"/>
    </xf>
    <xf numFmtId="0" fontId="10" fillId="9" borderId="22" xfId="0" applyFont="1" applyFill="1" applyBorder="1" applyAlignment="1" applyProtection="1">
      <alignment horizontal="center" vertical="center"/>
      <protection locked="0"/>
    </xf>
    <xf numFmtId="165" fontId="10" fillId="9" borderId="22" xfId="0" applyNumberFormat="1" applyFont="1" applyFill="1" applyBorder="1" applyProtection="1">
      <protection locked="0"/>
    </xf>
    <xf numFmtId="0" fontId="6" fillId="9" borderId="31" xfId="0" applyFont="1" applyFill="1" applyBorder="1" applyAlignment="1" applyProtection="1">
      <alignment horizontal="center"/>
    </xf>
    <xf numFmtId="0" fontId="7" fillId="9" borderId="27" xfId="0" applyFont="1" applyFill="1" applyBorder="1" applyProtection="1"/>
    <xf numFmtId="166" fontId="7" fillId="9" borderId="27" xfId="0" applyNumberFormat="1" applyFont="1" applyFill="1" applyBorder="1" applyProtection="1"/>
    <xf numFmtId="0" fontId="6" fillId="5" borderId="30" xfId="0" applyFont="1" applyFill="1" applyBorder="1" applyAlignment="1" applyProtection="1">
      <alignment horizontal="center"/>
      <protection locked="0"/>
    </xf>
    <xf numFmtId="0" fontId="10" fillId="5" borderId="22" xfId="0" applyFont="1" applyFill="1" applyBorder="1" applyAlignment="1" applyProtection="1">
      <alignment vertical="center"/>
      <protection locked="0"/>
    </xf>
    <xf numFmtId="166" fontId="10" fillId="5" borderId="22" xfId="0" applyNumberFormat="1" applyFont="1" applyFill="1" applyBorder="1" applyAlignment="1" applyProtection="1">
      <alignment horizontal="center" vertical="center"/>
      <protection locked="0"/>
    </xf>
    <xf numFmtId="0" fontId="10" fillId="5" borderId="22" xfId="0" applyFont="1" applyFill="1" applyBorder="1" applyAlignment="1" applyProtection="1">
      <alignment horizontal="center" vertical="center"/>
      <protection locked="0"/>
    </xf>
    <xf numFmtId="165" fontId="10" fillId="5" borderId="22" xfId="0" applyNumberFormat="1" applyFont="1" applyFill="1" applyBorder="1" applyAlignment="1" applyProtection="1">
      <alignment vertical="center"/>
      <protection locked="0"/>
    </xf>
    <xf numFmtId="0" fontId="6" fillId="5" borderId="31" xfId="0" applyFont="1" applyFill="1" applyBorder="1" applyAlignment="1" applyProtection="1">
      <alignment horizontal="center"/>
      <protection locked="0"/>
    </xf>
    <xf numFmtId="0" fontId="7" fillId="5" borderId="27" xfId="0" applyFont="1" applyFill="1" applyBorder="1" applyProtection="1">
      <protection locked="0"/>
    </xf>
    <xf numFmtId="0" fontId="12" fillId="5" borderId="27" xfId="0" applyFont="1" applyFill="1" applyBorder="1" applyAlignment="1" applyProtection="1">
      <alignment horizontal="center" vertical="center"/>
      <protection locked="0"/>
    </xf>
    <xf numFmtId="0" fontId="11" fillId="6" borderId="30" xfId="0" applyFont="1" applyFill="1" applyBorder="1" applyAlignment="1" applyProtection="1">
      <alignment horizontal="center"/>
      <protection locked="0"/>
    </xf>
    <xf numFmtId="0" fontId="10" fillId="6" borderId="22" xfId="0" applyFont="1" applyFill="1" applyBorder="1" applyAlignment="1" applyProtection="1">
      <alignment vertical="center"/>
      <protection locked="0"/>
    </xf>
    <xf numFmtId="166" fontId="10" fillId="6" borderId="22" xfId="0" applyNumberFormat="1" applyFont="1" applyFill="1" applyBorder="1" applyAlignment="1" applyProtection="1">
      <alignment horizontal="center" vertical="center"/>
      <protection locked="0"/>
    </xf>
    <xf numFmtId="0" fontId="10" fillId="6" borderId="22" xfId="0" applyFont="1" applyFill="1" applyBorder="1" applyAlignment="1" applyProtection="1">
      <alignment horizontal="center" vertical="center"/>
      <protection locked="0"/>
    </xf>
    <xf numFmtId="165" fontId="10" fillId="6" borderId="22" xfId="0" applyNumberFormat="1" applyFont="1" applyFill="1" applyBorder="1" applyAlignment="1" applyProtection="1">
      <alignment vertical="center"/>
      <protection locked="0"/>
    </xf>
    <xf numFmtId="0" fontId="11" fillId="6" borderId="31" xfId="0" applyFont="1" applyFill="1" applyBorder="1" applyAlignment="1" applyProtection="1">
      <alignment horizontal="center"/>
      <protection locked="0"/>
    </xf>
    <xf numFmtId="0" fontId="12" fillId="6" borderId="27" xfId="0" applyFont="1" applyFill="1" applyBorder="1" applyAlignment="1" applyProtection="1">
      <alignment vertical="center"/>
      <protection locked="0"/>
    </xf>
    <xf numFmtId="0" fontId="16" fillId="11" borderId="1" xfId="0" applyFont="1" applyFill="1" applyBorder="1" applyAlignment="1" applyProtection="1">
      <alignment horizontal="center"/>
    </xf>
    <xf numFmtId="0" fontId="16" fillId="11" borderId="2" xfId="0" applyFont="1" applyFill="1" applyBorder="1" applyProtection="1"/>
    <xf numFmtId="169" fontId="16" fillId="11" borderId="25" xfId="0" applyNumberFormat="1" applyFont="1" applyFill="1" applyBorder="1" applyProtection="1"/>
    <xf numFmtId="10" fontId="16" fillId="11" borderId="25" xfId="0" applyNumberFormat="1" applyFont="1" applyFill="1" applyBorder="1" applyProtection="1"/>
    <xf numFmtId="0" fontId="7" fillId="12" borderId="14" xfId="0" applyFont="1" applyFill="1" applyBorder="1" applyAlignment="1" applyProtection="1">
      <alignment horizontal="center"/>
    </xf>
    <xf numFmtId="0" fontId="6" fillId="12" borderId="12" xfId="0" applyFont="1" applyFill="1" applyBorder="1" applyAlignment="1" applyProtection="1">
      <alignment horizontal="center"/>
    </xf>
    <xf numFmtId="0" fontId="7" fillId="12" borderId="10" xfId="0" applyFont="1" applyFill="1" applyBorder="1" applyProtection="1"/>
    <xf numFmtId="0" fontId="7" fillId="13" borderId="10" xfId="0" applyFont="1" applyFill="1" applyBorder="1" applyProtection="1"/>
    <xf numFmtId="164" fontId="7" fillId="12" borderId="33" xfId="0" applyNumberFormat="1" applyFont="1" applyFill="1" applyBorder="1" applyProtection="1"/>
    <xf numFmtId="167" fontId="7" fillId="12" borderId="23" xfId="0" applyNumberFormat="1" applyFont="1" applyFill="1" applyBorder="1" applyProtection="1"/>
    <xf numFmtId="164" fontId="7" fillId="12" borderId="23" xfId="0" applyNumberFormat="1" applyFont="1" applyFill="1" applyBorder="1" applyProtection="1"/>
    <xf numFmtId="10" fontId="7" fillId="12" borderId="23" xfId="2" applyNumberFormat="1" applyFont="1" applyFill="1" applyBorder="1" applyProtection="1"/>
    <xf numFmtId="170" fontId="7" fillId="12" borderId="23" xfId="0" applyNumberFormat="1" applyFont="1" applyFill="1" applyBorder="1" applyProtection="1"/>
    <xf numFmtId="164" fontId="7" fillId="13" borderId="23" xfId="0" applyNumberFormat="1" applyFont="1" applyFill="1" applyBorder="1" applyProtection="1"/>
    <xf numFmtId="167" fontId="7" fillId="13" borderId="23" xfId="0" applyNumberFormat="1" applyFont="1" applyFill="1" applyBorder="1" applyProtection="1"/>
    <xf numFmtId="164" fontId="7" fillId="13" borderId="23" xfId="0" applyNumberFormat="1" applyFont="1" applyFill="1" applyBorder="1" applyProtection="1">
      <protection locked="0"/>
    </xf>
    <xf numFmtId="10" fontId="7" fillId="13" borderId="23" xfId="2" applyNumberFormat="1" applyFont="1" applyFill="1" applyBorder="1" applyProtection="1"/>
    <xf numFmtId="170" fontId="7" fillId="13" borderId="23" xfId="0" applyNumberFormat="1" applyFont="1" applyFill="1" applyBorder="1" applyProtection="1"/>
    <xf numFmtId="0" fontId="7" fillId="12" borderId="11" xfId="0" applyFont="1" applyFill="1" applyBorder="1" applyProtection="1"/>
    <xf numFmtId="2" fontId="7" fillId="12" borderId="11" xfId="0" applyNumberFormat="1" applyFont="1" applyFill="1" applyBorder="1" applyProtection="1"/>
    <xf numFmtId="0" fontId="7" fillId="13" borderId="11" xfId="0" applyFont="1" applyFill="1" applyBorder="1" applyProtection="1"/>
    <xf numFmtId="2" fontId="7" fillId="13" borderId="11" xfId="0" applyNumberFormat="1" applyFont="1" applyFill="1" applyBorder="1" applyProtection="1"/>
    <xf numFmtId="0" fontId="6" fillId="14" borderId="14" xfId="0" applyFont="1" applyFill="1" applyBorder="1" applyAlignment="1" applyProtection="1">
      <alignment horizontal="center"/>
    </xf>
    <xf numFmtId="10" fontId="7" fillId="14" borderId="33" xfId="2" applyNumberFormat="1" applyFont="1" applyFill="1" applyBorder="1" applyProtection="1"/>
    <xf numFmtId="0" fontId="6" fillId="14" borderId="12" xfId="0" applyFont="1" applyFill="1" applyBorder="1" applyAlignment="1" applyProtection="1">
      <alignment horizontal="center"/>
    </xf>
    <xf numFmtId="0" fontId="7" fillId="14" borderId="10" xfId="0" applyFont="1" applyFill="1" applyBorder="1" applyProtection="1"/>
    <xf numFmtId="0" fontId="7" fillId="14" borderId="11" xfId="0" applyFont="1" applyFill="1" applyBorder="1" applyProtection="1"/>
    <xf numFmtId="167" fontId="7" fillId="14" borderId="23" xfId="0" applyNumberFormat="1" applyFont="1" applyFill="1" applyBorder="1" applyProtection="1"/>
    <xf numFmtId="164" fontId="7" fillId="14" borderId="23" xfId="0" applyNumberFormat="1" applyFont="1" applyFill="1" applyBorder="1" applyProtection="1">
      <protection locked="0"/>
    </xf>
    <xf numFmtId="2" fontId="7" fillId="14" borderId="11" xfId="0" applyNumberFormat="1" applyFont="1" applyFill="1" applyBorder="1" applyProtection="1"/>
    <xf numFmtId="164" fontId="7" fillId="14" borderId="23" xfId="0" applyNumberFormat="1" applyFont="1" applyFill="1" applyBorder="1" applyProtection="1"/>
    <xf numFmtId="10" fontId="7" fillId="14" borderId="23" xfId="2" applyNumberFormat="1" applyFont="1" applyFill="1" applyBorder="1" applyProtection="1"/>
    <xf numFmtId="170" fontId="7" fillId="14" borderId="23" xfId="0" applyNumberFormat="1" applyFont="1" applyFill="1" applyBorder="1" applyProtection="1"/>
    <xf numFmtId="0" fontId="6" fillId="14" borderId="17" xfId="0" applyFont="1" applyFill="1" applyBorder="1" applyAlignment="1" applyProtection="1">
      <alignment horizontal="center"/>
    </xf>
    <xf numFmtId="0" fontId="7" fillId="14" borderId="32" xfId="0" applyFont="1" applyFill="1" applyBorder="1" applyProtection="1"/>
    <xf numFmtId="0" fontId="7" fillId="14" borderId="35" xfId="0" applyFont="1" applyFill="1" applyBorder="1" applyProtection="1"/>
    <xf numFmtId="0" fontId="7" fillId="4" borderId="0" xfId="0" applyFont="1" applyFill="1" applyProtection="1"/>
    <xf numFmtId="0" fontId="11" fillId="3" borderId="6" xfId="0" applyFont="1" applyFill="1" applyBorder="1" applyAlignment="1" applyProtection="1">
      <alignment horizontal="center"/>
    </xf>
    <xf numFmtId="0" fontId="11" fillId="3" borderId="7" xfId="0" applyFont="1" applyFill="1" applyBorder="1" applyProtection="1"/>
    <xf numFmtId="0" fontId="0" fillId="4" borderId="0" xfId="0" applyFill="1"/>
    <xf numFmtId="0" fontId="0" fillId="4" borderId="0" xfId="0" applyFill="1" applyBorder="1"/>
    <xf numFmtId="10" fontId="7" fillId="12" borderId="23" xfId="0" applyNumberFormat="1" applyFont="1" applyFill="1" applyBorder="1" applyProtection="1"/>
    <xf numFmtId="166" fontId="12" fillId="6" borderId="27" xfId="0" applyNumberFormat="1" applyFont="1" applyFill="1" applyBorder="1" applyAlignment="1" applyProtection="1">
      <alignment horizontal="center" vertical="center"/>
    </xf>
    <xf numFmtId="165" fontId="10" fillId="2" borderId="0" xfId="0" applyNumberFormat="1" applyFont="1" applyFill="1" applyBorder="1" applyAlignment="1" applyProtection="1">
      <alignment vertical="center"/>
    </xf>
    <xf numFmtId="165" fontId="12" fillId="6" borderId="27" xfId="0" applyNumberFormat="1" applyFont="1" applyFill="1" applyBorder="1" applyAlignment="1" applyProtection="1">
      <alignment vertical="center"/>
    </xf>
    <xf numFmtId="166" fontId="10" fillId="6" borderId="9" xfId="0" applyNumberFormat="1" applyFont="1" applyFill="1" applyBorder="1" applyAlignment="1" applyProtection="1">
      <alignment horizontal="center" vertical="center"/>
    </xf>
    <xf numFmtId="166" fontId="10" fillId="6" borderId="22" xfId="0" applyNumberFormat="1" applyFont="1" applyFill="1" applyBorder="1" applyAlignment="1" applyProtection="1">
      <alignment horizontal="center" vertical="center"/>
    </xf>
    <xf numFmtId="166" fontId="10" fillId="5" borderId="9" xfId="0" applyNumberFormat="1" applyFont="1" applyFill="1" applyBorder="1" applyAlignment="1" applyProtection="1">
      <alignment horizontal="center" vertical="center"/>
    </xf>
    <xf numFmtId="166" fontId="10" fillId="5" borderId="22" xfId="0" applyNumberFormat="1" applyFont="1" applyFill="1" applyBorder="1" applyAlignment="1" applyProtection="1">
      <alignment horizontal="center" vertical="center"/>
    </xf>
    <xf numFmtId="166" fontId="7" fillId="5" borderId="27" xfId="0" applyNumberFormat="1" applyFont="1" applyFill="1" applyBorder="1" applyProtection="1"/>
    <xf numFmtId="165" fontId="12" fillId="5" borderId="27" xfId="0" applyNumberFormat="1" applyFont="1" applyFill="1" applyBorder="1" applyAlignment="1" applyProtection="1">
      <alignment vertical="center"/>
    </xf>
    <xf numFmtId="166" fontId="10" fillId="9" borderId="9" xfId="0" applyNumberFormat="1" applyFont="1" applyFill="1" applyBorder="1" applyAlignment="1" applyProtection="1">
      <alignment horizontal="center" vertical="center"/>
    </xf>
    <xf numFmtId="166" fontId="10" fillId="9" borderId="22" xfId="0" applyNumberFormat="1" applyFont="1" applyFill="1" applyBorder="1" applyAlignment="1" applyProtection="1">
      <alignment horizontal="center" vertical="center"/>
    </xf>
    <xf numFmtId="165" fontId="13" fillId="7" borderId="18" xfId="0" applyNumberFormat="1" applyFont="1" applyFill="1" applyBorder="1" applyAlignment="1" applyProtection="1">
      <alignment vertical="center"/>
    </xf>
    <xf numFmtId="166" fontId="13" fillId="7" borderId="18" xfId="0" applyNumberFormat="1" applyFont="1" applyFill="1" applyBorder="1" applyAlignment="1" applyProtection="1">
      <alignment horizontal="center" vertical="center"/>
    </xf>
    <xf numFmtId="166" fontId="10" fillId="10" borderId="9" xfId="0" applyNumberFormat="1" applyFont="1" applyFill="1" applyBorder="1" applyAlignment="1" applyProtection="1">
      <alignment horizontal="center" vertical="center"/>
    </xf>
    <xf numFmtId="166" fontId="10" fillId="10" borderId="22" xfId="0" applyNumberFormat="1" applyFont="1" applyFill="1" applyBorder="1" applyAlignment="1" applyProtection="1">
      <alignment horizontal="center" vertical="center"/>
    </xf>
    <xf numFmtId="169" fontId="7" fillId="10" borderId="27" xfId="0" applyNumberFormat="1" applyFont="1" applyFill="1" applyBorder="1" applyProtection="1"/>
    <xf numFmtId="10" fontId="7" fillId="10" borderId="27" xfId="0" applyNumberFormat="1" applyFont="1" applyFill="1" applyBorder="1" applyProtection="1"/>
    <xf numFmtId="3" fontId="12" fillId="6" borderId="27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Protection="1"/>
    <xf numFmtId="0" fontId="6" fillId="4" borderId="0" xfId="0" applyFont="1" applyFill="1" applyBorder="1" applyProtection="1"/>
    <xf numFmtId="0" fontId="6" fillId="4" borderId="0" xfId="0" applyFont="1" applyFill="1" applyBorder="1" applyAlignment="1" applyProtection="1">
      <alignment horizontal="center"/>
    </xf>
    <xf numFmtId="164" fontId="7" fillId="4" borderId="0" xfId="0" applyNumberFormat="1" applyFont="1" applyFill="1" applyBorder="1" applyProtection="1">
      <protection locked="0"/>
    </xf>
    <xf numFmtId="0" fontId="6" fillId="12" borderId="17" xfId="0" applyFont="1" applyFill="1" applyBorder="1" applyAlignment="1" applyProtection="1">
      <alignment horizontal="center"/>
    </xf>
    <xf numFmtId="0" fontId="7" fillId="12" borderId="32" xfId="0" applyFont="1" applyFill="1" applyBorder="1" applyProtection="1"/>
    <xf numFmtId="0" fontId="7" fillId="12" borderId="35" xfId="0" applyFont="1" applyFill="1" applyBorder="1" applyProtection="1"/>
    <xf numFmtId="164" fontId="7" fillId="12" borderId="34" xfId="0" applyNumberFormat="1" applyFont="1" applyFill="1" applyBorder="1" applyProtection="1"/>
    <xf numFmtId="0" fontId="6" fillId="13" borderId="14" xfId="0" applyFont="1" applyFill="1" applyBorder="1" applyAlignment="1" applyProtection="1">
      <alignment horizontal="center"/>
    </xf>
    <xf numFmtId="164" fontId="7" fillId="13" borderId="33" xfId="0" applyNumberFormat="1" applyFont="1" applyFill="1" applyBorder="1" applyProtection="1"/>
    <xf numFmtId="0" fontId="6" fillId="13" borderId="12" xfId="0" applyFont="1" applyFill="1" applyBorder="1" applyAlignment="1" applyProtection="1">
      <alignment horizontal="center"/>
    </xf>
    <xf numFmtId="0" fontId="6" fillId="13" borderId="17" xfId="0" applyFont="1" applyFill="1" applyBorder="1" applyAlignment="1" applyProtection="1">
      <alignment horizontal="center"/>
    </xf>
    <xf numFmtId="0" fontId="7" fillId="13" borderId="32" xfId="0" applyFont="1" applyFill="1" applyBorder="1" applyProtection="1"/>
    <xf numFmtId="0" fontId="7" fillId="13" borderId="35" xfId="0" applyFont="1" applyFill="1" applyBorder="1" applyProtection="1"/>
    <xf numFmtId="164" fontId="7" fillId="13" borderId="34" xfId="0" applyNumberFormat="1" applyFont="1" applyFill="1" applyBorder="1" applyProtection="1"/>
    <xf numFmtId="10" fontId="7" fillId="13" borderId="23" xfId="0" applyNumberFormat="1" applyFont="1" applyFill="1" applyBorder="1" applyProtection="1"/>
    <xf numFmtId="10" fontId="7" fillId="14" borderId="23" xfId="0" applyNumberFormat="1" applyFont="1" applyFill="1" applyBorder="1" applyProtection="1"/>
    <xf numFmtId="164" fontId="7" fillId="14" borderId="34" xfId="0" applyNumberFormat="1" applyFont="1" applyFill="1" applyBorder="1" applyProtection="1"/>
    <xf numFmtId="0" fontId="3" fillId="0" borderId="0" xfId="40"/>
    <xf numFmtId="0" fontId="3" fillId="0" borderId="9" xfId="40" applyBorder="1" applyAlignment="1">
      <alignment vertical="center" wrapText="1"/>
    </xf>
    <xf numFmtId="0" fontId="3" fillId="0" borderId="9" xfId="40" applyBorder="1"/>
    <xf numFmtId="0" fontId="3" fillId="0" borderId="9" xfId="40" applyBorder="1" applyAlignment="1">
      <alignment vertical="center"/>
    </xf>
    <xf numFmtId="0" fontId="3" fillId="0" borderId="9" xfId="40" applyBorder="1" applyAlignment="1">
      <alignment horizontal="center" vertical="center" wrapText="1"/>
    </xf>
    <xf numFmtId="0" fontId="6" fillId="15" borderId="14" xfId="0" applyFont="1" applyFill="1" applyBorder="1" applyAlignment="1" applyProtection="1">
      <alignment horizontal="center"/>
    </xf>
    <xf numFmtId="10" fontId="7" fillId="15" borderId="33" xfId="2" applyNumberFormat="1" applyFont="1" applyFill="1" applyBorder="1" applyProtection="1"/>
    <xf numFmtId="0" fontId="6" fillId="15" borderId="12" xfId="0" applyFont="1" applyFill="1" applyBorder="1" applyAlignment="1" applyProtection="1">
      <alignment horizontal="center"/>
    </xf>
    <xf numFmtId="0" fontId="7" fillId="15" borderId="10" xfId="0" applyFont="1" applyFill="1" applyBorder="1" applyProtection="1"/>
    <xf numFmtId="0" fontId="7" fillId="15" borderId="11" xfId="0" applyFont="1" applyFill="1" applyBorder="1" applyProtection="1"/>
    <xf numFmtId="167" fontId="7" fillId="15" borderId="23" xfId="0" applyNumberFormat="1" applyFont="1" applyFill="1" applyBorder="1" applyProtection="1"/>
    <xf numFmtId="164" fontId="7" fillId="15" borderId="23" xfId="0" applyNumberFormat="1" applyFont="1" applyFill="1" applyBorder="1" applyProtection="1">
      <protection locked="0"/>
    </xf>
    <xf numFmtId="2" fontId="7" fillId="15" borderId="11" xfId="0" applyNumberFormat="1" applyFont="1" applyFill="1" applyBorder="1" applyProtection="1"/>
    <xf numFmtId="10" fontId="7" fillId="15" borderId="23" xfId="0" applyNumberFormat="1" applyFont="1" applyFill="1" applyBorder="1" applyProtection="1"/>
    <xf numFmtId="164" fontId="7" fillId="15" borderId="23" xfId="0" applyNumberFormat="1" applyFont="1" applyFill="1" applyBorder="1" applyProtection="1"/>
    <xf numFmtId="10" fontId="7" fillId="15" borderId="23" xfId="2" applyNumberFormat="1" applyFont="1" applyFill="1" applyBorder="1" applyProtection="1"/>
    <xf numFmtId="170" fontId="7" fillId="15" borderId="23" xfId="0" applyNumberFormat="1" applyFont="1" applyFill="1" applyBorder="1" applyProtection="1"/>
    <xf numFmtId="0" fontId="6" fillId="15" borderId="17" xfId="0" applyFont="1" applyFill="1" applyBorder="1" applyAlignment="1" applyProtection="1">
      <alignment horizontal="center"/>
    </xf>
    <xf numFmtId="0" fontId="7" fillId="15" borderId="32" xfId="0" applyFont="1" applyFill="1" applyBorder="1" applyProtection="1"/>
    <xf numFmtId="0" fontId="7" fillId="15" borderId="35" xfId="0" applyFont="1" applyFill="1" applyBorder="1" applyProtection="1"/>
    <xf numFmtId="164" fontId="7" fillId="15" borderId="34" xfId="0" applyNumberFormat="1" applyFont="1" applyFill="1" applyBorder="1" applyProtection="1"/>
    <xf numFmtId="0" fontId="3" fillId="0" borderId="9" xfId="40" applyBorder="1" applyAlignment="1">
      <alignment horizontal="center" vertical="center"/>
    </xf>
    <xf numFmtId="166" fontId="3" fillId="0" borderId="9" xfId="40" applyNumberFormat="1" applyBorder="1" applyAlignment="1">
      <alignment horizontal="center" vertical="center"/>
    </xf>
    <xf numFmtId="10" fontId="3" fillId="0" borderId="9" xfId="40" applyNumberFormat="1" applyBorder="1" applyAlignment="1">
      <alignment horizontal="center" vertical="center"/>
    </xf>
    <xf numFmtId="0" fontId="2" fillId="4" borderId="9" xfId="40" applyFont="1" applyFill="1" applyBorder="1" applyAlignment="1">
      <alignment horizontal="center" vertical="center"/>
    </xf>
    <xf numFmtId="0" fontId="6" fillId="2" borderId="0" xfId="0" applyFont="1" applyFill="1" applyAlignment="1" applyProtection="1">
      <alignment horizontal="center"/>
    </xf>
    <xf numFmtId="0" fontId="7" fillId="2" borderId="0" xfId="0" applyFont="1" applyFill="1" applyBorder="1" applyAlignment="1" applyProtection="1">
      <alignment horizontal="center"/>
    </xf>
    <xf numFmtId="0" fontId="7" fillId="2" borderId="0" xfId="0" applyFont="1" applyFill="1" applyBorder="1" applyAlignment="1" applyProtection="1">
      <alignment horizontal="right"/>
    </xf>
    <xf numFmtId="0" fontId="7" fillId="3" borderId="11" xfId="0" applyFont="1" applyFill="1" applyBorder="1" applyProtection="1"/>
    <xf numFmtId="0" fontId="7" fillId="3" borderId="11" xfId="0" applyFont="1" applyFill="1" applyBorder="1" applyAlignment="1" applyProtection="1">
      <alignment horizontal="right"/>
    </xf>
    <xf numFmtId="0" fontId="7" fillId="3" borderId="10" xfId="0" applyFont="1" applyFill="1" applyBorder="1" applyAlignment="1" applyProtection="1">
      <alignment horizontal="right"/>
    </xf>
    <xf numFmtId="14" fontId="20" fillId="3" borderId="36" xfId="0" applyNumberFormat="1" applyFont="1" applyFill="1" applyBorder="1" applyAlignment="1" applyProtection="1"/>
    <xf numFmtId="0" fontId="0" fillId="3" borderId="10" xfId="0" applyFill="1" applyBorder="1" applyAlignment="1">
      <alignment horizontal="right"/>
    </xf>
    <xf numFmtId="0" fontId="6" fillId="3" borderId="11" xfId="0" applyFont="1" applyFill="1" applyBorder="1" applyAlignment="1" applyProtection="1">
      <alignment horizontal="right"/>
    </xf>
    <xf numFmtId="0" fontId="0" fillId="3" borderId="36" xfId="0" applyFill="1" applyBorder="1" applyAlignment="1">
      <alignment horizontal="left"/>
    </xf>
    <xf numFmtId="168" fontId="11" fillId="3" borderId="6" xfId="0" applyNumberFormat="1" applyFont="1" applyFill="1" applyBorder="1" applyProtection="1"/>
    <xf numFmtId="169" fontId="16" fillId="11" borderId="2" xfId="0" applyNumberFormat="1" applyFont="1" applyFill="1" applyBorder="1" applyProtection="1"/>
    <xf numFmtId="0" fontId="7" fillId="10" borderId="43" xfId="0" applyFont="1" applyFill="1" applyBorder="1" applyAlignment="1" applyProtection="1">
      <alignment horizontal="right"/>
    </xf>
    <xf numFmtId="166" fontId="12" fillId="10" borderId="10" xfId="0" applyNumberFormat="1" applyFont="1" applyFill="1" applyBorder="1" applyAlignment="1" applyProtection="1">
      <alignment vertical="center"/>
    </xf>
    <xf numFmtId="166" fontId="12" fillId="10" borderId="24" xfId="0" applyNumberFormat="1" applyFont="1" applyFill="1" applyBorder="1" applyAlignment="1" applyProtection="1">
      <alignment vertical="center"/>
    </xf>
    <xf numFmtId="169" fontId="7" fillId="10" borderId="44" xfId="0" applyNumberFormat="1" applyFont="1" applyFill="1" applyBorder="1" applyProtection="1"/>
    <xf numFmtId="0" fontId="7" fillId="9" borderId="43" xfId="0" applyFont="1" applyFill="1" applyBorder="1" applyAlignment="1" applyProtection="1">
      <alignment horizontal="right"/>
    </xf>
    <xf numFmtId="166" fontId="12" fillId="9" borderId="10" xfId="0" applyNumberFormat="1" applyFont="1" applyFill="1" applyBorder="1" applyProtection="1"/>
    <xf numFmtId="166" fontId="12" fillId="9" borderId="24" xfId="0" applyNumberFormat="1" applyFont="1" applyFill="1" applyBorder="1" applyProtection="1"/>
    <xf numFmtId="166" fontId="7" fillId="9" borderId="44" xfId="0" applyNumberFormat="1" applyFont="1" applyFill="1" applyBorder="1" applyProtection="1"/>
    <xf numFmtId="0" fontId="7" fillId="8" borderId="2" xfId="0" applyFont="1" applyFill="1" applyBorder="1" applyAlignment="1">
      <alignment horizontal="right"/>
    </xf>
    <xf numFmtId="166" fontId="12" fillId="5" borderId="10" xfId="0" applyNumberFormat="1" applyFont="1" applyFill="1" applyBorder="1" applyAlignment="1" applyProtection="1">
      <alignment vertical="center"/>
    </xf>
    <xf numFmtId="166" fontId="12" fillId="5" borderId="24" xfId="0" applyNumberFormat="1" applyFont="1" applyFill="1" applyBorder="1" applyAlignment="1" applyProtection="1">
      <alignment vertical="center"/>
    </xf>
    <xf numFmtId="166" fontId="7" fillId="5" borderId="44" xfId="0" applyNumberFormat="1" applyFont="1" applyFill="1" applyBorder="1" applyProtection="1"/>
    <xf numFmtId="168" fontId="12" fillId="6" borderId="44" xfId="0" applyNumberFormat="1" applyFont="1" applyFill="1" applyBorder="1" applyAlignment="1" applyProtection="1">
      <alignment vertical="center"/>
    </xf>
    <xf numFmtId="0" fontId="7" fillId="6" borderId="28" xfId="0" applyFont="1" applyFill="1" applyBorder="1" applyAlignment="1" applyProtection="1">
      <alignment horizontal="right"/>
    </xf>
    <xf numFmtId="166" fontId="10" fillId="6" borderId="10" xfId="0" applyNumberFormat="1" applyFont="1" applyFill="1" applyBorder="1" applyAlignment="1" applyProtection="1">
      <alignment vertical="center"/>
    </xf>
    <xf numFmtId="166" fontId="10" fillId="6" borderId="24" xfId="0" applyNumberFormat="1" applyFont="1" applyFill="1" applyBorder="1" applyAlignment="1" applyProtection="1">
      <alignment vertical="center"/>
    </xf>
    <xf numFmtId="166" fontId="12" fillId="6" borderId="44" xfId="0" applyNumberFormat="1" applyFont="1" applyFill="1" applyBorder="1" applyAlignment="1" applyProtection="1">
      <alignment vertical="center"/>
    </xf>
    <xf numFmtId="0" fontId="12" fillId="4" borderId="0" xfId="0" applyFont="1" applyFill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0" borderId="0" xfId="0" applyBorder="1"/>
    <xf numFmtId="168" fontId="13" fillId="7" borderId="32" xfId="0" applyNumberFormat="1" applyFont="1" applyFill="1" applyBorder="1" applyAlignment="1" applyProtection="1">
      <alignment vertical="center"/>
    </xf>
    <xf numFmtId="0" fontId="7" fillId="3" borderId="37" xfId="0" applyFont="1" applyFill="1" applyBorder="1" applyAlignment="1" applyProtection="1">
      <alignment horizontal="right"/>
    </xf>
    <xf numFmtId="0" fontId="7" fillId="3" borderId="28" xfId="0" applyFont="1" applyFill="1" applyBorder="1" applyAlignment="1" applyProtection="1">
      <alignment horizontal="right"/>
    </xf>
    <xf numFmtId="0" fontId="7" fillId="3" borderId="29" xfId="0" applyFont="1" applyFill="1" applyBorder="1" applyAlignment="1" applyProtection="1">
      <alignment horizontal="right"/>
    </xf>
    <xf numFmtId="14" fontId="19" fillId="3" borderId="41" xfId="0" applyNumberFormat="1" applyFont="1" applyFill="1" applyBorder="1" applyAlignment="1" applyProtection="1"/>
    <xf numFmtId="0" fontId="6" fillId="3" borderId="29" xfId="0" applyFont="1" applyFill="1" applyBorder="1" applyAlignment="1" applyProtection="1">
      <alignment horizontal="right"/>
    </xf>
    <xf numFmtId="0" fontId="0" fillId="3" borderId="41" xfId="0" applyFill="1" applyBorder="1" applyAlignment="1">
      <alignment horizontal="left"/>
    </xf>
    <xf numFmtId="0" fontId="0" fillId="3" borderId="28" xfId="0" applyFill="1" applyBorder="1" applyAlignment="1">
      <alignment horizontal="right"/>
    </xf>
    <xf numFmtId="0" fontId="0" fillId="3" borderId="19" xfId="0" applyFill="1" applyBorder="1"/>
    <xf numFmtId="0" fontId="7" fillId="3" borderId="38" xfId="0" applyFont="1" applyFill="1" applyBorder="1" applyAlignment="1" applyProtection="1">
      <alignment horizontal="right"/>
    </xf>
    <xf numFmtId="1" fontId="0" fillId="3" borderId="20" xfId="0" applyNumberFormat="1" applyFill="1" applyBorder="1" applyAlignment="1">
      <alignment horizontal="left"/>
    </xf>
    <xf numFmtId="0" fontId="7" fillId="3" borderId="39" xfId="0" applyFont="1" applyFill="1" applyBorder="1" applyAlignment="1" applyProtection="1">
      <alignment horizontal="right"/>
    </xf>
    <xf numFmtId="0" fontId="19" fillId="3" borderId="35" xfId="0" applyFont="1" applyFill="1" applyBorder="1" applyAlignment="1" applyProtection="1">
      <alignment horizontal="left"/>
    </xf>
    <xf numFmtId="0" fontId="7" fillId="3" borderId="32" xfId="0" applyFont="1" applyFill="1" applyBorder="1" applyAlignment="1" applyProtection="1">
      <alignment horizontal="right"/>
    </xf>
    <xf numFmtId="0" fontId="6" fillId="3" borderId="35" xfId="0" applyFont="1" applyFill="1" applyBorder="1" applyProtection="1"/>
    <xf numFmtId="0" fontId="19" fillId="3" borderId="42" xfId="0" applyFont="1" applyFill="1" applyBorder="1" applyProtection="1"/>
    <xf numFmtId="0" fontId="6" fillId="3" borderId="35" xfId="0" applyFont="1" applyFill="1" applyBorder="1" applyAlignment="1" applyProtection="1">
      <alignment horizontal="right"/>
    </xf>
    <xf numFmtId="0" fontId="0" fillId="3" borderId="42" xfId="0" applyFill="1" applyBorder="1" applyAlignment="1">
      <alignment horizontal="left"/>
    </xf>
    <xf numFmtId="0" fontId="0" fillId="3" borderId="32" xfId="0" applyFill="1" applyBorder="1" applyAlignment="1">
      <alignment horizontal="right"/>
    </xf>
    <xf numFmtId="1" fontId="0" fillId="3" borderId="21" xfId="0" applyNumberFormat="1" applyFill="1" applyBorder="1" applyAlignment="1">
      <alignment horizontal="left"/>
    </xf>
    <xf numFmtId="0" fontId="19" fillId="3" borderId="29" xfId="0" applyFont="1" applyFill="1" applyBorder="1" applyProtection="1"/>
    <xf numFmtId="0" fontId="1" fillId="0" borderId="9" xfId="40" applyFont="1" applyBorder="1" applyAlignment="1">
      <alignment vertical="center" wrapText="1"/>
    </xf>
    <xf numFmtId="0" fontId="1" fillId="0" borderId="9" xfId="40" applyFont="1" applyBorder="1" applyAlignment="1">
      <alignment horizontal="center" vertical="center" wrapText="1"/>
    </xf>
    <xf numFmtId="0" fontId="18" fillId="4" borderId="9" xfId="40" applyFont="1" applyFill="1" applyBorder="1" applyAlignment="1">
      <alignment vertical="center" textRotation="90"/>
    </xf>
    <xf numFmtId="0" fontId="3" fillId="4" borderId="9" xfId="40" applyFill="1" applyBorder="1" applyAlignment="1">
      <alignment horizontal="center" vertical="center"/>
    </xf>
    <xf numFmtId="173" fontId="3" fillId="0" borderId="9" xfId="40" applyNumberFormat="1" applyBorder="1" applyAlignment="1">
      <alignment horizontal="center" vertical="center"/>
    </xf>
    <xf numFmtId="172" fontId="3" fillId="0" borderId="9" xfId="40" applyNumberFormat="1" applyBorder="1" applyAlignment="1">
      <alignment horizontal="center" vertical="center"/>
    </xf>
    <xf numFmtId="0" fontId="7" fillId="3" borderId="28" xfId="0" applyFont="1" applyFill="1" applyBorder="1" applyAlignment="1" applyProtection="1">
      <alignment horizontal="right" vertical="center"/>
    </xf>
    <xf numFmtId="0" fontId="7" fillId="3" borderId="29" xfId="0" applyFont="1" applyFill="1" applyBorder="1" applyAlignment="1" applyProtection="1">
      <alignment horizontal="left" vertical="center"/>
    </xf>
    <xf numFmtId="0" fontId="7" fillId="3" borderId="10" xfId="0" applyFont="1" applyFill="1" applyBorder="1" applyAlignment="1" applyProtection="1">
      <alignment horizontal="right" vertical="center"/>
    </xf>
    <xf numFmtId="0" fontId="7" fillId="3" borderId="11" xfId="0" applyFont="1" applyFill="1" applyBorder="1" applyAlignment="1" applyProtection="1">
      <alignment horizontal="left" vertical="center"/>
    </xf>
    <xf numFmtId="0" fontId="7" fillId="3" borderId="32" xfId="0" applyFont="1" applyFill="1" applyBorder="1" applyAlignment="1" applyProtection="1">
      <alignment horizontal="right" vertical="center"/>
    </xf>
    <xf numFmtId="0" fontId="6" fillId="3" borderId="35" xfId="0" applyFont="1" applyFill="1" applyBorder="1" applyAlignment="1" applyProtection="1">
      <alignment horizontal="left" vertical="center"/>
    </xf>
    <xf numFmtId="0" fontId="7" fillId="3" borderId="37" xfId="0" applyFont="1" applyFill="1" applyBorder="1" applyAlignment="1" applyProtection="1">
      <alignment horizontal="right" vertical="center"/>
    </xf>
    <xf numFmtId="0" fontId="7" fillId="3" borderId="29" xfId="0" applyFont="1" applyFill="1" applyBorder="1" applyAlignment="1" applyProtection="1">
      <alignment vertical="center"/>
    </xf>
    <xf numFmtId="14" fontId="19" fillId="3" borderId="41" xfId="0" applyNumberFormat="1" applyFont="1" applyFill="1" applyBorder="1" applyAlignment="1" applyProtection="1">
      <alignment vertical="center"/>
    </xf>
    <xf numFmtId="0" fontId="6" fillId="3" borderId="29" xfId="0" applyFont="1" applyFill="1" applyBorder="1" applyAlignment="1" applyProtection="1">
      <alignment horizontal="right" vertical="center"/>
    </xf>
    <xf numFmtId="0" fontId="0" fillId="3" borderId="41" xfId="0" applyFill="1" applyBorder="1" applyAlignment="1">
      <alignment horizontal="left" vertical="center"/>
    </xf>
    <xf numFmtId="0" fontId="0" fillId="3" borderId="28" xfId="0" applyFill="1" applyBorder="1" applyAlignment="1">
      <alignment horizontal="right" vertical="center"/>
    </xf>
    <xf numFmtId="0" fontId="0" fillId="3" borderId="19" xfId="0" applyFill="1" applyBorder="1" applyAlignment="1">
      <alignment vertical="center"/>
    </xf>
    <xf numFmtId="0" fontId="7" fillId="3" borderId="38" xfId="0" applyFont="1" applyFill="1" applyBorder="1" applyAlignment="1" applyProtection="1">
      <alignment horizontal="right" vertical="center"/>
    </xf>
    <xf numFmtId="0" fontId="7" fillId="3" borderId="11" xfId="0" applyFont="1" applyFill="1" applyBorder="1" applyAlignment="1" applyProtection="1">
      <alignment vertical="center"/>
    </xf>
    <xf numFmtId="14" fontId="20" fillId="3" borderId="36" xfId="0" applyNumberFormat="1" applyFont="1" applyFill="1" applyBorder="1" applyAlignment="1" applyProtection="1">
      <alignment vertical="center"/>
    </xf>
    <xf numFmtId="0" fontId="6" fillId="3" borderId="11" xfId="0" applyFont="1" applyFill="1" applyBorder="1" applyAlignment="1" applyProtection="1">
      <alignment horizontal="right" vertical="center"/>
    </xf>
    <xf numFmtId="0" fontId="0" fillId="3" borderId="36" xfId="0" applyFill="1" applyBorder="1" applyAlignment="1">
      <alignment horizontal="left" vertical="center"/>
    </xf>
    <xf numFmtId="0" fontId="0" fillId="3" borderId="10" xfId="0" applyFill="1" applyBorder="1" applyAlignment="1">
      <alignment horizontal="right" vertical="center"/>
    </xf>
    <xf numFmtId="1" fontId="0" fillId="3" borderId="20" xfId="0" applyNumberFormat="1" applyFill="1" applyBorder="1" applyAlignment="1">
      <alignment horizontal="left" vertical="center"/>
    </xf>
    <xf numFmtId="0" fontId="7" fillId="3" borderId="39" xfId="0" applyFont="1" applyFill="1" applyBorder="1" applyAlignment="1" applyProtection="1">
      <alignment horizontal="right" vertical="center"/>
    </xf>
    <xf numFmtId="0" fontId="19" fillId="3" borderId="35" xfId="0" applyFont="1" applyFill="1" applyBorder="1" applyAlignment="1" applyProtection="1">
      <alignment horizontal="left" vertical="center"/>
    </xf>
    <xf numFmtId="0" fontId="19" fillId="3" borderId="42" xfId="0" applyFont="1" applyFill="1" applyBorder="1" applyAlignment="1" applyProtection="1">
      <alignment vertical="center"/>
    </xf>
    <xf numFmtId="0" fontId="6" fillId="3" borderId="35" xfId="0" applyFont="1" applyFill="1" applyBorder="1" applyAlignment="1" applyProtection="1">
      <alignment horizontal="right" vertical="center"/>
    </xf>
    <xf numFmtId="0" fontId="0" fillId="3" borderId="42" xfId="0" applyFill="1" applyBorder="1" applyAlignment="1">
      <alignment horizontal="left" vertical="center"/>
    </xf>
    <xf numFmtId="0" fontId="0" fillId="3" borderId="32" xfId="0" applyFill="1" applyBorder="1" applyAlignment="1">
      <alignment horizontal="right" vertical="center"/>
    </xf>
    <xf numFmtId="1" fontId="0" fillId="3" borderId="21" xfId="0" applyNumberFormat="1" applyFill="1" applyBorder="1" applyAlignment="1">
      <alignment horizontal="left" vertical="center"/>
    </xf>
    <xf numFmtId="0" fontId="3" fillId="0" borderId="0" xfId="40" applyBorder="1"/>
    <xf numFmtId="0" fontId="1" fillId="0" borderId="0" xfId="40" applyFont="1" applyFill="1" applyBorder="1" applyAlignment="1">
      <alignment horizontal="center" vertical="center" wrapText="1"/>
    </xf>
    <xf numFmtId="166" fontId="1" fillId="0" borderId="0" xfId="40" applyNumberFormat="1" applyFont="1" applyFill="1" applyBorder="1" applyAlignment="1">
      <alignment horizontal="center" vertical="center"/>
    </xf>
    <xf numFmtId="0" fontId="1" fillId="0" borderId="0" xfId="40" applyFont="1" applyFill="1" applyBorder="1" applyAlignment="1">
      <alignment horizontal="center" vertical="center"/>
    </xf>
    <xf numFmtId="171" fontId="1" fillId="0" borderId="0" xfId="40" applyNumberFormat="1" applyFont="1" applyFill="1" applyBorder="1" applyAlignment="1">
      <alignment horizontal="center" vertical="center"/>
    </xf>
    <xf numFmtId="10" fontId="1" fillId="0" borderId="0" xfId="40" applyNumberFormat="1" applyFont="1" applyFill="1" applyBorder="1" applyAlignment="1">
      <alignment horizontal="center" vertical="center"/>
    </xf>
    <xf numFmtId="0" fontId="23" fillId="0" borderId="0" xfId="40" applyFont="1" applyBorder="1" applyAlignment="1">
      <alignment horizontal="center"/>
    </xf>
    <xf numFmtId="0" fontId="23" fillId="0" borderId="0" xfId="40" applyFont="1" applyFill="1" applyBorder="1" applyAlignment="1">
      <alignment horizontal="center" vertical="center" wrapText="1"/>
    </xf>
    <xf numFmtId="166" fontId="23" fillId="0" borderId="0" xfId="40" applyNumberFormat="1" applyFont="1" applyFill="1" applyBorder="1" applyAlignment="1">
      <alignment horizontal="center" vertical="center"/>
    </xf>
    <xf numFmtId="0" fontId="23" fillId="0" borderId="0" xfId="40" applyFont="1" applyFill="1" applyBorder="1" applyAlignment="1">
      <alignment horizontal="center" vertical="center"/>
    </xf>
    <xf numFmtId="171" fontId="23" fillId="0" borderId="0" xfId="40" applyNumberFormat="1" applyFont="1" applyFill="1" applyBorder="1" applyAlignment="1">
      <alignment horizontal="center" vertical="center"/>
    </xf>
    <xf numFmtId="10" fontId="23" fillId="0" borderId="0" xfId="40" applyNumberFormat="1" applyFont="1" applyFill="1" applyBorder="1" applyAlignment="1">
      <alignment horizontal="center" vertical="center"/>
    </xf>
    <xf numFmtId="0" fontId="21" fillId="0" borderId="0" xfId="40" applyFont="1" applyFill="1" applyBorder="1" applyAlignment="1">
      <alignment horizontal="center" vertical="center"/>
    </xf>
    <xf numFmtId="0" fontId="21" fillId="0" borderId="0" xfId="40" applyFont="1" applyFill="1" applyBorder="1" applyAlignment="1">
      <alignment horizontal="center" vertical="center" wrapText="1"/>
    </xf>
    <xf numFmtId="0" fontId="1" fillId="0" borderId="0" xfId="40" applyFont="1" applyFill="1" applyBorder="1" applyAlignment="1"/>
    <xf numFmtId="0" fontId="1" fillId="0" borderId="0" xfId="40" applyFont="1" applyFill="1" applyBorder="1" applyAlignment="1">
      <alignment vertical="center"/>
    </xf>
    <xf numFmtId="0" fontId="1" fillId="0" borderId="0" xfId="40" applyFont="1" applyFill="1" applyBorder="1" applyAlignment="1">
      <alignment vertical="center" wrapText="1"/>
    </xf>
    <xf numFmtId="0" fontId="8" fillId="0" borderId="0" xfId="63" applyFill="1" applyBorder="1" applyAlignment="1"/>
    <xf numFmtId="166" fontId="21" fillId="0" borderId="0" xfId="40" applyNumberFormat="1" applyFont="1" applyFill="1" applyBorder="1" applyAlignment="1">
      <alignment horizontal="center" vertical="center"/>
    </xf>
    <xf numFmtId="171" fontId="21" fillId="0" borderId="0" xfId="40" applyNumberFormat="1" applyFont="1" applyFill="1" applyBorder="1" applyAlignment="1">
      <alignment horizontal="center" vertical="center"/>
    </xf>
    <xf numFmtId="10" fontId="21" fillId="0" borderId="0" xfId="40" applyNumberFormat="1" applyFont="1" applyFill="1" applyBorder="1" applyAlignment="1">
      <alignment horizontal="center" vertical="center"/>
    </xf>
    <xf numFmtId="0" fontId="3" fillId="4" borderId="0" xfId="40" applyFill="1" applyBorder="1"/>
    <xf numFmtId="0" fontId="17" fillId="4" borderId="0" xfId="40" applyFont="1" applyFill="1" applyBorder="1" applyAlignment="1">
      <alignment vertical="center"/>
    </xf>
    <xf numFmtId="0" fontId="3" fillId="0" borderId="0" xfId="40" applyFill="1" applyBorder="1"/>
    <xf numFmtId="0" fontId="22" fillId="0" borderId="0" xfId="40" applyNumberFormat="1" applyFont="1" applyFill="1" applyBorder="1" applyAlignment="1">
      <alignment horizontal="center" vertical="center"/>
    </xf>
    <xf numFmtId="0" fontId="3" fillId="0" borderId="0" xfId="40" applyFill="1" applyBorder="1" applyAlignment="1">
      <alignment horizontal="center" vertical="center" wrapText="1"/>
    </xf>
    <xf numFmtId="0" fontId="3" fillId="0" borderId="0" xfId="40" applyFill="1" applyBorder="1" applyAlignment="1">
      <alignment horizontal="center" vertical="center"/>
    </xf>
    <xf numFmtId="0" fontId="1" fillId="0" borderId="0" xfId="40" applyNumberFormat="1" applyFont="1" applyFill="1" applyBorder="1" applyAlignment="1">
      <alignment horizontal="center" vertical="center" wrapText="1"/>
    </xf>
    <xf numFmtId="1" fontId="3" fillId="0" borderId="0" xfId="40" applyNumberFormat="1" applyFill="1" applyBorder="1" applyAlignment="1">
      <alignment horizontal="center" vertical="center" wrapText="1"/>
    </xf>
    <xf numFmtId="0" fontId="21" fillId="0" borderId="0" xfId="40" applyFont="1" applyFill="1" applyBorder="1" applyAlignment="1">
      <alignment horizontal="center" vertical="center" wrapText="1" shrinkToFit="1"/>
    </xf>
    <xf numFmtId="0" fontId="21" fillId="0" borderId="0" xfId="40" applyFont="1" applyBorder="1"/>
    <xf numFmtId="0" fontId="3" fillId="0" borderId="0" xfId="40" applyFill="1" applyAlignment="1">
      <alignment horizontal="center" vertical="center"/>
    </xf>
    <xf numFmtId="0" fontId="3" fillId="0" borderId="0" xfId="40" applyFill="1" applyAlignment="1">
      <alignment horizontal="center" vertical="center" wrapText="1"/>
    </xf>
    <xf numFmtId="1" fontId="3" fillId="0" borderId="0" xfId="40" applyNumberFormat="1" applyFill="1" applyAlignment="1">
      <alignment horizontal="center" vertical="center" wrapText="1"/>
    </xf>
    <xf numFmtId="0" fontId="8" fillId="0" borderId="0" xfId="63" applyFill="1" applyBorder="1" applyAlignment="1">
      <alignment horizontal="center" vertical="center"/>
    </xf>
    <xf numFmtId="0" fontId="23" fillId="0" borderId="0" xfId="40" applyFont="1" applyFill="1" applyBorder="1" applyAlignment="1">
      <alignment horizontal="center"/>
    </xf>
    <xf numFmtId="0" fontId="21" fillId="0" borderId="0" xfId="40" applyFont="1" applyFill="1" applyBorder="1"/>
    <xf numFmtId="0" fontId="24" fillId="0" borderId="0" xfId="40" applyNumberFormat="1" applyFont="1" applyFill="1" applyAlignment="1">
      <alignment horizontal="center" vertical="center" wrapText="1"/>
    </xf>
    <xf numFmtId="0" fontId="8" fillId="0" borderId="0" xfId="63" applyFill="1" applyAlignment="1">
      <alignment horizontal="center" vertical="center"/>
    </xf>
    <xf numFmtId="0" fontId="17" fillId="7" borderId="0" xfId="40" applyFont="1" applyFill="1" applyBorder="1" applyAlignment="1">
      <alignment horizontal="center" vertical="center"/>
    </xf>
    <xf numFmtId="0" fontId="17" fillId="7" borderId="0" xfId="40" applyFont="1" applyFill="1" applyAlignment="1">
      <alignment horizontal="center" vertical="center"/>
    </xf>
    <xf numFmtId="0" fontId="7" fillId="13" borderId="28" xfId="0" applyFont="1" applyFill="1" applyBorder="1" applyAlignment="1" applyProtection="1">
      <alignment horizontal="center"/>
    </xf>
    <xf numFmtId="0" fontId="7" fillId="13" borderId="29" xfId="0" applyFont="1" applyFill="1" applyBorder="1" applyAlignment="1" applyProtection="1">
      <alignment horizontal="center"/>
    </xf>
    <xf numFmtId="0" fontId="7" fillId="13" borderId="19" xfId="0" applyFont="1" applyFill="1" applyBorder="1" applyAlignment="1" applyProtection="1">
      <alignment horizontal="center"/>
    </xf>
    <xf numFmtId="0" fontId="7" fillId="14" borderId="28" xfId="0" applyFont="1" applyFill="1" applyBorder="1" applyAlignment="1" applyProtection="1">
      <alignment horizontal="center"/>
      <protection locked="0"/>
    </xf>
    <xf numFmtId="0" fontId="7" fillId="14" borderId="29" xfId="0" applyFont="1" applyFill="1" applyBorder="1" applyAlignment="1" applyProtection="1">
      <alignment horizontal="center"/>
      <protection locked="0"/>
    </xf>
    <xf numFmtId="0" fontId="7" fillId="14" borderId="19" xfId="0" applyFont="1" applyFill="1" applyBorder="1" applyAlignment="1" applyProtection="1">
      <alignment horizontal="center"/>
      <protection locked="0"/>
    </xf>
    <xf numFmtId="0" fontId="7" fillId="15" borderId="28" xfId="0" applyFont="1" applyFill="1" applyBorder="1" applyAlignment="1" applyProtection="1">
      <alignment horizontal="center"/>
      <protection locked="0"/>
    </xf>
    <xf numFmtId="0" fontId="7" fillId="15" borderId="29" xfId="0" applyFont="1" applyFill="1" applyBorder="1" applyAlignment="1" applyProtection="1">
      <alignment horizontal="center"/>
      <protection locked="0"/>
    </xf>
    <xf numFmtId="0" fontId="7" fillId="15" borderId="19" xfId="0" applyFont="1" applyFill="1" applyBorder="1" applyAlignment="1" applyProtection="1">
      <alignment horizontal="center"/>
      <protection locked="0"/>
    </xf>
    <xf numFmtId="0" fontId="7" fillId="6" borderId="37" xfId="0" applyFont="1" applyFill="1" applyBorder="1" applyAlignment="1" applyProtection="1">
      <alignment horizontal="center"/>
    </xf>
    <xf numFmtId="0" fontId="7" fillId="6" borderId="29" xfId="0" applyFont="1" applyFill="1" applyBorder="1" applyAlignment="1" applyProtection="1">
      <alignment horizontal="center"/>
    </xf>
    <xf numFmtId="0" fontId="7" fillId="6" borderId="19" xfId="0" applyFont="1" applyFill="1" applyBorder="1" applyAlignment="1" applyProtection="1">
      <alignment horizontal="center"/>
    </xf>
    <xf numFmtId="0" fontId="10" fillId="6" borderId="38" xfId="0" applyFont="1" applyFill="1" applyBorder="1" applyAlignment="1" applyProtection="1">
      <alignment horizontal="center"/>
    </xf>
    <xf numFmtId="0" fontId="10" fillId="6" borderId="11" xfId="0" applyFont="1" applyFill="1" applyBorder="1" applyAlignment="1" applyProtection="1">
      <alignment horizontal="center"/>
    </xf>
    <xf numFmtId="0" fontId="10" fillId="6" borderId="20" xfId="0" applyFont="1" applyFill="1" applyBorder="1" applyAlignment="1" applyProtection="1">
      <alignment horizontal="center"/>
    </xf>
    <xf numFmtId="0" fontId="7" fillId="12" borderId="28" xfId="0" applyFont="1" applyFill="1" applyBorder="1" applyAlignment="1" applyProtection="1">
      <alignment horizontal="center"/>
    </xf>
    <xf numFmtId="0" fontId="7" fillId="12" borderId="29" xfId="0" applyFont="1" applyFill="1" applyBorder="1" applyAlignment="1" applyProtection="1">
      <alignment horizontal="center"/>
    </xf>
    <xf numFmtId="0" fontId="7" fillId="12" borderId="19" xfId="0" applyFont="1" applyFill="1" applyBorder="1" applyAlignment="1" applyProtection="1">
      <alignment horizontal="center"/>
    </xf>
    <xf numFmtId="0" fontId="10" fillId="6" borderId="39" xfId="0" applyFont="1" applyFill="1" applyBorder="1" applyAlignment="1" applyProtection="1">
      <alignment horizontal="center"/>
    </xf>
    <xf numFmtId="0" fontId="10" fillId="6" borderId="35" xfId="0" applyFont="1" applyFill="1" applyBorder="1" applyAlignment="1" applyProtection="1">
      <alignment horizontal="center"/>
    </xf>
    <xf numFmtId="0" fontId="10" fillId="6" borderId="21" xfId="0" applyFont="1" applyFill="1" applyBorder="1" applyAlignment="1" applyProtection="1">
      <alignment horizontal="center"/>
    </xf>
    <xf numFmtId="0" fontId="7" fillId="8" borderId="37" xfId="0" applyFont="1" applyFill="1" applyBorder="1" applyAlignment="1">
      <alignment horizontal="center"/>
    </xf>
    <xf numFmtId="0" fontId="7" fillId="8" borderId="29" xfId="0" applyFont="1" applyFill="1" applyBorder="1" applyAlignment="1">
      <alignment horizontal="center"/>
    </xf>
    <xf numFmtId="0" fontId="7" fillId="8" borderId="19" xfId="0" applyFont="1" applyFill="1" applyBorder="1" applyAlignment="1">
      <alignment horizontal="center"/>
    </xf>
    <xf numFmtId="0" fontId="7" fillId="8" borderId="38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8" borderId="39" xfId="0" applyFont="1" applyFill="1" applyBorder="1" applyAlignment="1">
      <alignment horizontal="center"/>
    </xf>
    <xf numFmtId="0" fontId="7" fillId="8" borderId="35" xfId="0" applyFont="1" applyFill="1" applyBorder="1" applyAlignment="1">
      <alignment horizontal="center"/>
    </xf>
    <xf numFmtId="0" fontId="7" fillId="8" borderId="21" xfId="0" applyFont="1" applyFill="1" applyBorder="1" applyAlignment="1">
      <alignment horizontal="center"/>
    </xf>
    <xf numFmtId="0" fontId="10" fillId="6" borderId="6" xfId="0" applyFont="1" applyFill="1" applyBorder="1" applyAlignment="1" applyProtection="1">
      <alignment horizontal="center"/>
    </xf>
    <xf numFmtId="0" fontId="10" fillId="6" borderId="7" xfId="0" applyFont="1" applyFill="1" applyBorder="1" applyAlignment="1" applyProtection="1">
      <alignment horizontal="center"/>
    </xf>
    <xf numFmtId="0" fontId="10" fillId="6" borderId="8" xfId="0" applyFont="1" applyFill="1" applyBorder="1" applyAlignment="1" applyProtection="1">
      <alignment horizontal="center"/>
    </xf>
    <xf numFmtId="0" fontId="13" fillId="7" borderId="6" xfId="0" applyFont="1" applyFill="1" applyBorder="1" applyAlignment="1" applyProtection="1">
      <alignment horizontal="center" vertical="center" wrapText="1"/>
      <protection locked="0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13" fillId="7" borderId="8" xfId="0" applyFont="1" applyFill="1" applyBorder="1" applyAlignment="1" applyProtection="1">
      <alignment horizontal="center" vertical="center" wrapText="1"/>
      <protection locked="0"/>
    </xf>
    <xf numFmtId="0" fontId="7" fillId="9" borderId="37" xfId="0" applyFont="1" applyFill="1" applyBorder="1" applyAlignment="1" applyProtection="1">
      <alignment horizontal="center"/>
    </xf>
    <xf numFmtId="0" fontId="7" fillId="9" borderId="29" xfId="0" applyFont="1" applyFill="1" applyBorder="1" applyAlignment="1" applyProtection="1">
      <alignment horizontal="center"/>
    </xf>
    <xf numFmtId="0" fontId="7" fillId="9" borderId="19" xfId="0" applyFont="1" applyFill="1" applyBorder="1" applyAlignment="1" applyProtection="1">
      <alignment horizontal="center"/>
    </xf>
    <xf numFmtId="0" fontId="6" fillId="9" borderId="38" xfId="0" applyFont="1" applyFill="1" applyBorder="1" applyAlignment="1" applyProtection="1">
      <alignment horizontal="center"/>
    </xf>
    <xf numFmtId="0" fontId="6" fillId="9" borderId="11" xfId="0" applyFont="1" applyFill="1" applyBorder="1" applyAlignment="1" applyProtection="1">
      <alignment horizontal="center"/>
    </xf>
    <xf numFmtId="0" fontId="6" fillId="9" borderId="20" xfId="0" applyFont="1" applyFill="1" applyBorder="1" applyAlignment="1" applyProtection="1">
      <alignment horizontal="center"/>
    </xf>
    <xf numFmtId="0" fontId="6" fillId="9" borderId="39" xfId="0" applyFont="1" applyFill="1" applyBorder="1" applyAlignment="1" applyProtection="1">
      <alignment horizontal="center"/>
    </xf>
    <xf numFmtId="0" fontId="6" fillId="9" borderId="35" xfId="0" applyFont="1" applyFill="1" applyBorder="1" applyAlignment="1" applyProtection="1">
      <alignment horizontal="center"/>
    </xf>
    <xf numFmtId="0" fontId="6" fillId="9" borderId="21" xfId="0" applyFont="1" applyFill="1" applyBorder="1" applyAlignment="1" applyProtection="1">
      <alignment horizontal="center"/>
    </xf>
    <xf numFmtId="0" fontId="7" fillId="10" borderId="37" xfId="0" applyFont="1" applyFill="1" applyBorder="1" applyAlignment="1" applyProtection="1">
      <alignment horizontal="center"/>
    </xf>
    <xf numFmtId="0" fontId="7" fillId="10" borderId="29" xfId="0" applyFont="1" applyFill="1" applyBorder="1" applyAlignment="1" applyProtection="1">
      <alignment horizontal="center"/>
    </xf>
    <xf numFmtId="0" fontId="7" fillId="10" borderId="19" xfId="0" applyFont="1" applyFill="1" applyBorder="1" applyAlignment="1" applyProtection="1">
      <alignment horizontal="center"/>
    </xf>
    <xf numFmtId="0" fontId="6" fillId="10" borderId="38" xfId="0" applyFont="1" applyFill="1" applyBorder="1" applyAlignment="1" applyProtection="1">
      <alignment horizontal="center"/>
    </xf>
    <xf numFmtId="0" fontId="6" fillId="10" borderId="11" xfId="0" applyFont="1" applyFill="1" applyBorder="1" applyAlignment="1" applyProtection="1">
      <alignment horizontal="center"/>
    </xf>
    <xf numFmtId="0" fontId="6" fillId="10" borderId="20" xfId="0" applyFont="1" applyFill="1" applyBorder="1" applyAlignment="1" applyProtection="1">
      <alignment horizontal="center"/>
    </xf>
    <xf numFmtId="0" fontId="6" fillId="10" borderId="39" xfId="0" applyFont="1" applyFill="1" applyBorder="1" applyAlignment="1" applyProtection="1">
      <alignment horizontal="center"/>
    </xf>
    <xf numFmtId="0" fontId="6" fillId="10" borderId="35" xfId="0" applyFont="1" applyFill="1" applyBorder="1" applyAlignment="1" applyProtection="1">
      <alignment horizontal="center"/>
    </xf>
    <xf numFmtId="0" fontId="6" fillId="10" borderId="21" xfId="0" applyFont="1" applyFill="1" applyBorder="1" applyAlignment="1" applyProtection="1">
      <alignment horizontal="center"/>
    </xf>
    <xf numFmtId="0" fontId="16" fillId="11" borderId="6" xfId="0" applyFont="1" applyFill="1" applyBorder="1" applyAlignment="1" applyProtection="1">
      <alignment horizontal="center"/>
    </xf>
    <xf numFmtId="0" fontId="16" fillId="11" borderId="7" xfId="0" applyFont="1" applyFill="1" applyBorder="1" applyAlignment="1" applyProtection="1">
      <alignment horizontal="center"/>
    </xf>
    <xf numFmtId="0" fontId="16" fillId="11" borderId="8" xfId="0" applyFont="1" applyFill="1" applyBorder="1" applyAlignment="1" applyProtection="1">
      <alignment horizontal="center"/>
    </xf>
    <xf numFmtId="0" fontId="7" fillId="3" borderId="6" xfId="0" applyFont="1" applyFill="1" applyBorder="1" applyAlignment="1" applyProtection="1">
      <alignment horizontal="center"/>
    </xf>
    <xf numFmtId="0" fontId="7" fillId="3" borderId="7" xfId="0" applyFont="1" applyFill="1" applyBorder="1" applyAlignment="1" applyProtection="1">
      <alignment horizontal="center"/>
    </xf>
    <xf numFmtId="0" fontId="7" fillId="3" borderId="8" xfId="0" applyFont="1" applyFill="1" applyBorder="1" applyAlignment="1" applyProtection="1">
      <alignment horizontal="center"/>
    </xf>
    <xf numFmtId="0" fontId="7" fillId="12" borderId="37" xfId="0" applyFont="1" applyFill="1" applyBorder="1" applyAlignment="1" applyProtection="1">
      <alignment horizontal="center"/>
    </xf>
    <xf numFmtId="0" fontId="7" fillId="12" borderId="38" xfId="0" applyFont="1" applyFill="1" applyBorder="1" applyAlignment="1" applyProtection="1">
      <alignment horizontal="center"/>
    </xf>
    <xf numFmtId="0" fontId="7" fillId="12" borderId="11" xfId="0" applyFont="1" applyFill="1" applyBorder="1" applyAlignment="1" applyProtection="1">
      <alignment horizontal="center"/>
    </xf>
    <xf numFmtId="0" fontId="7" fillId="12" borderId="20" xfId="0" applyFont="1" applyFill="1" applyBorder="1" applyAlignment="1" applyProtection="1">
      <alignment horizontal="center"/>
    </xf>
    <xf numFmtId="0" fontId="7" fillId="12" borderId="39" xfId="0" applyFont="1" applyFill="1" applyBorder="1" applyAlignment="1" applyProtection="1">
      <alignment horizontal="center"/>
    </xf>
    <xf numFmtId="0" fontId="7" fillId="12" borderId="35" xfId="0" applyFont="1" applyFill="1" applyBorder="1" applyAlignment="1" applyProtection="1">
      <alignment horizontal="center"/>
    </xf>
    <xf numFmtId="0" fontId="7" fillId="12" borderId="21" xfId="0" applyFont="1" applyFill="1" applyBorder="1" applyAlignment="1" applyProtection="1">
      <alignment horizontal="center"/>
    </xf>
    <xf numFmtId="0" fontId="6" fillId="13" borderId="41" xfId="0" applyFont="1" applyFill="1" applyBorder="1" applyAlignment="1" applyProtection="1">
      <alignment horizontal="center"/>
    </xf>
    <xf numFmtId="0" fontId="6" fillId="13" borderId="15" xfId="0" applyFont="1" applyFill="1" applyBorder="1" applyAlignment="1" applyProtection="1">
      <alignment horizontal="center"/>
    </xf>
    <xf numFmtId="0" fontId="6" fillId="13" borderId="16" xfId="0" applyFont="1" applyFill="1" applyBorder="1" applyAlignment="1" applyProtection="1">
      <alignment horizontal="center"/>
    </xf>
    <xf numFmtId="0" fontId="6" fillId="13" borderId="36" xfId="0" applyFont="1" applyFill="1" applyBorder="1" applyAlignment="1" applyProtection="1">
      <alignment horizontal="center"/>
    </xf>
    <xf numFmtId="0" fontId="6" fillId="13" borderId="9" xfId="0" applyFont="1" applyFill="1" applyBorder="1" applyAlignment="1" applyProtection="1">
      <alignment horizontal="center"/>
    </xf>
    <xf numFmtId="0" fontId="6" fillId="13" borderId="13" xfId="0" applyFont="1" applyFill="1" applyBorder="1" applyAlignment="1" applyProtection="1">
      <alignment horizontal="center"/>
    </xf>
    <xf numFmtId="0" fontId="6" fillId="13" borderId="42" xfId="0" applyFont="1" applyFill="1" applyBorder="1" applyAlignment="1" applyProtection="1">
      <alignment horizontal="center"/>
    </xf>
    <xf numFmtId="0" fontId="6" fillId="13" borderId="18" xfId="0" applyFont="1" applyFill="1" applyBorder="1" applyAlignment="1" applyProtection="1">
      <alignment horizontal="center"/>
    </xf>
    <xf numFmtId="0" fontId="6" fillId="13" borderId="40" xfId="0" applyFont="1" applyFill="1" applyBorder="1" applyAlignment="1" applyProtection="1">
      <alignment horizontal="center"/>
    </xf>
    <xf numFmtId="0" fontId="6" fillId="14" borderId="41" xfId="0" applyFont="1" applyFill="1" applyBorder="1" applyAlignment="1" applyProtection="1">
      <alignment horizontal="center" wrapText="1"/>
    </xf>
    <xf numFmtId="0" fontId="6" fillId="14" borderId="15" xfId="0" applyFont="1" applyFill="1" applyBorder="1" applyAlignment="1" applyProtection="1">
      <alignment horizontal="center" wrapText="1"/>
    </xf>
    <xf numFmtId="0" fontId="6" fillId="14" borderId="16" xfId="0" applyFont="1" applyFill="1" applyBorder="1" applyAlignment="1" applyProtection="1">
      <alignment horizontal="center" wrapText="1"/>
    </xf>
    <xf numFmtId="0" fontId="6" fillId="14" borderId="36" xfId="0" applyFont="1" applyFill="1" applyBorder="1" applyAlignment="1" applyProtection="1">
      <alignment horizontal="center" wrapText="1"/>
    </xf>
    <xf numFmtId="0" fontId="6" fillId="14" borderId="9" xfId="0" applyFont="1" applyFill="1" applyBorder="1" applyAlignment="1" applyProtection="1">
      <alignment horizontal="center" wrapText="1"/>
    </xf>
    <xf numFmtId="0" fontId="6" fillId="14" borderId="13" xfId="0" applyFont="1" applyFill="1" applyBorder="1" applyAlignment="1" applyProtection="1">
      <alignment horizontal="center" wrapText="1"/>
    </xf>
    <xf numFmtId="0" fontId="6" fillId="14" borderId="42" xfId="0" applyFont="1" applyFill="1" applyBorder="1" applyAlignment="1" applyProtection="1">
      <alignment horizontal="center" wrapText="1"/>
    </xf>
    <xf numFmtId="0" fontId="6" fillId="14" borderId="18" xfId="0" applyFont="1" applyFill="1" applyBorder="1" applyAlignment="1" applyProtection="1">
      <alignment horizontal="center" wrapText="1"/>
    </xf>
    <xf numFmtId="0" fontId="6" fillId="14" borderId="40" xfId="0" applyFont="1" applyFill="1" applyBorder="1" applyAlignment="1" applyProtection="1">
      <alignment horizontal="center" wrapText="1"/>
    </xf>
    <xf numFmtId="0" fontId="6" fillId="15" borderId="41" xfId="0" applyFont="1" applyFill="1" applyBorder="1" applyAlignment="1" applyProtection="1">
      <alignment horizontal="center" wrapText="1"/>
    </xf>
    <xf numFmtId="0" fontId="6" fillId="15" borderId="15" xfId="0" applyFont="1" applyFill="1" applyBorder="1" applyAlignment="1" applyProtection="1">
      <alignment horizontal="center" wrapText="1"/>
    </xf>
    <xf numFmtId="0" fontId="6" fillId="15" borderId="16" xfId="0" applyFont="1" applyFill="1" applyBorder="1" applyAlignment="1" applyProtection="1">
      <alignment horizontal="center" wrapText="1"/>
    </xf>
    <xf numFmtId="0" fontId="6" fillId="15" borderId="36" xfId="0" applyFont="1" applyFill="1" applyBorder="1" applyAlignment="1" applyProtection="1">
      <alignment horizontal="center" wrapText="1"/>
    </xf>
    <xf numFmtId="0" fontId="6" fillId="15" borderId="9" xfId="0" applyFont="1" applyFill="1" applyBorder="1" applyAlignment="1" applyProtection="1">
      <alignment horizontal="center" wrapText="1"/>
    </xf>
    <xf numFmtId="0" fontId="6" fillId="15" borderId="13" xfId="0" applyFont="1" applyFill="1" applyBorder="1" applyAlignment="1" applyProtection="1">
      <alignment horizontal="center" wrapText="1"/>
    </xf>
    <xf numFmtId="0" fontId="6" fillId="15" borderId="42" xfId="0" applyFont="1" applyFill="1" applyBorder="1" applyAlignment="1" applyProtection="1">
      <alignment horizontal="center" wrapText="1"/>
    </xf>
    <xf numFmtId="0" fontId="6" fillId="15" borderId="18" xfId="0" applyFont="1" applyFill="1" applyBorder="1" applyAlignment="1" applyProtection="1">
      <alignment horizontal="center" wrapText="1"/>
    </xf>
    <xf numFmtId="0" fontId="6" fillId="15" borderId="40" xfId="0" applyFont="1" applyFill="1" applyBorder="1" applyAlignment="1" applyProtection="1">
      <alignment horizontal="center" wrapText="1"/>
    </xf>
  </cellXfs>
  <cellStyles count="64">
    <cellStyle name="Euro" xfId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Monétaire 3" xfId="7"/>
    <cellStyle name="Normal" xfId="0" builtinId="0"/>
    <cellStyle name="Normal 2" xfId="40"/>
    <cellStyle name="Pourcentage" xfId="2" builtinId="5"/>
  </cellStyles>
  <dxfs count="84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1504950</xdr:colOff>
      <xdr:row>10</xdr:row>
      <xdr:rowOff>57150</xdr:rowOff>
    </xdr:from>
    <xdr:to>
      <xdr:col>3</xdr:col>
      <xdr:colOff>1212850</xdr:colOff>
      <xdr:row>13</xdr:row>
      <xdr:rowOff>107950</xdr:rowOff>
    </xdr:to>
    <xdr:sp macro="" textlink="">
      <xdr:nvSpPr>
        <xdr:cNvPr id="2" name="Rectangle 1"/>
        <xdr:cNvSpPr/>
      </xdr:nvSpPr>
      <xdr:spPr>
        <a:xfrm>
          <a:off x="2298700" y="2019300"/>
          <a:ext cx="2311400" cy="641350"/>
        </a:xfrm>
        <a:prstGeom prst="wedgeRectCallout">
          <a:avLst>
            <a:gd name="adj1" fmla="val -115613"/>
            <a:gd name="adj2" fmla="val -331385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mettre ces 2 formules en A1 et A2</a:t>
          </a:r>
          <a:endParaRPr lang="fr-FR" sz="1100"/>
        </a:p>
      </xdr:txBody>
    </xdr:sp>
    <xdr:clientData/>
  </xdr:twoCellAnchor>
  <xdr:twoCellAnchor>
    <xdr:from>
      <xdr:col>6</xdr:col>
      <xdr:colOff>285750</xdr:colOff>
      <xdr:row>13</xdr:row>
      <xdr:rowOff>133350</xdr:rowOff>
    </xdr:from>
    <xdr:to>
      <xdr:col>8</xdr:col>
      <xdr:colOff>114300</xdr:colOff>
      <xdr:row>17</xdr:row>
      <xdr:rowOff>107950</xdr:rowOff>
    </xdr:to>
    <xdr:sp macro="" textlink="">
      <xdr:nvSpPr>
        <xdr:cNvPr id="3" name="Rectangle 2"/>
        <xdr:cNvSpPr/>
      </xdr:nvSpPr>
      <xdr:spPr>
        <a:xfrm>
          <a:off x="7239000" y="2686050"/>
          <a:ext cx="2311400" cy="7620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dans la ligne 5, mettre les références des cellules à collecter dans les autres onglets</a:t>
          </a:r>
          <a:endParaRPr lang="fr-FR" sz="1100"/>
        </a:p>
      </xdr:txBody>
    </xdr:sp>
    <xdr:clientData/>
  </xdr:twoCellAnchor>
  <xdr:twoCellAnchor>
    <xdr:from>
      <xdr:col>1</xdr:col>
      <xdr:colOff>1466850</xdr:colOff>
      <xdr:row>19</xdr:row>
      <xdr:rowOff>177800</xdr:rowOff>
    </xdr:from>
    <xdr:to>
      <xdr:col>4</xdr:col>
      <xdr:colOff>196850</xdr:colOff>
      <xdr:row>24</xdr:row>
      <xdr:rowOff>133350</xdr:rowOff>
    </xdr:to>
    <xdr:sp macro="" textlink="">
      <xdr:nvSpPr>
        <xdr:cNvPr id="4" name="Rectangle 3"/>
        <xdr:cNvSpPr/>
      </xdr:nvSpPr>
      <xdr:spPr>
        <a:xfrm>
          <a:off x="2260600" y="3911600"/>
          <a:ext cx="2876550" cy="9398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la relation =A1 de la nouvelle feuille</a:t>
          </a:r>
        </a:p>
        <a:p>
          <a:pPr algn="l"/>
          <a:endParaRPr lang="fr-FR" sz="1100"/>
        </a:p>
        <a:p>
          <a:pPr algn="l"/>
          <a:r>
            <a:rPr lang="fr-FR" sz="1100"/>
            <a:t>Les formules se mettront automatiquement dans la nouvelle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787400</xdr:colOff>
      <xdr:row>3</xdr:row>
      <xdr:rowOff>63501</xdr:rowOff>
    </xdr:from>
    <xdr:to>
      <xdr:col>15</xdr:col>
      <xdr:colOff>393700</xdr:colOff>
      <xdr:row>7</xdr:row>
      <xdr:rowOff>74677</xdr:rowOff>
    </xdr:to>
    <xdr:pic>
      <xdr:nvPicPr>
        <xdr:cNvPr id="2" name="Image 1" descr="箸１.jpe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16100" y="685801"/>
          <a:ext cx="1257300" cy="836676"/>
        </a:xfrm>
        <a:prstGeom prst="rect">
          <a:avLst/>
        </a:prstGeom>
      </xdr:spPr>
    </xdr:pic>
    <xdr:clientData/>
  </xdr:twoCellAnchor>
  <xdr:twoCellAnchor>
    <xdr:from>
      <xdr:col>1</xdr:col>
      <xdr:colOff>1416050</xdr:colOff>
      <xdr:row>10</xdr:row>
      <xdr:rowOff>31750</xdr:rowOff>
    </xdr:from>
    <xdr:to>
      <xdr:col>2</xdr:col>
      <xdr:colOff>1187450</xdr:colOff>
      <xdr:row>12</xdr:row>
      <xdr:rowOff>139700</xdr:rowOff>
    </xdr:to>
    <xdr:sp macro="" textlink="">
      <xdr:nvSpPr>
        <xdr:cNvPr id="3" name="Rectangle 2"/>
        <xdr:cNvSpPr/>
      </xdr:nvSpPr>
      <xdr:spPr>
        <a:xfrm>
          <a:off x="1657350" y="2019300"/>
          <a:ext cx="2311400" cy="501650"/>
        </a:xfrm>
        <a:prstGeom prst="wedgeRectCallout">
          <a:avLst>
            <a:gd name="adj1" fmla="val -114514"/>
            <a:gd name="adj2" fmla="val -415900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cette formule dans la nouvelle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863600</xdr:colOff>
      <xdr:row>4</xdr:row>
      <xdr:rowOff>101600</xdr:rowOff>
    </xdr:to>
    <xdr:pic>
      <xdr:nvPicPr>
        <xdr:cNvPr id="3" name="Image 2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P8" totalsRowShown="0" headerRowDxfId="83" dataDxfId="81" headerRowBorderDxfId="82" tableBorderDxfId="80" headerRowCellStyle="Normal 2">
  <autoFilter ref="A6:P8"/>
  <tableColumns count="16">
    <tableColumn id="1" name="Feuille" dataDxfId="79"/>
    <tableColumn id="2" name="Photo" dataDxfId="78"/>
    <tableColumn id="3" name="Référence" dataDxfId="77" dataCellStyle="Normal 2">
      <calculatedColumnFormula>INDIRECT("'"&amp;Tableau1[[#This Row],[Feuille]]&amp;"'!"&amp;C$5)</calculatedColumnFormula>
    </tableColumn>
    <tableColumn id="4" name="Désignation Japon" dataDxfId="76" dataCellStyle="Normal 2">
      <calculatedColumnFormula>INDIRECT("'"&amp;Tableau1[[#This Row],[Feuille]]&amp;"'!"&amp;D$5)</calculatedColumnFormula>
    </tableColumn>
    <tableColumn id="5" name="Désignation" dataDxfId="75" dataCellStyle="Normal 2">
      <calculatedColumnFormula>INDIRECT("'"&amp;Tableau1[[#This Row],[Feuille]]&amp;"'!"&amp;E$5)</calculatedColumnFormula>
    </tableColumn>
    <tableColumn id="6" name="Matière" dataDxfId="74" dataCellStyle="Normal 2">
      <calculatedColumnFormula>INDIRECT("'"&amp;Tableau1[[#This Row],[Feuille]]&amp;"'!"&amp;F$5)</calculatedColumnFormula>
    </tableColumn>
    <tableColumn id="7" name="Poids Moyen" dataDxfId="73" dataCellStyle="Normal 2">
      <calculatedColumnFormula>INDIRECT("'"&amp;Tableau1[[#This Row],[Feuille]]&amp;"'!"&amp;G$5)</calculatedColumnFormula>
    </tableColumn>
    <tableColumn id="8" name="Prix Achat DM" dataDxfId="72" dataCellStyle="Normal 2">
      <calculatedColumnFormula>INDIRECT("'"&amp;Tableau1[[#This Row],[Feuille]]&amp;"'!"&amp;H$5)</calculatedColumnFormula>
    </tableColumn>
    <tableColumn id="9" name="PRI" dataDxfId="71" dataCellStyle="Normal 2">
      <calculatedColumnFormula>INDIRECT("'"&amp;Tableau1[[#This Row],[Feuille]]&amp;"'!"&amp;I$5)</calculatedColumnFormula>
    </tableColumn>
    <tableColumn id="10" name="Prix d'Achat Boutique" dataDxfId="70" dataCellStyle="Normal 2">
      <calculatedColumnFormula>INDIRECT("'"&amp;Tableau1[[#This Row],[Feuille]]&amp;"'!"&amp;J$5)</calculatedColumnFormula>
    </tableColumn>
    <tableColumn id="11" name="PVC" dataDxfId="69" dataCellStyle="Normal 2">
      <calculatedColumnFormula>-Tableau1[[#This Row],[Prix d''Achat Boutique]]</calculatedColumnFormula>
    </tableColumn>
    <tableColumn id="12" name="Taux Marge DM" dataDxfId="68" dataCellStyle="Normal 2">
      <calculatedColumnFormula>INDIRECT("'"&amp;Tableau1[[#This Row],[Feuille]]&amp;"'!"&amp;L$5)</calculatedColumnFormula>
    </tableColumn>
    <tableColumn id="13" name="Marge Brute DM" dataDxfId="67" dataCellStyle="Normal 2"/>
    <tableColumn id="14" name="Taux Marge Boutique Japon" dataDxfId="66" dataCellStyle="Normal 2">
      <calculatedColumnFormula>INDIRECT("'"&amp;Tableau1[[#This Row],[Feuille]]&amp;"'!"&amp;N$5)</calculatedColumnFormula>
    </tableColumn>
    <tableColumn id="15" name="Marge Brute Boutique" dataDxfId="65" dataCellStyle="Normal 2">
      <calculatedColumnFormula>Tableau1[[#This Row],[PVC]]-Tableau1[[#This Row],[Prix d''Achat Boutique]]</calculatedColumnFormula>
    </tableColumn>
    <tableColumn id="16" name="Raccourci Fiche" dataDxfId="64" dataCellStyle="Normal 2">
      <calculatedColumnFormula>HYPERLINK($B$1&amp;"'"&amp;Tableau1[[#This Row],[Feuille]]&amp;"'!A1","aller à … "&amp;Tableau1[[#This Row],[Feuille]])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6:O8" totalsRowShown="0" headerRowDxfId="63" dataDxfId="62" headerRowCellStyle="Normal 2">
  <autoFilter ref="A6:O8"/>
  <tableColumns count="15">
    <tableColumn id="1" name="Feuille" dataDxfId="61" totalsRowDxfId="60" dataCellStyle="Normal 2">
      <calculatedColumnFormula>例え１!A1</calculatedColumnFormula>
    </tableColumn>
    <tableColumn id="2" name="Photo" dataDxfId="59" totalsRowDxfId="58" dataCellStyle="Normal 2"/>
    <tableColumn id="3" name="Référence" dataDxfId="57" totalsRowDxfId="56" dataCellStyle="Normal 2">
      <calculatedColumnFormula>INDIRECT("'"&amp;Tableau1[[#This Row],[Feuille]]&amp;"'!"&amp;C$5)</calculatedColumnFormula>
    </tableColumn>
    <tableColumn id="4" name="Désignation" dataDxfId="55" totalsRowDxfId="54" dataCellStyle="Normal 2">
      <calculatedColumnFormula>INDIRECT("'"&amp;Tableau1[[#This Row],[Feuille]]&amp;"'!"&amp;D$5)</calculatedColumnFormula>
    </tableColumn>
    <tableColumn id="5" name="Matière" dataDxfId="53" totalsRowDxfId="52" dataCellStyle="Normal 2">
      <calculatedColumnFormula>INDIRECT("'"&amp;Tableau1[[#This Row],[Feuille]]&amp;"'!"&amp;E$5)</calculatedColumnFormula>
    </tableColumn>
    <tableColumn id="6" name="Poids Moyen" dataDxfId="51" totalsRowDxfId="50" dataCellStyle="Normal 2">
      <calculatedColumnFormula>INDIRECT("'"&amp;Tableau1[[#This Row],[Feuille]]&amp;"'!"&amp;F$5)</calculatedColumnFormula>
    </tableColumn>
    <tableColumn id="7" name="testé" dataDxfId="49" totalsRowDxfId="48" dataCellStyle="Normal 2">
      <calculatedColumnFormula>INDIRECT("'"&amp;Tableau1[[#This Row],[Feuille]]&amp;"'!"&amp;G$5)</calculatedColumnFormula>
    </tableColumn>
    <tableColumn id="8" name="Prix H.T." dataDxfId="47" totalsRowDxfId="46" dataCellStyle="Normal 2">
      <calculatedColumnFormula>INDIRECT("'"&amp;Tableau1[[#This Row],[Feuille]]&amp;"'!"&amp;H$5)</calculatedColumnFormula>
    </tableColumn>
    <tableColumn id="9" name="Unité de vente" dataDxfId="45" totalsRowDxfId="44" dataCellStyle="Normal 2">
      <calculatedColumnFormula>INDIRECT("'"&amp;Tableau1[[#This Row],[Feuille]]&amp;"'!"&amp;I$5)</calculatedColumnFormula>
    </tableColumn>
    <tableColumn id="10" name="U.V. / PCB" dataDxfId="43" totalsRowDxfId="42" dataCellStyle="Normal 2">
      <calculatedColumnFormula>INDIRECT("'"&amp;Tableau1[[#This Row],[Feuille]]&amp;"'!"&amp;J$5)</calculatedColumnFormula>
    </tableColumn>
    <tableColumn id="11" name="PCB/PAL" dataDxfId="41" totalsRowDxfId="40" dataCellStyle="Normal 2">
      <calculatedColumnFormula>INDIRECT("'"&amp;Tableau1[[#This Row],[Feuille]]&amp;"'!"&amp;K$5)</calculatedColumnFormula>
    </tableColumn>
    <tableColumn id="12" name="DLUO Moyenne" dataDxfId="39" totalsRowDxfId="38" dataCellStyle="Normal 2">
      <calculatedColumnFormula>INDIRECT("'"&amp;Tableau1[[#This Row],[Feuille]]&amp;"'!"&amp;L$5)</calculatedColumnFormula>
    </tableColumn>
    <tableColumn id="13" name="Code EAN" dataDxfId="37" totalsRowDxfId="36" dataCellStyle="Normal 2">
      <calculatedColumnFormula>INDIRECT("'"&amp;Tableau1[[#This Row],[Feuille]]&amp;"'!"&amp;M$5)</calculatedColumnFormula>
    </tableColumn>
    <tableColumn id="14" name="ITF 14" dataDxfId="35" totalsRowDxfId="34" dataCellStyle="Normal 2">
      <calculatedColumnFormula>INDIRECT("'"&amp;Tableau1[[#This Row],[Feuille]]&amp;"'!"&amp;N$5)</calculatedColumnFormula>
    </tableColumn>
    <tableColumn id="15" name="Raccourci Fiche" dataDxfId="33" totalsRowDxfId="32" dataCellStyle="Normal 2">
      <calculatedColumnFormula>HYPERLINK($B$1&amp;"'"&amp;Tableau3[[#This Row],[Feuille]]&amp;"'!A1","aller à … "&amp;Tableau3[[#This Row],[Feuille]])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6:O8" totalsRowShown="0" headerRowDxfId="31" dataDxfId="30" headerRowCellStyle="Normal 2">
  <autoFilter ref="A6:O8"/>
  <tableColumns count="15">
    <tableColumn id="1" name="Feuille" dataDxfId="29" totalsRowDxfId="28" dataCellStyle="Normal 2">
      <calculatedColumnFormula>例え１!A1</calculatedColumnFormula>
    </tableColumn>
    <tableColumn id="2" name="Photo" dataDxfId="27" totalsRowDxfId="26" dataCellStyle="Normal 2"/>
    <tableColumn id="3" name="Référence" dataDxfId="25" totalsRowDxfId="24" dataCellStyle="Normal 2">
      <calculatedColumnFormula>INDIRECT("'"&amp;Tableau1[[#This Row],[Feuille]]&amp;"'!"&amp;C$5)</calculatedColumnFormula>
    </tableColumn>
    <tableColumn id="4" name="Désignation" dataDxfId="23" totalsRowDxfId="22" dataCellStyle="Normal 2">
      <calculatedColumnFormula>INDIRECT("'"&amp;Tableau1[[#This Row],[Feuille]]&amp;"'!"&amp;D$5)</calculatedColumnFormula>
    </tableColumn>
    <tableColumn id="5" name="Matière" dataDxfId="21" totalsRowDxfId="20" dataCellStyle="Normal 2">
      <calculatedColumnFormula>INDIRECT("'"&amp;Tableau1[[#This Row],[Feuille]]&amp;"'!"&amp;E$5)</calculatedColumnFormula>
    </tableColumn>
    <tableColumn id="6" name="Poids Moyen" dataDxfId="19" totalsRowDxfId="18" dataCellStyle="Normal 2">
      <calculatedColumnFormula>INDIRECT("'"&amp;Tableau1[[#This Row],[Feuille]]&amp;"'!"&amp;F$5)</calculatedColumnFormula>
    </tableColumn>
    <tableColumn id="7" name="Teste" dataDxfId="17" totalsRowDxfId="16" dataCellStyle="Normal 2">
      <calculatedColumnFormula>INDIRECT("'"&amp;Tableau1[[#This Row],[Feuille]]&amp;"'!"&amp;G$5)</calculatedColumnFormula>
    </tableColumn>
    <tableColumn id="8" name="Prix H.T." dataDxfId="15" totalsRowDxfId="14" dataCellStyle="Normal 2">
      <calculatedColumnFormula>INDIRECT("'"&amp;Tableau1[[#This Row],[Feuille]]&amp;"'!"&amp;H$5)</calculatedColumnFormula>
    </tableColumn>
    <tableColumn id="9" name="Unité de vente" dataDxfId="13" totalsRowDxfId="12" dataCellStyle="Normal 2">
      <calculatedColumnFormula>INDIRECT("'"&amp;Tableau1[[#This Row],[Feuille]]&amp;"'!"&amp;I$5)</calculatedColumnFormula>
    </tableColumn>
    <tableColumn id="10" name="U.V. / PCB" dataDxfId="11" totalsRowDxfId="10" dataCellStyle="Normal 2">
      <calculatedColumnFormula>INDIRECT("'"&amp;Tableau1[[#This Row],[Feuille]]&amp;"'!"&amp;J$5)</calculatedColumnFormula>
    </tableColumn>
    <tableColumn id="11" name="PCB/PAL" dataDxfId="9" totalsRowDxfId="8" dataCellStyle="Normal 2">
      <calculatedColumnFormula>INDIRECT("'"&amp;Tableau1[[#This Row],[Feuille]]&amp;"'!"&amp;K$5)</calculatedColumnFormula>
    </tableColumn>
    <tableColumn id="12" name="DLUO Moyenne" dataDxfId="7" totalsRowDxfId="6" dataCellStyle="Normal 2">
      <calculatedColumnFormula>INDIRECT("'"&amp;Tableau1[[#This Row],[Feuille]]&amp;"'!"&amp;L$5)</calculatedColumnFormula>
    </tableColumn>
    <tableColumn id="13" name="Code EAN" dataDxfId="5" totalsRowDxfId="4" dataCellStyle="Normal 2">
      <calculatedColumnFormula>INDIRECT("'"&amp;Tableau1[[#This Row],[Feuille]]&amp;"'!"&amp;M$5)</calculatedColumnFormula>
    </tableColumn>
    <tableColumn id="14" name="ITF 14" dataDxfId="3" totalsRowDxfId="2" dataCellStyle="Normal 2">
      <calculatedColumnFormula>INDIRECT("'"&amp;Tableau1[[#This Row],[Feuille]]&amp;"'!"&amp;N$5)</calculatedColumnFormula>
    </tableColumn>
    <tableColumn id="15" name="Raccourci Fiche" dataDxfId="1" totalsRowDxfId="0" dataCellStyle="Normal 2">
      <calculatedColumnFormula>HYPERLINK($B$1&amp;"'"&amp;Tableau2[[#This Row],[Feuille]]&amp;"'!A1","aller à … "&amp;Tableau2[[#This Row],[Feuille]])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"/>
  <sheetViews>
    <sheetView tabSelected="1" workbookViewId="0">
      <selection activeCell="E21" sqref="E21"/>
    </sheetView>
  </sheetViews>
  <sheetFormatPr baseColWidth="10" defaultColWidth="10.81640625" defaultRowHeight="15.5"/>
  <cols>
    <col min="1" max="1" width="11.36328125" style="294" bestFit="1" customWidth="1"/>
    <col min="2" max="2" width="22.6328125" style="294" bestFit="1" customWidth="1"/>
    <col min="3" max="3" width="14.6328125" style="294" bestFit="1" customWidth="1"/>
    <col min="4" max="4" width="22.08984375" style="294" bestFit="1" customWidth="1"/>
    <col min="5" max="5" width="16.1796875" style="294" bestFit="1" customWidth="1"/>
    <col min="6" max="6" width="12.6328125" style="294" bestFit="1" customWidth="1"/>
    <col min="7" max="7" width="17.1796875" style="295" bestFit="1" customWidth="1"/>
    <col min="8" max="8" width="18.36328125" style="296" bestFit="1" customWidth="1"/>
    <col min="9" max="9" width="8.36328125" style="297" bestFit="1" customWidth="1"/>
    <col min="10" max="10" width="25.1796875" style="296" bestFit="1" customWidth="1"/>
    <col min="11" max="11" width="9" style="298" bestFit="1" customWidth="1"/>
    <col min="12" max="12" width="19.81640625" style="299" bestFit="1" customWidth="1"/>
    <col min="13" max="13" width="20.54296875" style="296" bestFit="1" customWidth="1"/>
    <col min="14" max="14" width="30.90625" style="299" bestFit="1" customWidth="1"/>
    <col min="15" max="15" width="25.6328125" style="296" bestFit="1" customWidth="1"/>
    <col min="16" max="16" width="19.36328125" style="294" bestFit="1" customWidth="1"/>
    <col min="17" max="16384" width="10.81640625" style="294"/>
  </cols>
  <sheetData>
    <row r="1" spans="1:16">
      <c r="A1" s="239" t="str">
        <f ca="1">RIGHT(CELL("nomfichier",A1),LEN(CELL("nomfichier",A1))-FIND("]",CELL("nomfichier",A1)))</f>
        <v>Recap 日本</v>
      </c>
      <c r="B1" s="239" t="str">
        <f ca="1">MID(CELL("filename",A1),FIND("[",CELL("filename",A1)),SUM(FIND({"[";"]"},CELL("filename",A1))*{-1;1})+1)</f>
        <v>[Test tableau steelson.xlsx]</v>
      </c>
    </row>
    <row r="2" spans="1:16" ht="15" customHeight="1">
      <c r="A2" s="333" t="s">
        <v>40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33"/>
    </row>
    <row r="3" spans="1:16" ht="15" customHeight="1">
      <c r="A3" s="333"/>
      <c r="B3" s="333"/>
      <c r="C3" s="333"/>
      <c r="D3" s="333"/>
      <c r="E3" s="333"/>
      <c r="F3" s="333"/>
      <c r="G3" s="333"/>
      <c r="H3" s="333"/>
      <c r="I3" s="333"/>
      <c r="J3" s="333"/>
      <c r="K3" s="333"/>
      <c r="L3" s="333"/>
      <c r="M3" s="333"/>
      <c r="N3" s="333"/>
      <c r="O3" s="333"/>
      <c r="P3" s="333"/>
    </row>
    <row r="4" spans="1:16" ht="16" customHeight="1">
      <c r="A4" s="333"/>
      <c r="B4" s="333"/>
      <c r="C4" s="333"/>
      <c r="D4" s="333"/>
      <c r="E4" s="333"/>
      <c r="F4" s="333"/>
      <c r="G4" s="333"/>
      <c r="H4" s="333"/>
      <c r="I4" s="333"/>
      <c r="J4" s="333"/>
      <c r="K4" s="333"/>
      <c r="L4" s="333"/>
      <c r="M4" s="333"/>
      <c r="N4" s="333"/>
      <c r="O4" s="333"/>
      <c r="P4" s="333"/>
    </row>
    <row r="5" spans="1:16" s="300" customFormat="1">
      <c r="C5" s="300" t="s">
        <v>113</v>
      </c>
      <c r="D5" s="300" t="s">
        <v>114</v>
      </c>
      <c r="E5" s="300" t="s">
        <v>115</v>
      </c>
      <c r="F5" s="300" t="s">
        <v>116</v>
      </c>
      <c r="G5" s="301" t="s">
        <v>117</v>
      </c>
      <c r="H5" s="302" t="s">
        <v>118</v>
      </c>
      <c r="I5" s="303" t="s">
        <v>119</v>
      </c>
      <c r="J5" s="302" t="s">
        <v>120</v>
      </c>
      <c r="K5" s="304" t="s">
        <v>121</v>
      </c>
      <c r="L5" s="305" t="s">
        <v>122</v>
      </c>
      <c r="M5" s="302"/>
      <c r="N5" s="305" t="s">
        <v>123</v>
      </c>
      <c r="O5" s="302"/>
    </row>
    <row r="6" spans="1:16" s="306" customFormat="1">
      <c r="A6" s="306" t="s">
        <v>112</v>
      </c>
      <c r="B6" s="306" t="s">
        <v>83</v>
      </c>
      <c r="C6" s="307" t="s">
        <v>41</v>
      </c>
      <c r="D6" s="307" t="s">
        <v>64</v>
      </c>
      <c r="E6" s="307" t="s">
        <v>42</v>
      </c>
      <c r="F6" s="307" t="s">
        <v>103</v>
      </c>
      <c r="G6" s="307" t="s">
        <v>43</v>
      </c>
      <c r="H6" s="312" t="s">
        <v>53</v>
      </c>
      <c r="I6" s="306" t="s">
        <v>7</v>
      </c>
      <c r="J6" s="312" t="s">
        <v>52</v>
      </c>
      <c r="K6" s="313" t="s">
        <v>51</v>
      </c>
      <c r="L6" s="314" t="s">
        <v>54</v>
      </c>
      <c r="M6" s="312" t="s">
        <v>56</v>
      </c>
      <c r="N6" s="314" t="s">
        <v>65</v>
      </c>
      <c r="O6" s="312" t="s">
        <v>55</v>
      </c>
      <c r="P6" s="307" t="s">
        <v>82</v>
      </c>
    </row>
    <row r="7" spans="1:16" s="308" customFormat="1">
      <c r="A7" s="308" t="str">
        <f ca="1">例え１!A1</f>
        <v>例え１</v>
      </c>
      <c r="B7" s="309"/>
      <c r="C7" s="309" t="str">
        <f ca="1">INDIRECT("'"&amp;Tableau1[[#This Row],[Feuille]]&amp;"'!"&amp;C$5)</f>
        <v xml:space="preserve"> キノコ１</v>
      </c>
      <c r="D7" s="309" t="str">
        <f ca="1">INDIRECT("'"&amp;Tableau1[[#This Row],[Feuille]]&amp;"'!"&amp;D$5)</f>
        <v>キノコ</v>
      </c>
      <c r="E7" s="310" t="str">
        <f ca="1">INDIRECT("'"&amp;Tableau1[[#This Row],[Feuille]]&amp;"'!"&amp;E$5)</f>
        <v>Kinoko 1</v>
      </c>
      <c r="F7" s="310" t="str">
        <f ca="1">INDIRECT("'"&amp;Tableau1[[#This Row],[Feuille]]&amp;"'!"&amp;F$5)</f>
        <v>Inoki</v>
      </c>
      <c r="G7" s="295" t="str">
        <f ca="1">INDIRECT("'"&amp;Tableau1[[#This Row],[Feuille]]&amp;"'!"&amp;G$5)</f>
        <v>45 gr</v>
      </c>
      <c r="H7" s="296">
        <f ca="1">INDIRECT("'"&amp;Tableau1[[#This Row],[Feuille]]&amp;"'!"&amp;H$5)</f>
        <v>4.95</v>
      </c>
      <c r="I7" s="297">
        <f ca="1">INDIRECT("'"&amp;Tableau1[[#This Row],[Feuille]]&amp;"'!"&amp;I$5)</f>
        <v>5.0985000000000005</v>
      </c>
      <c r="J7" s="296">
        <f ca="1">INDIRECT("'"&amp;Tableau1[[#This Row],[Feuille]]&amp;"'!"&amp;J$5)</f>
        <v>6.6280500000000009</v>
      </c>
      <c r="K7" s="298">
        <f ca="1">-Tableau1[[#This Row],[Prix d''Achat Boutique]]</f>
        <v>-6.6280500000000009</v>
      </c>
      <c r="L7" s="299">
        <f ca="1">INDIRECT("'"&amp;Tableau1[[#This Row],[Feuille]]&amp;"'!"&amp;L$5)</f>
        <v>0.3</v>
      </c>
      <c r="M7" s="296">
        <f ca="1">J7-I7</f>
        <v>1.5295500000000004</v>
      </c>
      <c r="N7" s="299">
        <f ca="1">INDIRECT("'"&amp;Tableau1[[#This Row],[Feuille]]&amp;"'!"&amp;N$5)</f>
        <v>1.0564117651496292</v>
      </c>
      <c r="O7" s="296">
        <f ca="1">Tableau1[[#This Row],[PVC]]-Tableau1[[#This Row],[Prix d''Achat Boutique]]</f>
        <v>-13.256100000000002</v>
      </c>
      <c r="P7" s="311" t="str">
        <f ca="1">HYPERLINK($B$1&amp;"'"&amp;Tableau1[[#This Row],[Feuille]]&amp;"'!A1","aller à … "&amp;Tableau1[[#This Row],[Feuille]])</f>
        <v>aller à … 例え１</v>
      </c>
    </row>
    <row r="8" spans="1:16" s="308" customFormat="1">
      <c r="A8" s="309" t="str">
        <f ca="1">例え２!A1</f>
        <v>例え２</v>
      </c>
      <c r="B8" s="309"/>
      <c r="C8" s="309" t="str">
        <f ca="1">INDIRECT("'"&amp;Tableau1[[#This Row],[Feuille]]&amp;"'!"&amp;C$5)</f>
        <v>無花果</v>
      </c>
      <c r="D8" s="309" t="str">
        <f ca="1">INDIRECT("'"&amp;Tableau1[[#This Row],[Feuille]]&amp;"'!"&amp;D$5)</f>
        <v>無花果</v>
      </c>
      <c r="E8" s="310" t="str">
        <f ca="1">INDIRECT("'"&amp;Tableau1[[#This Row],[Feuille]]&amp;"'!"&amp;E$5)</f>
        <v>Figue</v>
      </c>
      <c r="F8" s="310" t="str">
        <f ca="1">INDIRECT("'"&amp;Tableau1[[#This Row],[Feuille]]&amp;"'!"&amp;F$5)</f>
        <v>Inoki</v>
      </c>
      <c r="G8" s="295" t="str">
        <f ca="1">INDIRECT("'"&amp;Tableau1[[#This Row],[Feuille]]&amp;"'!"&amp;G$5)</f>
        <v>45 gr</v>
      </c>
      <c r="H8" s="296">
        <f ca="1">INDIRECT("'"&amp;Tableau1[[#This Row],[Feuille]]&amp;"'!"&amp;H$5)</f>
        <v>5.0133999999999999</v>
      </c>
      <c r="I8" s="297">
        <f ca="1">INDIRECT("'"&amp;Tableau1[[#This Row],[Feuille]]&amp;"'!"&amp;I$5)</f>
        <v>5.2139359999999995</v>
      </c>
      <c r="J8" s="296">
        <f ca="1">INDIRECT("'"&amp;Tableau1[[#This Row],[Feuille]]&amp;"'!"&amp;J$5)</f>
        <v>6.7781167999999994</v>
      </c>
      <c r="K8" s="298">
        <f ca="1">-Tableau1[[#This Row],[Prix d''Achat Boutique]]</f>
        <v>-6.7781167999999994</v>
      </c>
      <c r="L8" s="299">
        <f ca="1">INDIRECT("'"&amp;Tableau1[[#This Row],[Feuille]]&amp;"'!"&amp;L$5)</f>
        <v>0.3</v>
      </c>
      <c r="M8" s="296"/>
      <c r="N8" s="299">
        <f ca="1">INDIRECT("'"&amp;Tableau1[[#This Row],[Feuille]]&amp;"'!"&amp;N$5)</f>
        <v>1.0108830228478802</v>
      </c>
      <c r="O8" s="296">
        <f ca="1">Tableau1[[#This Row],[PVC]]-Tableau1[[#This Row],[Prix d''Achat Boutique]]</f>
        <v>-13.556233599999999</v>
      </c>
      <c r="P8" s="311" t="str">
        <f ca="1">HYPERLINK($B$1&amp;"'"&amp;Tableau1[[#This Row],[Feuille]]&amp;"'!A1","aller à … "&amp;Tableau1[[#This Row],[Feuille]])</f>
        <v>aller à … 例え２</v>
      </c>
    </row>
  </sheetData>
  <mergeCells count="1">
    <mergeCell ref="A2:P4"/>
  </mergeCells>
  <pageMargins left="0.75" right="0.75" top="1" bottom="1" header="0.5" footer="0.5"/>
  <pageSetup paperSize="9" orientation="portrait" horizontalDpi="4294967292" verticalDpi="4294967292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T18"/>
  <sheetViews>
    <sheetView topLeftCell="A20" workbookViewId="0">
      <selection activeCell="E7" sqref="E7"/>
    </sheetView>
  </sheetViews>
  <sheetFormatPr baseColWidth="10" defaultColWidth="10.81640625" defaultRowHeight="15.5"/>
  <cols>
    <col min="1" max="4" width="10.81640625" style="183"/>
    <col min="5" max="5" width="38.453125" style="183" customWidth="1"/>
    <col min="6" max="9" width="10.81640625" style="183"/>
    <col min="10" max="10" width="10" style="183" bestFit="1" customWidth="1"/>
    <col min="11" max="11" width="13" style="183" bestFit="1" customWidth="1"/>
    <col min="12" max="13" width="10.81640625" style="183"/>
    <col min="14" max="14" width="14.81640625" style="183" bestFit="1" customWidth="1"/>
    <col min="15" max="17" width="14.81640625" style="183" customWidth="1"/>
    <col min="18" max="16384" width="10.81640625" style="183"/>
  </cols>
  <sheetData>
    <row r="2" spans="1:20" ht="15" customHeight="1">
      <c r="A2" s="334" t="s">
        <v>40</v>
      </c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34"/>
      <c r="Q2" s="334"/>
      <c r="R2" s="334"/>
      <c r="S2" s="334"/>
      <c r="T2" s="334"/>
    </row>
    <row r="3" spans="1:20" ht="15" customHeight="1">
      <c r="A3" s="334"/>
      <c r="B3" s="334"/>
      <c r="C3" s="334"/>
      <c r="D3" s="334"/>
      <c r="E3" s="334"/>
      <c r="F3" s="334"/>
      <c r="G3" s="334"/>
      <c r="H3" s="334"/>
      <c r="I3" s="334"/>
      <c r="J3" s="334"/>
      <c r="K3" s="334"/>
      <c r="L3" s="334"/>
      <c r="M3" s="334"/>
      <c r="N3" s="334"/>
      <c r="O3" s="334"/>
      <c r="P3" s="334"/>
      <c r="Q3" s="334"/>
      <c r="R3" s="334"/>
      <c r="S3" s="334"/>
      <c r="T3" s="334"/>
    </row>
    <row r="4" spans="1:20" ht="16" customHeight="1">
      <c r="A4" s="334"/>
      <c r="B4" s="334"/>
      <c r="C4" s="334"/>
      <c r="D4" s="334"/>
      <c r="E4" s="334"/>
      <c r="F4" s="334"/>
      <c r="G4" s="334"/>
      <c r="H4" s="334"/>
      <c r="I4" s="334"/>
      <c r="J4" s="334"/>
      <c r="K4" s="334"/>
      <c r="L4" s="334"/>
      <c r="M4" s="334"/>
      <c r="N4" s="334"/>
      <c r="O4" s="334"/>
      <c r="P4" s="334"/>
      <c r="Q4" s="334"/>
      <c r="R4" s="334"/>
      <c r="S4" s="334"/>
      <c r="T4" s="334"/>
    </row>
    <row r="5" spans="1:20" ht="115" customHeight="1">
      <c r="A5" s="185"/>
      <c r="B5" s="207" t="s">
        <v>83</v>
      </c>
      <c r="C5" s="184" t="s">
        <v>41</v>
      </c>
      <c r="D5" s="184" t="s">
        <v>64</v>
      </c>
      <c r="E5" s="184" t="s">
        <v>42</v>
      </c>
      <c r="F5" s="261" t="s">
        <v>103</v>
      </c>
      <c r="G5" s="184" t="s">
        <v>43</v>
      </c>
      <c r="H5" s="187" t="s">
        <v>57</v>
      </c>
      <c r="I5" s="262" t="s">
        <v>104</v>
      </c>
      <c r="J5" s="262" t="s">
        <v>58</v>
      </c>
      <c r="K5" s="262" t="s">
        <v>105</v>
      </c>
      <c r="L5" s="262" t="s">
        <v>106</v>
      </c>
      <c r="M5" s="262" t="s">
        <v>62</v>
      </c>
      <c r="N5" s="262" t="s">
        <v>63</v>
      </c>
      <c r="O5" s="262" t="s">
        <v>59</v>
      </c>
      <c r="P5" s="262" t="s">
        <v>107</v>
      </c>
      <c r="Q5" s="262" t="s">
        <v>108</v>
      </c>
      <c r="R5" s="187" t="s">
        <v>61</v>
      </c>
      <c r="S5" s="187" t="s">
        <v>60</v>
      </c>
      <c r="T5" s="262" t="s">
        <v>82</v>
      </c>
    </row>
    <row r="6" spans="1:20" ht="57" customHeight="1">
      <c r="A6" s="204"/>
      <c r="B6" s="264"/>
      <c r="C6" s="204" t="str">
        <f>例え１!C2</f>
        <v xml:space="preserve"> キノコ１</v>
      </c>
      <c r="D6" s="204" t="str">
        <f>例え１!C4</f>
        <v>キノコ</v>
      </c>
      <c r="E6" s="187" t="str">
        <f>例え１!C3</f>
        <v>Kinoko 1</v>
      </c>
      <c r="F6" s="187" t="str">
        <f>例え１!E3</f>
        <v>Inoki</v>
      </c>
      <c r="G6" s="187" t="str">
        <f>例え１!K2</f>
        <v>45 gr</v>
      </c>
      <c r="H6" s="265">
        <f>例え１!G49</f>
        <v>6.1182000000000007</v>
      </c>
      <c r="I6" s="265">
        <f>例え１!G52</f>
        <v>12</v>
      </c>
      <c r="J6" s="266">
        <f>例え１!G82</f>
        <v>7.0359300000000005</v>
      </c>
      <c r="K6" s="206">
        <f>例え１!G83</f>
        <v>0.15</v>
      </c>
      <c r="L6" s="266">
        <f>'Recap International'!J6-'Recap International'!H6</f>
        <v>0.91772999999999971</v>
      </c>
      <c r="M6" s="206">
        <f>例え１!G88</f>
        <v>0.61172723435281462</v>
      </c>
      <c r="N6" s="265">
        <f>I6-J6</f>
        <v>4.9640699999999995</v>
      </c>
      <c r="O6" s="205">
        <f>例え１!G71</f>
        <v>8.6</v>
      </c>
      <c r="P6" s="206">
        <f>例え１!G72</f>
        <v>0.4056421823412113</v>
      </c>
      <c r="Q6" s="205">
        <f>O6-H6</f>
        <v>2.4817999999999989</v>
      </c>
      <c r="R6" s="206">
        <f>例え１!G77</f>
        <v>0.31860465116279069</v>
      </c>
      <c r="S6" s="266">
        <f>I6-O6</f>
        <v>3.4000000000000004</v>
      </c>
      <c r="T6" s="204"/>
    </row>
    <row r="7" spans="1:20" ht="63" customHeight="1">
      <c r="A7" s="263"/>
      <c r="B7" s="185"/>
      <c r="C7" s="185"/>
      <c r="D7" s="185"/>
      <c r="E7" s="184"/>
      <c r="F7" s="184"/>
      <c r="G7" s="184"/>
      <c r="H7" s="186"/>
      <c r="I7" s="186"/>
      <c r="J7" s="186"/>
      <c r="K7" s="186"/>
      <c r="L7" s="186"/>
      <c r="M7" s="186"/>
      <c r="N7" s="186"/>
      <c r="O7" s="186"/>
      <c r="P7" s="186"/>
      <c r="Q7" s="186"/>
      <c r="R7" s="186"/>
      <c r="S7" s="186"/>
      <c r="T7" s="185"/>
    </row>
    <row r="8" spans="1:20" ht="56" customHeight="1">
      <c r="A8" s="263"/>
      <c r="B8" s="185"/>
      <c r="C8" s="185"/>
      <c r="D8" s="185"/>
      <c r="E8" s="184"/>
      <c r="F8" s="184"/>
      <c r="G8" s="184"/>
      <c r="H8" s="186"/>
      <c r="I8" s="186"/>
      <c r="J8" s="186"/>
      <c r="K8" s="186"/>
      <c r="L8" s="186"/>
      <c r="M8" s="186"/>
      <c r="N8" s="186"/>
      <c r="O8" s="186"/>
      <c r="P8" s="186"/>
      <c r="Q8" s="186"/>
      <c r="R8" s="186"/>
      <c r="S8" s="186"/>
      <c r="T8" s="185"/>
    </row>
    <row r="9" spans="1:20" ht="62" customHeight="1">
      <c r="A9" s="263"/>
      <c r="B9" s="185"/>
      <c r="C9" s="185"/>
      <c r="D9" s="185"/>
      <c r="E9" s="184"/>
      <c r="F9" s="184"/>
      <c r="G9" s="184"/>
      <c r="H9" s="186"/>
      <c r="I9" s="186"/>
      <c r="J9" s="186"/>
      <c r="K9" s="186"/>
      <c r="L9" s="186"/>
      <c r="M9" s="186"/>
      <c r="N9" s="186"/>
      <c r="O9" s="186"/>
      <c r="P9" s="186"/>
      <c r="Q9" s="186"/>
      <c r="R9" s="186"/>
      <c r="S9" s="186"/>
      <c r="T9" s="185"/>
    </row>
    <row r="10" spans="1:20" ht="62" customHeight="1">
      <c r="A10" s="263"/>
      <c r="B10" s="185"/>
      <c r="C10" s="185"/>
      <c r="D10" s="185"/>
      <c r="E10" s="184"/>
      <c r="F10" s="184"/>
      <c r="G10" s="184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5"/>
    </row>
    <row r="11" spans="1:20" ht="62" customHeight="1">
      <c r="A11" s="263"/>
      <c r="B11" s="185"/>
      <c r="C11" s="185"/>
      <c r="D11" s="185"/>
      <c r="E11" s="184"/>
      <c r="F11" s="184"/>
      <c r="G11" s="184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5"/>
    </row>
    <row r="12" spans="1:20" ht="62" customHeight="1">
      <c r="A12" s="263"/>
      <c r="B12" s="185"/>
      <c r="C12" s="185"/>
      <c r="D12" s="185"/>
      <c r="E12" s="184"/>
      <c r="F12" s="184"/>
      <c r="G12" s="184"/>
      <c r="H12" s="186"/>
      <c r="I12" s="186"/>
      <c r="J12" s="186"/>
      <c r="K12" s="186"/>
      <c r="L12" s="186"/>
      <c r="M12" s="186"/>
      <c r="N12" s="186"/>
      <c r="O12" s="186"/>
      <c r="P12" s="186"/>
      <c r="Q12" s="186"/>
      <c r="R12" s="186"/>
      <c r="S12" s="186"/>
      <c r="T12" s="185"/>
    </row>
    <row r="13" spans="1:20" ht="59" customHeight="1">
      <c r="A13" s="263"/>
      <c r="B13" s="185"/>
      <c r="C13" s="185"/>
      <c r="D13" s="185"/>
      <c r="E13" s="184"/>
      <c r="F13" s="184"/>
      <c r="G13" s="184"/>
      <c r="H13" s="186"/>
      <c r="I13" s="186"/>
      <c r="J13" s="186"/>
      <c r="K13" s="186"/>
      <c r="L13" s="186"/>
      <c r="M13" s="186"/>
      <c r="N13" s="186"/>
      <c r="O13" s="186"/>
      <c r="P13" s="186"/>
      <c r="Q13" s="186"/>
      <c r="R13" s="186"/>
      <c r="S13" s="186"/>
      <c r="T13" s="185"/>
    </row>
    <row r="14" spans="1:20" ht="60" customHeight="1">
      <c r="A14" s="263"/>
      <c r="B14" s="185"/>
      <c r="C14" s="185"/>
      <c r="D14" s="185"/>
      <c r="E14" s="184"/>
      <c r="F14" s="184"/>
      <c r="G14" s="184"/>
      <c r="H14" s="186"/>
      <c r="I14" s="186"/>
      <c r="J14" s="186"/>
      <c r="K14" s="186"/>
      <c r="L14" s="186"/>
      <c r="M14" s="186"/>
      <c r="N14" s="186"/>
      <c r="O14" s="186"/>
      <c r="P14" s="186"/>
      <c r="Q14" s="186"/>
      <c r="R14" s="186"/>
      <c r="S14" s="186"/>
      <c r="T14" s="185"/>
    </row>
    <row r="15" spans="1:20" ht="62" customHeight="1">
      <c r="A15" s="263"/>
      <c r="B15" s="185"/>
      <c r="C15" s="185"/>
      <c r="D15" s="185"/>
      <c r="E15" s="184"/>
      <c r="F15" s="184"/>
      <c r="G15" s="184"/>
      <c r="H15" s="186"/>
      <c r="I15" s="186"/>
      <c r="J15" s="186"/>
      <c r="K15" s="186"/>
      <c r="L15" s="186"/>
      <c r="M15" s="186"/>
      <c r="N15" s="186"/>
      <c r="O15" s="186"/>
      <c r="P15" s="186"/>
      <c r="Q15" s="186"/>
      <c r="R15" s="186"/>
      <c r="S15" s="186"/>
      <c r="T15" s="185"/>
    </row>
    <row r="16" spans="1:20" ht="58" customHeight="1">
      <c r="A16" s="263"/>
      <c r="B16" s="185"/>
      <c r="C16" s="185"/>
      <c r="D16" s="185"/>
      <c r="E16" s="184"/>
      <c r="F16" s="184"/>
      <c r="G16" s="184"/>
      <c r="H16" s="186"/>
      <c r="I16" s="186"/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5"/>
    </row>
    <row r="17" spans="1:20" ht="58" customHeight="1">
      <c r="A17" s="263"/>
      <c r="B17" s="185"/>
      <c r="C17" s="185"/>
      <c r="D17" s="185"/>
      <c r="E17" s="184"/>
      <c r="F17" s="184"/>
      <c r="G17" s="184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6"/>
      <c r="T17" s="185"/>
    </row>
    <row r="18" spans="1:20" ht="60" customHeight="1">
      <c r="A18" s="263"/>
      <c r="B18" s="185"/>
      <c r="C18" s="185"/>
      <c r="D18" s="185"/>
      <c r="E18" s="184"/>
      <c r="F18" s="184"/>
      <c r="G18" s="184"/>
      <c r="H18" s="186"/>
      <c r="I18" s="186"/>
      <c r="J18" s="186"/>
      <c r="K18" s="186"/>
      <c r="L18" s="186"/>
      <c r="M18" s="186"/>
      <c r="N18" s="186"/>
      <c r="O18" s="186"/>
      <c r="P18" s="186"/>
      <c r="Q18" s="186"/>
      <c r="R18" s="186"/>
      <c r="S18" s="186"/>
      <c r="T18" s="185"/>
    </row>
  </sheetData>
  <mergeCells count="1">
    <mergeCell ref="A2:T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8"/>
  <sheetViews>
    <sheetView workbookViewId="0">
      <selection activeCell="A7" sqref="A7:O8"/>
    </sheetView>
  </sheetViews>
  <sheetFormatPr baseColWidth="10" defaultColWidth="10.81640625" defaultRowHeight="15.5"/>
  <cols>
    <col min="1" max="2" width="10.81640625" style="294"/>
    <col min="3" max="3" width="11.81640625" style="294" customWidth="1"/>
    <col min="4" max="4" width="38.453125" style="294" customWidth="1"/>
    <col min="5" max="5" width="10.81640625" style="294"/>
    <col min="6" max="6" width="14.453125" style="294" customWidth="1"/>
    <col min="7" max="8" width="10.81640625" style="294"/>
    <col min="9" max="9" width="16" style="294" customWidth="1"/>
    <col min="10" max="10" width="11.7265625" style="294" customWidth="1"/>
    <col min="11" max="11" width="10.81640625" style="294"/>
    <col min="12" max="12" width="17" style="294" customWidth="1"/>
    <col min="13" max="14" width="17.26953125" style="294" customWidth="1"/>
    <col min="15" max="15" width="16.6328125" style="294" customWidth="1"/>
    <col min="16" max="16384" width="10.81640625" style="294"/>
  </cols>
  <sheetData>
    <row r="1" spans="1:18">
      <c r="A1" s="239" t="str">
        <f ca="1">RIGHT(CELL("nomfichier",A1),LEN(CELL("nomfichier",A1))-FIND("]",CELL("nomfichier",A1)))</f>
        <v>Recap  prix client</v>
      </c>
      <c r="B1" s="239" t="str">
        <f ca="1">MID(CELL("filename",A1),FIND("[",CELL("filename",A1)),SUM(FIND({"[";"]"},CELL("filename",A1))*{-1;1})+1)</f>
        <v>[Test tableau steelson.xlsx]</v>
      </c>
    </row>
    <row r="2" spans="1:18" ht="15.5" customHeight="1">
      <c r="A2" s="333" t="s">
        <v>40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16"/>
      <c r="Q2" s="316"/>
      <c r="R2" s="316"/>
    </row>
    <row r="3" spans="1:18" ht="15.5" customHeight="1">
      <c r="A3" s="333"/>
      <c r="B3" s="333"/>
      <c r="C3" s="333"/>
      <c r="D3" s="333"/>
      <c r="E3" s="333"/>
      <c r="F3" s="333"/>
      <c r="G3" s="333"/>
      <c r="H3" s="333"/>
      <c r="I3" s="333"/>
      <c r="J3" s="333"/>
      <c r="K3" s="333"/>
      <c r="L3" s="333"/>
      <c r="M3" s="333"/>
      <c r="N3" s="333"/>
      <c r="O3" s="333"/>
      <c r="P3" s="316"/>
      <c r="Q3" s="316"/>
      <c r="R3" s="316"/>
    </row>
    <row r="4" spans="1:18" ht="15.5" customHeight="1">
      <c r="A4" s="333"/>
      <c r="B4" s="333"/>
      <c r="C4" s="333"/>
      <c r="D4" s="333"/>
      <c r="E4" s="333"/>
      <c r="F4" s="333"/>
      <c r="G4" s="333"/>
      <c r="H4" s="333"/>
      <c r="I4" s="333"/>
      <c r="J4" s="333"/>
      <c r="K4" s="333"/>
      <c r="L4" s="333"/>
      <c r="M4" s="333"/>
      <c r="N4" s="333"/>
      <c r="O4" s="333"/>
      <c r="P4" s="316"/>
      <c r="Q4" s="316"/>
      <c r="R4" s="316"/>
    </row>
    <row r="5" spans="1:18" s="300" customFormat="1">
      <c r="C5" s="300" t="s">
        <v>113</v>
      </c>
      <c r="D5" s="300" t="s">
        <v>114</v>
      </c>
      <c r="E5" s="300" t="s">
        <v>116</v>
      </c>
      <c r="F5" s="300" t="s">
        <v>117</v>
      </c>
      <c r="G5" s="301" t="s">
        <v>132</v>
      </c>
      <c r="H5" s="302" t="s">
        <v>119</v>
      </c>
      <c r="I5" s="303" t="s">
        <v>126</v>
      </c>
      <c r="J5" s="302" t="s">
        <v>127</v>
      </c>
      <c r="K5" s="304" t="s">
        <v>128</v>
      </c>
      <c r="L5" s="305" t="s">
        <v>129</v>
      </c>
      <c r="M5" s="302" t="s">
        <v>130</v>
      </c>
      <c r="N5" s="305" t="s">
        <v>131</v>
      </c>
      <c r="O5" s="302"/>
    </row>
    <row r="6" spans="1:18" s="324" customFormat="1">
      <c r="A6" s="318" t="s">
        <v>112</v>
      </c>
      <c r="B6" s="306" t="s">
        <v>83</v>
      </c>
      <c r="C6" s="307" t="s">
        <v>41</v>
      </c>
      <c r="D6" s="307" t="s">
        <v>42</v>
      </c>
      <c r="E6" s="307" t="s">
        <v>103</v>
      </c>
      <c r="F6" s="307" t="s">
        <v>43</v>
      </c>
      <c r="G6" s="307" t="s">
        <v>109</v>
      </c>
      <c r="H6" s="307" t="s">
        <v>44</v>
      </c>
      <c r="I6" s="307" t="s">
        <v>45</v>
      </c>
      <c r="J6" s="307" t="s">
        <v>46</v>
      </c>
      <c r="K6" s="307" t="s">
        <v>47</v>
      </c>
      <c r="L6" s="307" t="s">
        <v>48</v>
      </c>
      <c r="M6" s="307" t="s">
        <v>49</v>
      </c>
      <c r="N6" s="307" t="s">
        <v>50</v>
      </c>
      <c r="O6" s="323" t="s">
        <v>82</v>
      </c>
    </row>
    <row r="7" spans="1:18">
      <c r="A7" s="320" t="str">
        <f ca="1">例え１!A1</f>
        <v>例え１</v>
      </c>
      <c r="B7" s="320"/>
      <c r="C7" s="320" t="str">
        <f ca="1">INDIRECT("'"&amp;Tableau1[[#This Row],[Feuille]]&amp;"'!"&amp;C$5)</f>
        <v xml:space="preserve"> キノコ１</v>
      </c>
      <c r="D7" s="319" t="str">
        <f ca="1">INDIRECT("'"&amp;Tableau1[[#This Row],[Feuille]]&amp;"'!"&amp;D$5)</f>
        <v>キノコ</v>
      </c>
      <c r="E7" s="319" t="str">
        <f ca="1">INDIRECT("'"&amp;Tableau1[[#This Row],[Feuille]]&amp;"'!"&amp;E$5)</f>
        <v>Inoki</v>
      </c>
      <c r="F7" s="319" t="str">
        <f ca="1">INDIRECT("'"&amp;Tableau1[[#This Row],[Feuille]]&amp;"'!"&amp;F$5)</f>
        <v>45 gr</v>
      </c>
      <c r="G7" s="319">
        <f ca="1">INDIRECT("'"&amp;Tableau1[[#This Row],[Feuille]]&amp;"'!"&amp;G$5)</f>
        <v>0</v>
      </c>
      <c r="H7" s="319">
        <f ca="1">INDIRECT("'"&amp;Tableau1[[#This Row],[Feuille]]&amp;"'!"&amp;H$5)</f>
        <v>5.0985000000000005</v>
      </c>
      <c r="I7" s="319">
        <f ca="1">INDIRECT("'"&amp;Tableau1[[#This Row],[Feuille]]&amp;"'!"&amp;I$5)</f>
        <v>6</v>
      </c>
      <c r="J7" s="321">
        <f ca="1">INDIRECT("'"&amp;Tableau1[[#This Row],[Feuille]]&amp;"'!"&amp;J$5)</f>
        <v>300</v>
      </c>
      <c r="K7" s="319">
        <f ca="1">INDIRECT("'"&amp;Tableau1[[#This Row],[Feuille]]&amp;"'!"&amp;K$5)</f>
        <v>6000</v>
      </c>
      <c r="L7" s="319" t="str">
        <f ca="1">INDIRECT("'"&amp;Tableau1[[#This Row],[Feuille]]&amp;"'!"&amp;L$5)</f>
        <v xml:space="preserve"> 3 ans</v>
      </c>
      <c r="M7" s="322">
        <f ca="1">INDIRECT("'"&amp;Tableau1[[#This Row],[Feuille]]&amp;"'!"&amp;M$5)</f>
        <v>3546786435617</v>
      </c>
      <c r="N7" s="322">
        <f ca="1">INDIRECT("'"&amp;Tableau1[[#This Row],[Feuille]]&amp;"'!"&amp;N$5)</f>
        <v>15467864356176</v>
      </c>
      <c r="O7" s="328" t="str">
        <f ca="1">HYPERLINK($B$1&amp;"'"&amp;Tableau3[[#This Row],[Feuille]]&amp;"'!A1","aller à … "&amp;Tableau3[[#This Row],[Feuille]])</f>
        <v>aller à … 例え１</v>
      </c>
    </row>
    <row r="8" spans="1:18" s="317" customFormat="1">
      <c r="A8" s="325" t="str">
        <f ca="1">例え２!A1</f>
        <v>例え２</v>
      </c>
      <c r="B8" s="325"/>
      <c r="C8" s="325" t="str">
        <f ca="1">INDIRECT("'"&amp;Tableau1[[#This Row],[Feuille]]&amp;"'!"&amp;C$5)</f>
        <v>無花果</v>
      </c>
      <c r="D8" s="326" t="str">
        <f ca="1">INDIRECT("'"&amp;Tableau1[[#This Row],[Feuille]]&amp;"'!"&amp;D$5)</f>
        <v>無花果</v>
      </c>
      <c r="E8" s="326" t="str">
        <f ca="1">INDIRECT("'"&amp;Tableau1[[#This Row],[Feuille]]&amp;"'!"&amp;E$5)</f>
        <v>Inoki</v>
      </c>
      <c r="F8" s="326" t="str">
        <f ca="1">INDIRECT("'"&amp;Tableau1[[#This Row],[Feuille]]&amp;"'!"&amp;F$5)</f>
        <v>45 gr</v>
      </c>
      <c r="G8" s="326">
        <f ca="1">INDIRECT("'"&amp;Tableau1[[#This Row],[Feuille]]&amp;"'!"&amp;G$5)</f>
        <v>0</v>
      </c>
      <c r="H8" s="326">
        <f ca="1">INDIRECT("'"&amp;Tableau1[[#This Row],[Feuille]]&amp;"'!"&amp;H$5)</f>
        <v>5.2139359999999995</v>
      </c>
      <c r="I8" s="326">
        <f ca="1">INDIRECT("'"&amp;Tableau1[[#This Row],[Feuille]]&amp;"'!"&amp;I$5)</f>
        <v>6</v>
      </c>
      <c r="J8" s="331">
        <f ca="1">INDIRECT("'"&amp;Tableau1[[#This Row],[Feuille]]&amp;"'!"&amp;J$5)</f>
        <v>300</v>
      </c>
      <c r="K8" s="326">
        <f ca="1">INDIRECT("'"&amp;Tableau1[[#This Row],[Feuille]]&amp;"'!"&amp;K$5)</f>
        <v>6000</v>
      </c>
      <c r="L8" s="326" t="str">
        <f ca="1">INDIRECT("'"&amp;Tableau1[[#This Row],[Feuille]]&amp;"'!"&amp;L$5)</f>
        <v xml:space="preserve"> 3 ans</v>
      </c>
      <c r="M8" s="327">
        <f ca="1">INDIRECT("'"&amp;Tableau1[[#This Row],[Feuille]]&amp;"'!"&amp;M$5)</f>
        <v>3546786435617</v>
      </c>
      <c r="N8" s="327">
        <f ca="1">INDIRECT("'"&amp;Tableau1[[#This Row],[Feuille]]&amp;"'!"&amp;N$5)</f>
        <v>15467864356176</v>
      </c>
      <c r="O8" s="332" t="str">
        <f ca="1">HYPERLINK($B$1&amp;"'"&amp;Tableau3[[#This Row],[Feuille]]&amp;"'!A1","aller à … "&amp;Tableau3[[#This Row],[Feuille]])</f>
        <v>aller à … 例え２</v>
      </c>
    </row>
  </sheetData>
  <mergeCells count="1">
    <mergeCell ref="A2:O4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93"/>
  <sheetViews>
    <sheetView workbookViewId="0">
      <selection activeCell="A7" sqref="A7:O8"/>
    </sheetView>
  </sheetViews>
  <sheetFormatPr baseColWidth="10" defaultColWidth="10.81640625" defaultRowHeight="15.5"/>
  <cols>
    <col min="1" max="2" width="10.81640625" style="294"/>
    <col min="3" max="3" width="11.81640625" style="294" customWidth="1"/>
    <col min="4" max="4" width="38.453125" style="294" customWidth="1"/>
    <col min="5" max="5" width="10.81640625" style="294"/>
    <col min="6" max="6" width="14.453125" style="294" customWidth="1"/>
    <col min="7" max="8" width="10.81640625" style="294"/>
    <col min="9" max="9" width="16" style="294" customWidth="1"/>
    <col min="10" max="10" width="11.7265625" style="294" customWidth="1"/>
    <col min="11" max="11" width="10.81640625" style="294"/>
    <col min="12" max="12" width="17" style="294" customWidth="1"/>
    <col min="13" max="14" width="18.08984375" style="294" customWidth="1"/>
    <col min="15" max="15" width="16.6328125" style="294" customWidth="1"/>
    <col min="16" max="16384" width="10.81640625" style="294"/>
  </cols>
  <sheetData>
    <row r="1" spans="1:24">
      <c r="A1" s="239" t="str">
        <f ca="1">RIGHT(CELL("nomfichier",A1),LEN(CELL("nomfichier",A1))-FIND("]",CELL("nomfichier",A1)))</f>
        <v xml:space="preserve">Recap  prix client Ishibashi </v>
      </c>
      <c r="B1" s="239" t="str">
        <f ca="1">MID(CELL("filename",A1),FIND("[",CELL("filename",A1)),SUM(FIND({"[";"]"},CELL("filename",A1))*{-1;1})+1)</f>
        <v>[Test tableau steelson.xlsx]</v>
      </c>
      <c r="P1" s="315"/>
      <c r="Q1" s="315"/>
      <c r="R1" s="315"/>
      <c r="S1" s="315"/>
      <c r="T1" s="315"/>
      <c r="U1" s="315"/>
      <c r="V1" s="315"/>
      <c r="W1" s="315"/>
      <c r="X1" s="315"/>
    </row>
    <row r="2" spans="1:24" ht="15.5" customHeight="1">
      <c r="A2" s="333" t="s">
        <v>40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16"/>
      <c r="Q2" s="316"/>
      <c r="R2" s="316"/>
      <c r="S2" s="315"/>
      <c r="T2" s="315"/>
      <c r="U2" s="315"/>
      <c r="V2" s="315"/>
      <c r="W2" s="315"/>
      <c r="X2" s="315"/>
    </row>
    <row r="3" spans="1:24" ht="15.5" customHeight="1">
      <c r="A3" s="333"/>
      <c r="B3" s="333"/>
      <c r="C3" s="333"/>
      <c r="D3" s="333"/>
      <c r="E3" s="333"/>
      <c r="F3" s="333"/>
      <c r="G3" s="333"/>
      <c r="H3" s="333"/>
      <c r="I3" s="333"/>
      <c r="J3" s="333"/>
      <c r="K3" s="333"/>
      <c r="L3" s="333"/>
      <c r="M3" s="333"/>
      <c r="N3" s="333"/>
      <c r="O3" s="333"/>
      <c r="P3" s="316"/>
      <c r="Q3" s="316"/>
      <c r="R3" s="316"/>
      <c r="S3" s="315"/>
      <c r="T3" s="315"/>
      <c r="U3" s="315"/>
      <c r="V3" s="315"/>
      <c r="W3" s="315"/>
      <c r="X3" s="315"/>
    </row>
    <row r="4" spans="1:24" ht="15.5" customHeight="1">
      <c r="A4" s="333"/>
      <c r="B4" s="333"/>
      <c r="C4" s="333"/>
      <c r="D4" s="333"/>
      <c r="E4" s="333"/>
      <c r="F4" s="333"/>
      <c r="G4" s="333"/>
      <c r="H4" s="333"/>
      <c r="I4" s="333"/>
      <c r="J4" s="333"/>
      <c r="K4" s="333"/>
      <c r="L4" s="333"/>
      <c r="M4" s="333"/>
      <c r="N4" s="333"/>
      <c r="O4" s="333"/>
      <c r="P4" s="316"/>
      <c r="Q4" s="316"/>
      <c r="R4" s="316"/>
      <c r="S4" s="315"/>
      <c r="T4" s="315"/>
      <c r="U4" s="315"/>
      <c r="V4" s="315"/>
      <c r="W4" s="315"/>
      <c r="X4" s="315"/>
    </row>
    <row r="5" spans="1:24" s="329" customFormat="1">
      <c r="C5" s="329" t="s">
        <v>113</v>
      </c>
      <c r="D5" s="329" t="s">
        <v>115</v>
      </c>
      <c r="E5" s="329" t="s">
        <v>116</v>
      </c>
      <c r="F5" s="329" t="s">
        <v>117</v>
      </c>
      <c r="G5" s="301" t="s">
        <v>124</v>
      </c>
      <c r="H5" s="302" t="s">
        <v>125</v>
      </c>
      <c r="I5" s="303" t="s">
        <v>126</v>
      </c>
      <c r="J5" s="302" t="s">
        <v>127</v>
      </c>
      <c r="K5" s="304" t="s">
        <v>128</v>
      </c>
      <c r="L5" s="305" t="s">
        <v>129</v>
      </c>
      <c r="M5" s="302" t="s">
        <v>130</v>
      </c>
      <c r="N5" s="305" t="s">
        <v>131</v>
      </c>
      <c r="O5" s="302"/>
    </row>
    <row r="6" spans="1:24" s="330" customFormat="1">
      <c r="A6" s="318" t="s">
        <v>112</v>
      </c>
      <c r="B6" s="306" t="s">
        <v>83</v>
      </c>
      <c r="C6" s="307" t="s">
        <v>41</v>
      </c>
      <c r="D6" s="307" t="s">
        <v>42</v>
      </c>
      <c r="E6" s="307" t="s">
        <v>103</v>
      </c>
      <c r="F6" s="307" t="s">
        <v>43</v>
      </c>
      <c r="G6" s="307" t="s">
        <v>111</v>
      </c>
      <c r="H6" s="307" t="s">
        <v>44</v>
      </c>
      <c r="I6" s="307" t="s">
        <v>45</v>
      </c>
      <c r="J6" s="307" t="s">
        <v>46</v>
      </c>
      <c r="K6" s="307" t="s">
        <v>47</v>
      </c>
      <c r="L6" s="307" t="s">
        <v>48</v>
      </c>
      <c r="M6" s="307" t="s">
        <v>49</v>
      </c>
      <c r="N6" s="307" t="s">
        <v>50</v>
      </c>
      <c r="O6" s="323" t="s">
        <v>82</v>
      </c>
    </row>
    <row r="7" spans="1:24" s="317" customFormat="1">
      <c r="A7" s="320" t="str">
        <f ca="1">例え１!A1</f>
        <v>例え１</v>
      </c>
      <c r="B7" s="320"/>
      <c r="C7" s="320" t="str">
        <f ca="1">INDIRECT("'"&amp;Tableau1[[#This Row],[Feuille]]&amp;"'!"&amp;C$5)</f>
        <v xml:space="preserve"> キノコ１</v>
      </c>
      <c r="D7" s="319" t="str">
        <f ca="1">INDIRECT("'"&amp;Tableau1[[#This Row],[Feuille]]&amp;"'!"&amp;D$5)</f>
        <v>Kinoko 1</v>
      </c>
      <c r="E7" s="319" t="str">
        <f ca="1">INDIRECT("'"&amp;Tableau1[[#This Row],[Feuille]]&amp;"'!"&amp;E$5)</f>
        <v>Inoki</v>
      </c>
      <c r="F7" s="319" t="str">
        <f ca="1">INDIRECT("'"&amp;Tableau1[[#This Row],[Feuille]]&amp;"'!"&amp;F$5)</f>
        <v>45 gr</v>
      </c>
      <c r="G7" s="319" t="str">
        <f ca="1">INDIRECT("'"&amp;Tableau1[[#This Row],[Feuille]]&amp;"'!"&amp;G$5)</f>
        <v>TESTE :</v>
      </c>
      <c r="H7" s="319">
        <f ca="1">INDIRECT("'"&amp;Tableau1[[#This Row],[Feuille]]&amp;"'!"&amp;H$5)</f>
        <v>8.6</v>
      </c>
      <c r="I7" s="319">
        <f ca="1">INDIRECT("'"&amp;Tableau1[[#This Row],[Feuille]]&amp;"'!"&amp;I$5)</f>
        <v>6</v>
      </c>
      <c r="J7" s="321">
        <f ca="1">INDIRECT("'"&amp;Tableau1[[#This Row],[Feuille]]&amp;"'!"&amp;J$5)</f>
        <v>300</v>
      </c>
      <c r="K7" s="319">
        <f ca="1">INDIRECT("'"&amp;Tableau1[[#This Row],[Feuille]]&amp;"'!"&amp;K$5)</f>
        <v>6000</v>
      </c>
      <c r="L7" s="319" t="str">
        <f ca="1">INDIRECT("'"&amp;Tableau1[[#This Row],[Feuille]]&amp;"'!"&amp;L$5)</f>
        <v xml:space="preserve"> 3 ans</v>
      </c>
      <c r="M7" s="322">
        <f ca="1">INDIRECT("'"&amp;Tableau1[[#This Row],[Feuille]]&amp;"'!"&amp;M$5)</f>
        <v>3546786435617</v>
      </c>
      <c r="N7" s="322">
        <f ca="1">INDIRECT("'"&amp;Tableau1[[#This Row],[Feuille]]&amp;"'!"&amp;N$5)</f>
        <v>15467864356176</v>
      </c>
      <c r="O7" s="328" t="str">
        <f ca="1">HYPERLINK($B$1&amp;"'"&amp;Tableau2[[#This Row],[Feuille]]&amp;"'!A1","aller à … "&amp;Tableau2[[#This Row],[Feuille]])</f>
        <v>aller à … 例え１</v>
      </c>
    </row>
    <row r="8" spans="1:24" s="317" customFormat="1">
      <c r="A8" s="320" t="str">
        <f ca="1">+例え２!A1</f>
        <v>例え２</v>
      </c>
      <c r="B8" s="320"/>
      <c r="C8" s="320" t="str">
        <f ca="1">INDIRECT("'"&amp;Tableau1[[#This Row],[Feuille]]&amp;"'!"&amp;C$5)</f>
        <v>無花果</v>
      </c>
      <c r="D8" s="319" t="str">
        <f ca="1">INDIRECT("'"&amp;Tableau1[[#This Row],[Feuille]]&amp;"'!"&amp;D$5)</f>
        <v>Figue</v>
      </c>
      <c r="E8" s="319" t="str">
        <f ca="1">INDIRECT("'"&amp;Tableau1[[#This Row],[Feuille]]&amp;"'!"&amp;E$5)</f>
        <v>Inoki</v>
      </c>
      <c r="F8" s="319" t="str">
        <f ca="1">INDIRECT("'"&amp;Tableau1[[#This Row],[Feuille]]&amp;"'!"&amp;F$5)</f>
        <v>45 gr</v>
      </c>
      <c r="G8" s="319">
        <f ca="1">INDIRECT("'"&amp;Tableau1[[#This Row],[Feuille]]&amp;"'!"&amp;G$5)</f>
        <v>0</v>
      </c>
      <c r="H8" s="319">
        <f ca="1">INDIRECT("'"&amp;Tableau1[[#This Row],[Feuille]]&amp;"'!"&amp;H$5)</f>
        <v>8.6</v>
      </c>
      <c r="I8" s="319">
        <f ca="1">INDIRECT("'"&amp;Tableau1[[#This Row],[Feuille]]&amp;"'!"&amp;I$5)</f>
        <v>6</v>
      </c>
      <c r="J8" s="321">
        <f ca="1">INDIRECT("'"&amp;Tableau1[[#This Row],[Feuille]]&amp;"'!"&amp;J$5)</f>
        <v>300</v>
      </c>
      <c r="K8" s="319">
        <f ca="1">INDIRECT("'"&amp;Tableau1[[#This Row],[Feuille]]&amp;"'!"&amp;K$5)</f>
        <v>6000</v>
      </c>
      <c r="L8" s="319" t="str">
        <f ca="1">INDIRECT("'"&amp;Tableau1[[#This Row],[Feuille]]&amp;"'!"&amp;L$5)</f>
        <v xml:space="preserve"> 3 ans</v>
      </c>
      <c r="M8" s="322">
        <f ca="1">INDIRECT("'"&amp;Tableau1[[#This Row],[Feuille]]&amp;"'!"&amp;M$5)</f>
        <v>3546786435617</v>
      </c>
      <c r="N8" s="322">
        <f ca="1">INDIRECT("'"&amp;Tableau1[[#This Row],[Feuille]]&amp;"'!"&amp;N$5)</f>
        <v>15467864356176</v>
      </c>
      <c r="O8" s="328" t="str">
        <f ca="1">HYPERLINK($B$1&amp;"'"&amp;Tableau2[[#This Row],[Feuille]]&amp;"'!A1","aller à … "&amp;Tableau2[[#This Row],[Feuille]])</f>
        <v>aller à … 例え２</v>
      </c>
    </row>
    <row r="9" spans="1:24" s="317" customFormat="1"/>
    <row r="10" spans="1:24" s="317" customFormat="1"/>
    <row r="11" spans="1:24" s="317" customFormat="1"/>
    <row r="12" spans="1:24" s="317" customFormat="1"/>
    <row r="13" spans="1:24" s="317" customFormat="1"/>
    <row r="14" spans="1:24" s="317" customFormat="1"/>
    <row r="15" spans="1:24" s="317" customFormat="1"/>
    <row r="16" spans="1:24" s="317" customFormat="1"/>
    <row r="17" spans="16:24" s="317" customFormat="1"/>
    <row r="18" spans="16:24" s="317" customFormat="1"/>
    <row r="19" spans="16:24" s="317" customFormat="1"/>
    <row r="20" spans="16:24" s="317" customFormat="1"/>
    <row r="21" spans="16:24" s="317" customFormat="1"/>
    <row r="22" spans="16:24" s="317" customFormat="1"/>
    <row r="23" spans="16:24" s="317" customFormat="1"/>
    <row r="24" spans="16:24">
      <c r="P24" s="315"/>
      <c r="Q24" s="315"/>
      <c r="R24" s="315"/>
      <c r="S24" s="315"/>
      <c r="T24" s="315"/>
      <c r="U24" s="315"/>
      <c r="V24" s="315"/>
      <c r="W24" s="315"/>
      <c r="X24" s="315"/>
    </row>
    <row r="25" spans="16:24">
      <c r="P25" s="315"/>
      <c r="Q25" s="315"/>
      <c r="R25" s="315"/>
      <c r="S25" s="315"/>
      <c r="T25" s="315"/>
      <c r="U25" s="315"/>
      <c r="V25" s="315"/>
      <c r="W25" s="315"/>
      <c r="X25" s="315"/>
    </row>
    <row r="26" spans="16:24">
      <c r="P26" s="315"/>
      <c r="Q26" s="315"/>
      <c r="R26" s="315"/>
      <c r="S26" s="315"/>
      <c r="T26" s="315"/>
      <c r="U26" s="315"/>
      <c r="V26" s="315"/>
      <c r="W26" s="315"/>
      <c r="X26" s="315"/>
    </row>
    <row r="27" spans="16:24">
      <c r="P27" s="315"/>
      <c r="Q27" s="315"/>
      <c r="R27" s="315"/>
      <c r="S27" s="315"/>
      <c r="T27" s="315"/>
      <c r="U27" s="315"/>
      <c r="V27" s="315"/>
      <c r="W27" s="315"/>
      <c r="X27" s="315"/>
    </row>
    <row r="28" spans="16:24">
      <c r="P28" s="315"/>
      <c r="Q28" s="315"/>
      <c r="R28" s="315"/>
      <c r="S28" s="315"/>
      <c r="T28" s="315"/>
      <c r="U28" s="315"/>
      <c r="V28" s="315"/>
      <c r="W28" s="315"/>
      <c r="X28" s="315"/>
    </row>
    <row r="29" spans="16:24">
      <c r="P29" s="315"/>
      <c r="Q29" s="315"/>
      <c r="R29" s="315"/>
      <c r="S29" s="315"/>
      <c r="T29" s="315"/>
      <c r="U29" s="315"/>
      <c r="V29" s="315"/>
      <c r="W29" s="315"/>
      <c r="X29" s="315"/>
    </row>
    <row r="30" spans="16:24">
      <c r="P30" s="315"/>
      <c r="Q30" s="315"/>
      <c r="R30" s="315"/>
      <c r="S30" s="315"/>
      <c r="T30" s="315"/>
      <c r="U30" s="315"/>
      <c r="V30" s="315"/>
      <c r="W30" s="315"/>
      <c r="X30" s="315"/>
    </row>
    <row r="31" spans="16:24">
      <c r="P31" s="315"/>
      <c r="Q31" s="315"/>
      <c r="R31" s="315"/>
      <c r="S31" s="315"/>
      <c r="T31" s="315"/>
      <c r="U31" s="315"/>
      <c r="V31" s="315"/>
      <c r="W31" s="315"/>
      <c r="X31" s="315"/>
    </row>
    <row r="32" spans="16:24">
      <c r="P32" s="315"/>
      <c r="Q32" s="315"/>
      <c r="R32" s="315"/>
      <c r="S32" s="315"/>
      <c r="T32" s="315"/>
      <c r="U32" s="315"/>
      <c r="V32" s="315"/>
      <c r="W32" s="315"/>
      <c r="X32" s="315"/>
    </row>
    <row r="33" spans="16:24">
      <c r="P33" s="315"/>
      <c r="Q33" s="315"/>
      <c r="R33" s="315"/>
      <c r="S33" s="315"/>
      <c r="T33" s="315"/>
      <c r="U33" s="315"/>
      <c r="V33" s="315"/>
      <c r="W33" s="315"/>
      <c r="X33" s="315"/>
    </row>
    <row r="34" spans="16:24">
      <c r="P34" s="315"/>
      <c r="Q34" s="315"/>
      <c r="R34" s="315"/>
      <c r="S34" s="315"/>
      <c r="T34" s="315"/>
      <c r="U34" s="315"/>
      <c r="V34" s="315"/>
      <c r="W34" s="315"/>
      <c r="X34" s="315"/>
    </row>
    <row r="35" spans="16:24">
      <c r="P35" s="315"/>
      <c r="Q35" s="315"/>
      <c r="R35" s="315"/>
      <c r="S35" s="315"/>
      <c r="T35" s="315"/>
      <c r="U35" s="315"/>
      <c r="V35" s="315"/>
      <c r="W35" s="315"/>
      <c r="X35" s="315"/>
    </row>
    <row r="36" spans="16:24">
      <c r="P36" s="315"/>
      <c r="Q36" s="315"/>
      <c r="R36" s="315"/>
      <c r="S36" s="315"/>
      <c r="T36" s="315"/>
      <c r="U36" s="315"/>
      <c r="V36" s="315"/>
      <c r="W36" s="315"/>
      <c r="X36" s="315"/>
    </row>
    <row r="37" spans="16:24">
      <c r="P37" s="315"/>
      <c r="Q37" s="315"/>
      <c r="R37" s="315"/>
      <c r="S37" s="315"/>
      <c r="T37" s="315"/>
      <c r="U37" s="315"/>
      <c r="V37" s="315"/>
      <c r="W37" s="315"/>
      <c r="X37" s="315"/>
    </row>
    <row r="38" spans="16:24">
      <c r="P38" s="315"/>
      <c r="Q38" s="315"/>
      <c r="R38" s="315"/>
      <c r="S38" s="315"/>
      <c r="T38" s="315"/>
      <c r="U38" s="315"/>
      <c r="V38" s="315"/>
      <c r="W38" s="315"/>
      <c r="X38" s="315"/>
    </row>
    <row r="39" spans="16:24">
      <c r="P39" s="315"/>
      <c r="Q39" s="315"/>
      <c r="R39" s="315"/>
      <c r="S39" s="315"/>
      <c r="T39" s="315"/>
      <c r="U39" s="315"/>
      <c r="V39" s="315"/>
      <c r="W39" s="315"/>
      <c r="X39" s="315"/>
    </row>
    <row r="40" spans="16:24">
      <c r="P40" s="315"/>
      <c r="Q40" s="315"/>
      <c r="R40" s="315"/>
      <c r="S40" s="315"/>
      <c r="T40" s="315"/>
      <c r="U40" s="315"/>
      <c r="V40" s="315"/>
      <c r="W40" s="315"/>
      <c r="X40" s="315"/>
    </row>
    <row r="41" spans="16:24">
      <c r="P41" s="315"/>
      <c r="Q41" s="315"/>
      <c r="R41" s="315"/>
      <c r="S41" s="315"/>
      <c r="T41" s="315"/>
      <c r="U41" s="315"/>
      <c r="V41" s="315"/>
      <c r="W41" s="315"/>
      <c r="X41" s="315"/>
    </row>
    <row r="42" spans="16:24">
      <c r="P42" s="315"/>
      <c r="Q42" s="315"/>
      <c r="R42" s="315"/>
      <c r="S42" s="315"/>
      <c r="T42" s="315"/>
      <c r="U42" s="315"/>
      <c r="V42" s="315"/>
      <c r="W42" s="315"/>
      <c r="X42" s="315"/>
    </row>
    <row r="43" spans="16:24">
      <c r="P43" s="315"/>
      <c r="Q43" s="315"/>
      <c r="R43" s="315"/>
      <c r="S43" s="315"/>
      <c r="T43" s="315"/>
      <c r="U43" s="315"/>
      <c r="V43" s="315"/>
      <c r="W43" s="315"/>
      <c r="X43" s="315"/>
    </row>
    <row r="44" spans="16:24">
      <c r="P44" s="315"/>
      <c r="Q44" s="315"/>
      <c r="R44" s="315"/>
      <c r="S44" s="315"/>
      <c r="T44" s="315"/>
      <c r="U44" s="315"/>
      <c r="V44" s="315"/>
      <c r="W44" s="315"/>
      <c r="X44" s="315"/>
    </row>
    <row r="45" spans="16:24">
      <c r="P45" s="315"/>
      <c r="Q45" s="315"/>
      <c r="R45" s="315"/>
      <c r="S45" s="315"/>
      <c r="T45" s="315"/>
      <c r="U45" s="315"/>
      <c r="V45" s="315"/>
      <c r="W45" s="315"/>
      <c r="X45" s="315"/>
    </row>
    <row r="46" spans="16:24">
      <c r="P46" s="315"/>
      <c r="Q46" s="315"/>
      <c r="R46" s="315"/>
      <c r="S46" s="315"/>
      <c r="T46" s="315"/>
      <c r="U46" s="315"/>
      <c r="V46" s="315"/>
      <c r="W46" s="315"/>
      <c r="X46" s="315"/>
    </row>
    <row r="47" spans="16:24">
      <c r="P47" s="315"/>
      <c r="Q47" s="315"/>
      <c r="R47" s="315"/>
      <c r="S47" s="315"/>
      <c r="T47" s="315"/>
      <c r="U47" s="315"/>
      <c r="V47" s="315"/>
      <c r="W47" s="315"/>
      <c r="X47" s="315"/>
    </row>
    <row r="48" spans="16:24">
      <c r="P48" s="315"/>
      <c r="Q48" s="315"/>
      <c r="R48" s="315"/>
      <c r="S48" s="315"/>
      <c r="T48" s="315"/>
      <c r="U48" s="315"/>
      <c r="V48" s="315"/>
      <c r="W48" s="315"/>
      <c r="X48" s="315"/>
    </row>
    <row r="49" spans="16:24">
      <c r="P49" s="315"/>
      <c r="Q49" s="315"/>
      <c r="R49" s="315"/>
      <c r="S49" s="315"/>
      <c r="T49" s="315"/>
      <c r="U49" s="315"/>
      <c r="V49" s="315"/>
      <c r="W49" s="315"/>
      <c r="X49" s="315"/>
    </row>
    <row r="50" spans="16:24">
      <c r="P50" s="315"/>
      <c r="Q50" s="315"/>
      <c r="R50" s="315"/>
      <c r="S50" s="315"/>
      <c r="T50" s="315"/>
      <c r="U50" s="315"/>
      <c r="V50" s="315"/>
      <c r="W50" s="315"/>
      <c r="X50" s="315"/>
    </row>
    <row r="51" spans="16:24">
      <c r="P51" s="315"/>
      <c r="Q51" s="315"/>
      <c r="R51" s="315"/>
      <c r="S51" s="315"/>
      <c r="T51" s="315"/>
      <c r="U51" s="315"/>
      <c r="V51" s="315"/>
      <c r="W51" s="315"/>
      <c r="X51" s="315"/>
    </row>
    <row r="52" spans="16:24">
      <c r="P52" s="315"/>
      <c r="Q52" s="315"/>
      <c r="R52" s="315"/>
      <c r="S52" s="315"/>
      <c r="T52" s="315"/>
      <c r="U52" s="315"/>
      <c r="V52" s="315"/>
      <c r="W52" s="315"/>
      <c r="X52" s="315"/>
    </row>
    <row r="53" spans="16:24">
      <c r="P53" s="315"/>
      <c r="Q53" s="315"/>
      <c r="R53" s="315"/>
      <c r="S53" s="315"/>
      <c r="T53" s="315"/>
      <c r="U53" s="315"/>
      <c r="V53" s="315"/>
      <c r="W53" s="315"/>
      <c r="X53" s="315"/>
    </row>
    <row r="54" spans="16:24">
      <c r="P54" s="315"/>
      <c r="Q54" s="315"/>
      <c r="R54" s="315"/>
      <c r="S54" s="315"/>
      <c r="T54" s="315"/>
      <c r="U54" s="315"/>
      <c r="V54" s="315"/>
      <c r="W54" s="315"/>
      <c r="X54" s="315"/>
    </row>
    <row r="55" spans="16:24">
      <c r="P55" s="315"/>
      <c r="Q55" s="315"/>
      <c r="R55" s="315"/>
      <c r="S55" s="315"/>
      <c r="T55" s="315"/>
      <c r="U55" s="315"/>
      <c r="V55" s="315"/>
      <c r="W55" s="315"/>
      <c r="X55" s="315"/>
    </row>
    <row r="56" spans="16:24">
      <c r="P56" s="315"/>
      <c r="Q56" s="315"/>
      <c r="R56" s="315"/>
      <c r="S56" s="315"/>
      <c r="T56" s="315"/>
      <c r="U56" s="315"/>
      <c r="V56" s="315"/>
      <c r="W56" s="315"/>
      <c r="X56" s="315"/>
    </row>
    <row r="57" spans="16:24">
      <c r="P57" s="315"/>
      <c r="Q57" s="315"/>
      <c r="R57" s="315"/>
      <c r="S57" s="315"/>
      <c r="T57" s="315"/>
      <c r="U57" s="315"/>
      <c r="V57" s="315"/>
      <c r="W57" s="315"/>
      <c r="X57" s="315"/>
    </row>
    <row r="58" spans="16:24">
      <c r="P58" s="315"/>
      <c r="Q58" s="315"/>
      <c r="R58" s="315"/>
      <c r="S58" s="315"/>
      <c r="T58" s="315"/>
      <c r="U58" s="315"/>
      <c r="V58" s="315"/>
      <c r="W58" s="315"/>
      <c r="X58" s="315"/>
    </row>
    <row r="59" spans="16:24">
      <c r="P59" s="315"/>
      <c r="Q59" s="315"/>
      <c r="R59" s="315"/>
      <c r="S59" s="315"/>
      <c r="T59" s="315"/>
      <c r="U59" s="315"/>
      <c r="V59" s="315"/>
      <c r="W59" s="315"/>
      <c r="X59" s="315"/>
    </row>
    <row r="60" spans="16:24">
      <c r="P60" s="315"/>
      <c r="Q60" s="315"/>
      <c r="R60" s="315"/>
      <c r="S60" s="315"/>
      <c r="T60" s="315"/>
      <c r="U60" s="315"/>
      <c r="V60" s="315"/>
      <c r="W60" s="315"/>
      <c r="X60" s="315"/>
    </row>
    <row r="61" spans="16:24">
      <c r="P61" s="315"/>
      <c r="Q61" s="315"/>
      <c r="R61" s="315"/>
      <c r="S61" s="315"/>
      <c r="T61" s="315"/>
      <c r="U61" s="315"/>
      <c r="V61" s="315"/>
      <c r="W61" s="315"/>
      <c r="X61" s="315"/>
    </row>
    <row r="62" spans="16:24">
      <c r="P62" s="315"/>
      <c r="Q62" s="315"/>
      <c r="R62" s="315"/>
      <c r="S62" s="315"/>
      <c r="T62" s="315"/>
      <c r="U62" s="315"/>
      <c r="V62" s="315"/>
      <c r="W62" s="315"/>
      <c r="X62" s="315"/>
    </row>
    <row r="63" spans="16:24">
      <c r="P63" s="315"/>
      <c r="Q63" s="315"/>
      <c r="R63" s="315"/>
      <c r="S63" s="315"/>
      <c r="T63" s="315"/>
      <c r="U63" s="315"/>
      <c r="V63" s="315"/>
      <c r="W63" s="315"/>
      <c r="X63" s="315"/>
    </row>
    <row r="64" spans="16:24">
      <c r="P64" s="315"/>
      <c r="Q64" s="315"/>
      <c r="R64" s="315"/>
      <c r="S64" s="315"/>
      <c r="T64" s="315"/>
      <c r="U64" s="315"/>
      <c r="V64" s="315"/>
      <c r="W64" s="315"/>
      <c r="X64" s="315"/>
    </row>
    <row r="65" spans="16:24">
      <c r="P65" s="315"/>
      <c r="Q65" s="315"/>
      <c r="R65" s="315"/>
      <c r="S65" s="315"/>
      <c r="T65" s="315"/>
      <c r="U65" s="315"/>
      <c r="V65" s="315"/>
      <c r="W65" s="315"/>
      <c r="X65" s="315"/>
    </row>
    <row r="66" spans="16:24">
      <c r="P66" s="315"/>
      <c r="Q66" s="315"/>
      <c r="R66" s="315"/>
      <c r="S66" s="315"/>
      <c r="T66" s="315"/>
      <c r="U66" s="315"/>
      <c r="V66" s="315"/>
      <c r="W66" s="315"/>
      <c r="X66" s="315"/>
    </row>
    <row r="67" spans="16:24">
      <c r="P67" s="315"/>
      <c r="Q67" s="315"/>
      <c r="R67" s="315"/>
      <c r="S67" s="315"/>
      <c r="T67" s="315"/>
      <c r="U67" s="315"/>
      <c r="V67" s="315"/>
      <c r="W67" s="315"/>
      <c r="X67" s="315"/>
    </row>
    <row r="68" spans="16:24">
      <c r="P68" s="315"/>
      <c r="Q68" s="315"/>
      <c r="R68" s="315"/>
      <c r="S68" s="315"/>
      <c r="T68" s="315"/>
      <c r="U68" s="315"/>
      <c r="V68" s="315"/>
      <c r="W68" s="315"/>
      <c r="X68" s="315"/>
    </row>
    <row r="69" spans="16:24">
      <c r="P69" s="315"/>
      <c r="Q69" s="315"/>
      <c r="R69" s="315"/>
      <c r="S69" s="315"/>
      <c r="T69" s="315"/>
      <c r="U69" s="315"/>
      <c r="V69" s="315"/>
      <c r="W69" s="315"/>
      <c r="X69" s="315"/>
    </row>
    <row r="70" spans="16:24">
      <c r="P70" s="315"/>
      <c r="Q70" s="315"/>
      <c r="R70" s="315"/>
      <c r="S70" s="315"/>
      <c r="T70" s="315"/>
      <c r="U70" s="315"/>
      <c r="V70" s="315"/>
      <c r="W70" s="315"/>
      <c r="X70" s="315"/>
    </row>
    <row r="71" spans="16:24">
      <c r="P71" s="315"/>
      <c r="Q71" s="315"/>
      <c r="R71" s="315"/>
      <c r="S71" s="315"/>
      <c r="T71" s="315"/>
      <c r="U71" s="315"/>
      <c r="V71" s="315"/>
      <c r="W71" s="315"/>
      <c r="X71" s="315"/>
    </row>
    <row r="72" spans="16:24">
      <c r="P72" s="315"/>
      <c r="Q72" s="315"/>
      <c r="R72" s="315"/>
      <c r="S72" s="315"/>
      <c r="T72" s="315"/>
      <c r="U72" s="315"/>
      <c r="V72" s="315"/>
      <c r="W72" s="315"/>
      <c r="X72" s="315"/>
    </row>
    <row r="73" spans="16:24">
      <c r="P73" s="315"/>
      <c r="Q73" s="315"/>
      <c r="R73" s="315"/>
      <c r="S73" s="315"/>
      <c r="T73" s="315"/>
      <c r="U73" s="315"/>
      <c r="V73" s="315"/>
      <c r="W73" s="315"/>
      <c r="X73" s="315"/>
    </row>
    <row r="74" spans="16:24">
      <c r="P74" s="315"/>
      <c r="Q74" s="315"/>
      <c r="R74" s="315"/>
      <c r="S74" s="315"/>
      <c r="T74" s="315"/>
      <c r="U74" s="315"/>
      <c r="V74" s="315"/>
      <c r="W74" s="315"/>
      <c r="X74" s="315"/>
    </row>
    <row r="75" spans="16:24">
      <c r="P75" s="315"/>
      <c r="Q75" s="315"/>
      <c r="R75" s="315"/>
      <c r="S75" s="315"/>
      <c r="T75" s="315"/>
      <c r="U75" s="315"/>
      <c r="V75" s="315"/>
      <c r="W75" s="315"/>
      <c r="X75" s="315"/>
    </row>
    <row r="76" spans="16:24">
      <c r="P76" s="315"/>
      <c r="Q76" s="315"/>
      <c r="R76" s="315"/>
      <c r="S76" s="315"/>
      <c r="T76" s="315"/>
      <c r="U76" s="315"/>
      <c r="V76" s="315"/>
      <c r="W76" s="315"/>
      <c r="X76" s="315"/>
    </row>
    <row r="77" spans="16:24">
      <c r="P77" s="315"/>
      <c r="Q77" s="315"/>
      <c r="R77" s="315"/>
      <c r="S77" s="315"/>
      <c r="T77" s="315"/>
      <c r="U77" s="315"/>
      <c r="V77" s="315"/>
      <c r="W77" s="315"/>
      <c r="X77" s="315"/>
    </row>
    <row r="78" spans="16:24">
      <c r="P78" s="315"/>
      <c r="Q78" s="315"/>
      <c r="R78" s="315"/>
      <c r="S78" s="315"/>
      <c r="T78" s="315"/>
      <c r="U78" s="315"/>
      <c r="V78" s="315"/>
      <c r="W78" s="315"/>
      <c r="X78" s="315"/>
    </row>
    <row r="79" spans="16:24">
      <c r="P79" s="315"/>
      <c r="Q79" s="315"/>
      <c r="R79" s="315"/>
      <c r="S79" s="315"/>
      <c r="T79" s="315"/>
      <c r="U79" s="315"/>
      <c r="V79" s="315"/>
      <c r="W79" s="315"/>
      <c r="X79" s="315"/>
    </row>
    <row r="80" spans="16:24">
      <c r="P80" s="315"/>
      <c r="Q80" s="315"/>
      <c r="R80" s="315"/>
      <c r="S80" s="315"/>
      <c r="T80" s="315"/>
      <c r="U80" s="315"/>
      <c r="V80" s="315"/>
      <c r="W80" s="315"/>
      <c r="X80" s="315"/>
    </row>
    <row r="81" spans="16:24">
      <c r="P81" s="315"/>
      <c r="Q81" s="315"/>
      <c r="R81" s="315"/>
      <c r="S81" s="315"/>
      <c r="T81" s="315"/>
      <c r="U81" s="315"/>
      <c r="V81" s="315"/>
      <c r="W81" s="315"/>
      <c r="X81" s="315"/>
    </row>
    <row r="82" spans="16:24">
      <c r="P82" s="315"/>
      <c r="Q82" s="315"/>
      <c r="R82" s="315"/>
      <c r="S82" s="315"/>
      <c r="T82" s="315"/>
      <c r="U82" s="315"/>
      <c r="V82" s="315"/>
      <c r="W82" s="315"/>
      <c r="X82" s="315"/>
    </row>
    <row r="83" spans="16:24">
      <c r="P83" s="315"/>
      <c r="Q83" s="315"/>
      <c r="R83" s="315"/>
      <c r="S83" s="315"/>
      <c r="T83" s="315"/>
      <c r="U83" s="315"/>
      <c r="V83" s="315"/>
      <c r="W83" s="315"/>
      <c r="X83" s="315"/>
    </row>
    <row r="84" spans="16:24">
      <c r="P84" s="315"/>
      <c r="Q84" s="315"/>
      <c r="R84" s="315"/>
      <c r="S84" s="315"/>
      <c r="T84" s="315"/>
      <c r="U84" s="315"/>
      <c r="V84" s="315"/>
      <c r="W84" s="315"/>
      <c r="X84" s="315"/>
    </row>
    <row r="85" spans="16:24">
      <c r="P85" s="315"/>
      <c r="Q85" s="315"/>
      <c r="R85" s="315"/>
      <c r="S85" s="315"/>
      <c r="T85" s="315"/>
      <c r="U85" s="315"/>
      <c r="V85" s="315"/>
      <c r="W85" s="315"/>
      <c r="X85" s="315"/>
    </row>
    <row r="86" spans="16:24">
      <c r="P86" s="315"/>
      <c r="Q86" s="315"/>
      <c r="R86" s="315"/>
      <c r="S86" s="315"/>
      <c r="T86" s="315"/>
      <c r="U86" s="315"/>
      <c r="V86" s="315"/>
      <c r="W86" s="315"/>
      <c r="X86" s="315"/>
    </row>
    <row r="87" spans="16:24">
      <c r="P87" s="315"/>
      <c r="Q87" s="315"/>
      <c r="R87" s="315"/>
      <c r="S87" s="315"/>
      <c r="T87" s="315"/>
      <c r="U87" s="315"/>
      <c r="V87" s="315"/>
      <c r="W87" s="315"/>
      <c r="X87" s="315"/>
    </row>
    <row r="88" spans="16:24">
      <c r="P88" s="315"/>
      <c r="Q88" s="315"/>
      <c r="R88" s="315"/>
      <c r="S88" s="315"/>
      <c r="T88" s="315"/>
      <c r="U88" s="315"/>
      <c r="V88" s="315"/>
      <c r="W88" s="315"/>
      <c r="X88" s="315"/>
    </row>
    <row r="89" spans="16:24">
      <c r="P89" s="315"/>
      <c r="Q89" s="315"/>
      <c r="R89" s="315"/>
      <c r="S89" s="315"/>
      <c r="T89" s="315"/>
      <c r="U89" s="315"/>
      <c r="V89" s="315"/>
      <c r="W89" s="315"/>
      <c r="X89" s="315"/>
    </row>
    <row r="90" spans="16:24">
      <c r="P90" s="315"/>
      <c r="Q90" s="315"/>
      <c r="R90" s="315"/>
      <c r="S90" s="315"/>
      <c r="T90" s="315"/>
      <c r="U90" s="315"/>
      <c r="V90" s="315"/>
      <c r="W90" s="315"/>
      <c r="X90" s="315"/>
    </row>
    <row r="91" spans="16:24">
      <c r="P91" s="315"/>
      <c r="Q91" s="315"/>
      <c r="R91" s="315"/>
      <c r="S91" s="315"/>
      <c r="T91" s="315"/>
      <c r="U91" s="315"/>
      <c r="V91" s="315"/>
      <c r="W91" s="315"/>
      <c r="X91" s="315"/>
    </row>
    <row r="92" spans="16:24">
      <c r="P92" s="315"/>
      <c r="Q92" s="315"/>
      <c r="R92" s="315"/>
      <c r="S92" s="315"/>
      <c r="T92" s="315"/>
      <c r="U92" s="315"/>
      <c r="V92" s="315"/>
      <c r="W92" s="315"/>
      <c r="X92" s="315"/>
    </row>
    <row r="93" spans="16:24">
      <c r="P93" s="315"/>
      <c r="Q93" s="315"/>
      <c r="R93" s="315"/>
      <c r="S93" s="315"/>
      <c r="T93" s="315"/>
      <c r="U93" s="315"/>
      <c r="V93" s="315"/>
      <c r="W93" s="315"/>
      <c r="X93" s="315"/>
    </row>
  </sheetData>
  <mergeCells count="1">
    <mergeCell ref="A2:O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89"/>
  <sheetViews>
    <sheetView workbookViewId="0"/>
  </sheetViews>
  <sheetFormatPr baseColWidth="10" defaultRowHeight="12.5"/>
  <cols>
    <col min="1" max="1" width="3.4531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例え１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1"/>
      <c r="B2" s="273" t="s">
        <v>84</v>
      </c>
      <c r="C2" s="274" t="s">
        <v>98</v>
      </c>
      <c r="D2" s="267" t="s">
        <v>110</v>
      </c>
      <c r="E2" s="268"/>
      <c r="F2" s="267" t="s">
        <v>89</v>
      </c>
      <c r="G2" s="275" t="s">
        <v>79</v>
      </c>
      <c r="H2" s="276" t="s">
        <v>85</v>
      </c>
      <c r="I2" s="277">
        <v>6</v>
      </c>
      <c r="J2" s="278" t="s">
        <v>92</v>
      </c>
      <c r="K2" s="279" t="s">
        <v>95</v>
      </c>
    </row>
    <row r="3" spans="1:11" ht="15.5">
      <c r="A3" s="1"/>
      <c r="B3" s="280" t="s">
        <v>78</v>
      </c>
      <c r="C3" s="281" t="s">
        <v>99</v>
      </c>
      <c r="D3" s="269" t="s">
        <v>90</v>
      </c>
      <c r="E3" s="270" t="s">
        <v>96</v>
      </c>
      <c r="F3" s="269" t="s">
        <v>88</v>
      </c>
      <c r="G3" s="282" t="s">
        <v>80</v>
      </c>
      <c r="H3" s="283" t="s">
        <v>86</v>
      </c>
      <c r="I3" s="284">
        <v>300</v>
      </c>
      <c r="J3" s="285" t="s">
        <v>93</v>
      </c>
      <c r="K3" s="286">
        <v>3546786435617</v>
      </c>
    </row>
    <row r="4" spans="1:11" ht="16" thickBot="1">
      <c r="A4" s="1"/>
      <c r="B4" s="287" t="s">
        <v>77</v>
      </c>
      <c r="C4" s="288" t="s">
        <v>100</v>
      </c>
      <c r="D4" s="271" t="s">
        <v>91</v>
      </c>
      <c r="E4" s="272" t="s">
        <v>97</v>
      </c>
      <c r="F4" s="271" t="s">
        <v>88</v>
      </c>
      <c r="G4" s="289"/>
      <c r="H4" s="290" t="s">
        <v>87</v>
      </c>
      <c r="I4" s="291">
        <v>6000</v>
      </c>
      <c r="J4" s="292" t="s">
        <v>94</v>
      </c>
      <c r="K4" s="293">
        <v>15467864356176</v>
      </c>
    </row>
    <row r="5" spans="1:11" ht="16" thickBot="1">
      <c r="A5" s="38"/>
      <c r="B5" s="7"/>
      <c r="C5" s="209"/>
      <c r="D5" s="209"/>
      <c r="E5" s="209"/>
      <c r="F5" s="209"/>
      <c r="G5" s="210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33" t="s">
        <v>4</v>
      </c>
      <c r="H6" s="344" t="s">
        <v>5</v>
      </c>
      <c r="I6" s="345"/>
      <c r="J6" s="345"/>
      <c r="K6" s="346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34">
        <f t="shared" ref="G7:G13" si="1">E7*F7+E7</f>
        <v>0</v>
      </c>
      <c r="H7" s="347"/>
      <c r="I7" s="348"/>
      <c r="J7" s="348"/>
      <c r="K7" s="349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34">
        <f t="shared" si="1"/>
        <v>0</v>
      </c>
      <c r="H8" s="347"/>
      <c r="I8" s="348"/>
      <c r="J8" s="348"/>
      <c r="K8" s="349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34">
        <f t="shared" si="1"/>
        <v>0</v>
      </c>
      <c r="H9" s="347"/>
      <c r="I9" s="348"/>
      <c r="J9" s="348"/>
      <c r="K9" s="349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34">
        <f t="shared" si="1"/>
        <v>0</v>
      </c>
      <c r="H10" s="347"/>
      <c r="I10" s="348"/>
      <c r="J10" s="348"/>
      <c r="K10" s="349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34">
        <f t="shared" si="1"/>
        <v>0</v>
      </c>
      <c r="H11" s="347"/>
      <c r="I11" s="348"/>
      <c r="J11" s="348"/>
      <c r="K11" s="349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34">
        <f t="shared" si="1"/>
        <v>0</v>
      </c>
      <c r="H12" s="347"/>
      <c r="I12" s="348"/>
      <c r="J12" s="348"/>
      <c r="K12" s="349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35">
        <f t="shared" si="1"/>
        <v>0</v>
      </c>
      <c r="H13" s="347"/>
      <c r="I13" s="348"/>
      <c r="J13" s="348"/>
      <c r="K13" s="349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36">
        <f>SUM(G7:G13)</f>
        <v>0</v>
      </c>
      <c r="H14" s="353"/>
      <c r="I14" s="354"/>
      <c r="J14" s="354"/>
      <c r="K14" s="355"/>
    </row>
    <row r="15" spans="1:11" ht="16" thickBot="1">
      <c r="A15" s="15"/>
      <c r="B15" s="5"/>
      <c r="C15" s="11"/>
      <c r="D15" s="12"/>
      <c r="E15" s="11"/>
      <c r="F15" s="148"/>
      <c r="G15" s="14"/>
      <c r="H15" s="237"/>
      <c r="I15" s="239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8" t="s">
        <v>4</v>
      </c>
      <c r="H16" s="356" t="s">
        <v>5</v>
      </c>
      <c r="I16" s="357"/>
      <c r="J16" s="357"/>
      <c r="K16" s="358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9">
        <f>E17*F17+E17</f>
        <v>0</v>
      </c>
      <c r="H17" s="359"/>
      <c r="I17" s="360"/>
      <c r="J17" s="360"/>
      <c r="K17" s="361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9">
        <f>E18*F18+E18</f>
        <v>0</v>
      </c>
      <c r="H18" s="359"/>
      <c r="I18" s="360"/>
      <c r="J18" s="360"/>
      <c r="K18" s="361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9">
        <f>E19*F19+E19</f>
        <v>0</v>
      </c>
      <c r="H19" s="359"/>
      <c r="I19" s="360"/>
      <c r="J19" s="360"/>
      <c r="K19" s="361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30">
        <f>E20*F20+E20</f>
        <v>0</v>
      </c>
      <c r="H20" s="359"/>
      <c r="I20" s="360"/>
      <c r="J20" s="360"/>
      <c r="K20" s="361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31">
        <f>SUM(G17:G20)</f>
        <v>0</v>
      </c>
      <c r="H21" s="362"/>
      <c r="I21" s="363"/>
      <c r="J21" s="363"/>
      <c r="K21" s="364"/>
    </row>
    <row r="22" spans="1:11" ht="16" thickBot="1">
      <c r="A22" s="10"/>
      <c r="B22" s="23"/>
      <c r="C22" s="23"/>
      <c r="D22" s="23"/>
      <c r="E22" s="23"/>
      <c r="F22" s="23"/>
      <c r="G22" s="23"/>
      <c r="H22" s="238"/>
      <c r="I22" s="239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f>C23*D23</f>
        <v>4.95</v>
      </c>
      <c r="F23" s="149">
        <v>0.03</v>
      </c>
      <c r="G23" s="232">
        <f>E23*F23+E23</f>
        <v>5.0985000000000005</v>
      </c>
      <c r="H23" s="365"/>
      <c r="I23" s="366"/>
      <c r="J23" s="366"/>
      <c r="K23" s="367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9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4.95</v>
      </c>
      <c r="F25" s="158">
        <f>G25/E25-1</f>
        <v>3.0000000000000027E-2</v>
      </c>
      <c r="G25" s="240">
        <f>G14+G21+G23</f>
        <v>5.0985000000000005</v>
      </c>
      <c r="H25" s="368"/>
      <c r="I25" s="369"/>
      <c r="J25" s="369"/>
      <c r="K25" s="370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9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24" t="s">
        <v>4</v>
      </c>
      <c r="H27" s="371" t="s">
        <v>5</v>
      </c>
      <c r="I27" s="372"/>
      <c r="J27" s="372"/>
      <c r="K27" s="37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25">
        <f t="shared" ref="G28:G33" si="4">E28*F28+E28</f>
        <v>0</v>
      </c>
      <c r="H28" s="374"/>
      <c r="I28" s="375"/>
      <c r="J28" s="375"/>
      <c r="K28" s="376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25">
        <f t="shared" si="4"/>
        <v>0</v>
      </c>
      <c r="H29" s="374"/>
      <c r="I29" s="375"/>
      <c r="J29" s="375"/>
      <c r="K29" s="376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25">
        <f t="shared" si="4"/>
        <v>0</v>
      </c>
      <c r="H30" s="374"/>
      <c r="I30" s="375"/>
      <c r="J30" s="375"/>
      <c r="K30" s="376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25">
        <f t="shared" si="4"/>
        <v>0</v>
      </c>
      <c r="H31" s="374"/>
      <c r="I31" s="375"/>
      <c r="J31" s="375"/>
      <c r="K31" s="376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25">
        <f t="shared" si="4"/>
        <v>0</v>
      </c>
      <c r="H32" s="374"/>
      <c r="I32" s="375"/>
      <c r="J32" s="375"/>
      <c r="K32" s="376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26">
        <f t="shared" si="4"/>
        <v>0</v>
      </c>
      <c r="H33" s="374"/>
      <c r="I33" s="375"/>
      <c r="J33" s="375"/>
      <c r="K33" s="376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27">
        <f>SUM(G28:G33)</f>
        <v>0</v>
      </c>
      <c r="H34" s="377"/>
      <c r="I34" s="378"/>
      <c r="J34" s="378"/>
      <c r="K34" s="379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9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20" t="s">
        <v>4</v>
      </c>
      <c r="H36" s="380" t="s">
        <v>5</v>
      </c>
      <c r="I36" s="381"/>
      <c r="J36" s="381"/>
      <c r="K36" s="382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21">
        <f>E37*F37+E37</f>
        <v>0</v>
      </c>
      <c r="H37" s="383"/>
      <c r="I37" s="384"/>
      <c r="J37" s="384"/>
      <c r="K37" s="38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21">
        <f>E38*F38+E38</f>
        <v>0</v>
      </c>
      <c r="H38" s="383"/>
      <c r="I38" s="384"/>
      <c r="J38" s="384"/>
      <c r="K38" s="38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21">
        <f>E39*F39+E39</f>
        <v>0</v>
      </c>
      <c r="H39" s="383"/>
      <c r="I39" s="384"/>
      <c r="J39" s="384"/>
      <c r="K39" s="38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22">
        <f>E40*F40+E40</f>
        <v>0</v>
      </c>
      <c r="H40" s="383"/>
      <c r="I40" s="384"/>
      <c r="J40" s="384"/>
      <c r="K40" s="38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23">
        <f>SUM(G37:G40)</f>
        <v>0</v>
      </c>
      <c r="H41" s="386"/>
      <c r="I41" s="387"/>
      <c r="J41" s="387"/>
      <c r="K41" s="38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9">
        <f>G34+G41</f>
        <v>0</v>
      </c>
      <c r="H43" s="389"/>
      <c r="I43" s="390"/>
      <c r="J43" s="390"/>
      <c r="K43" s="39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8">
        <f>G25+G43</f>
        <v>5.0985000000000005</v>
      </c>
      <c r="H45" s="392"/>
      <c r="I45" s="393"/>
      <c r="J45" s="393"/>
      <c r="K45" s="394"/>
    </row>
    <row r="46" spans="1:11" ht="16" thickBot="1">
      <c r="A46" s="1"/>
      <c r="B46" s="3"/>
      <c r="C46" s="3"/>
      <c r="D46" s="3"/>
      <c r="E46" s="3"/>
      <c r="F46" s="3"/>
      <c r="G46" s="9"/>
      <c r="H46" s="3"/>
    </row>
    <row r="47" spans="1:11" ht="15.5">
      <c r="A47" s="109"/>
      <c r="B47" s="350" t="s">
        <v>72</v>
      </c>
      <c r="C47" s="351"/>
      <c r="D47" s="351"/>
      <c r="E47" s="351"/>
      <c r="F47" s="352"/>
      <c r="G47" s="113"/>
      <c r="H47" s="395"/>
      <c r="I47" s="351"/>
      <c r="J47" s="351"/>
      <c r="K47" s="35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5.0985000000000005</v>
      </c>
      <c r="H48" s="396"/>
      <c r="I48" s="397"/>
      <c r="J48" s="397"/>
      <c r="K48" s="398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6.1182000000000007</v>
      </c>
      <c r="H49" s="396"/>
      <c r="I49" s="397"/>
      <c r="J49" s="397"/>
      <c r="K49" s="398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96"/>
      <c r="I50" s="397"/>
      <c r="J50" s="397"/>
      <c r="K50" s="398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96"/>
      <c r="I51" s="397"/>
      <c r="J51" s="397"/>
      <c r="K51" s="398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96"/>
      <c r="I52" s="397"/>
      <c r="J52" s="397"/>
      <c r="K52" s="398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96"/>
      <c r="I53" s="397"/>
      <c r="J53" s="397"/>
      <c r="K53" s="398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96"/>
      <c r="I54" s="397"/>
      <c r="J54" s="397"/>
      <c r="K54" s="398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0.85348631950573672</v>
      </c>
      <c r="H55" s="396"/>
      <c r="I55" s="397"/>
      <c r="J55" s="397"/>
      <c r="K55" s="398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1.8534863195057367</v>
      </c>
      <c r="H56" s="399"/>
      <c r="I56" s="400"/>
      <c r="J56" s="400"/>
      <c r="K56" s="401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35" t="s">
        <v>81</v>
      </c>
      <c r="C58" s="336"/>
      <c r="D58" s="336"/>
      <c r="E58" s="336"/>
      <c r="F58" s="337"/>
      <c r="G58" s="174"/>
      <c r="H58" s="402"/>
      <c r="I58" s="403"/>
      <c r="J58" s="403"/>
      <c r="K58" s="404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5.0985000000000005</v>
      </c>
      <c r="H59" s="405"/>
      <c r="I59" s="406"/>
      <c r="J59" s="406"/>
      <c r="K59" s="40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6.6280500000000009</v>
      </c>
      <c r="H60" s="405"/>
      <c r="I60" s="406"/>
      <c r="J60" s="406"/>
      <c r="K60" s="40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05"/>
      <c r="I61" s="406"/>
      <c r="J61" s="406"/>
      <c r="K61" s="40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05"/>
      <c r="I62" s="406"/>
      <c r="J62" s="406"/>
      <c r="K62" s="40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05"/>
      <c r="I63" s="406"/>
      <c r="J63" s="406"/>
      <c r="K63" s="40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05"/>
      <c r="I64" s="406"/>
      <c r="J64" s="406"/>
      <c r="K64" s="40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05"/>
      <c r="I65" s="406"/>
      <c r="J65" s="406"/>
      <c r="K65" s="40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1.0564117651496292</v>
      </c>
      <c r="H66" s="405"/>
      <c r="I66" s="406"/>
      <c r="J66" s="406"/>
      <c r="K66" s="40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2.0564117651496292</v>
      </c>
      <c r="H67" s="408"/>
      <c r="I67" s="409"/>
      <c r="J67" s="409"/>
      <c r="K67" s="410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38" t="s">
        <v>75</v>
      </c>
      <c r="C69" s="339"/>
      <c r="D69" s="339"/>
      <c r="E69" s="339"/>
      <c r="F69" s="340"/>
      <c r="G69" s="128"/>
      <c r="H69" s="411"/>
      <c r="I69" s="412"/>
      <c r="J69" s="412"/>
      <c r="K69" s="413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6.1182000000000007</v>
      </c>
      <c r="H70" s="414"/>
      <c r="I70" s="415"/>
      <c r="J70" s="415"/>
      <c r="K70" s="416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14"/>
      <c r="I71" s="415"/>
      <c r="J71" s="415"/>
      <c r="K71" s="416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0.4056421823412113</v>
      </c>
      <c r="H72" s="414"/>
      <c r="I72" s="415"/>
      <c r="J72" s="415"/>
      <c r="K72" s="416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1.4056421823412113</v>
      </c>
      <c r="H73" s="414"/>
      <c r="I73" s="415"/>
      <c r="J73" s="415"/>
      <c r="K73" s="416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14"/>
      <c r="I74" s="415"/>
      <c r="J74" s="415"/>
      <c r="K74" s="416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14"/>
      <c r="I75" s="415"/>
      <c r="J75" s="415"/>
      <c r="K75" s="416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14"/>
      <c r="I76" s="415"/>
      <c r="J76" s="415"/>
      <c r="K76" s="416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14"/>
      <c r="I77" s="415"/>
      <c r="J77" s="415"/>
      <c r="K77" s="416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17"/>
      <c r="I78" s="418"/>
      <c r="J78" s="418"/>
      <c r="K78" s="419"/>
    </row>
    <row r="79" spans="1:11" ht="13" thickBot="1"/>
    <row r="80" spans="1:11" ht="15.5">
      <c r="A80" s="188"/>
      <c r="B80" s="341" t="s">
        <v>76</v>
      </c>
      <c r="C80" s="342"/>
      <c r="D80" s="342"/>
      <c r="E80" s="342"/>
      <c r="F80" s="343"/>
      <c r="G80" s="189"/>
      <c r="H80" s="420"/>
      <c r="I80" s="421"/>
      <c r="J80" s="421"/>
      <c r="K80" s="422"/>
    </row>
    <row r="81" spans="1:11" ht="15.5">
      <c r="A81" s="190">
        <v>37</v>
      </c>
      <c r="B81" s="191" t="s">
        <v>7</v>
      </c>
      <c r="C81" s="192"/>
      <c r="D81" s="192"/>
      <c r="E81" s="192"/>
      <c r="F81" s="192"/>
      <c r="G81" s="193">
        <f>G49</f>
        <v>6.1182000000000007</v>
      </c>
      <c r="H81" s="423"/>
      <c r="I81" s="424"/>
      <c r="J81" s="424"/>
      <c r="K81" s="425"/>
    </row>
    <row r="82" spans="1:11" ht="15.5">
      <c r="A82" s="190">
        <v>38</v>
      </c>
      <c r="B82" s="191" t="s">
        <v>31</v>
      </c>
      <c r="C82" s="192"/>
      <c r="D82" s="192"/>
      <c r="E82" s="192"/>
      <c r="F82" s="192"/>
      <c r="G82" s="194">
        <f>G81*G83+G81</f>
        <v>7.0359300000000005</v>
      </c>
      <c r="H82" s="423"/>
      <c r="I82" s="424"/>
      <c r="J82" s="424"/>
      <c r="K82" s="425"/>
    </row>
    <row r="83" spans="1:11" ht="15.5">
      <c r="A83" s="190">
        <v>39</v>
      </c>
      <c r="B83" s="191" t="s">
        <v>32</v>
      </c>
      <c r="C83" s="192"/>
      <c r="D83" s="192"/>
      <c r="E83" s="192"/>
      <c r="F83" s="195"/>
      <c r="G83" s="196">
        <v>0.15</v>
      </c>
      <c r="H83" s="423"/>
      <c r="I83" s="424"/>
      <c r="J83" s="424"/>
      <c r="K83" s="425"/>
    </row>
    <row r="84" spans="1:11" ht="15.5">
      <c r="A84" s="190">
        <v>40</v>
      </c>
      <c r="B84" s="191" t="s">
        <v>36</v>
      </c>
      <c r="C84" s="192"/>
      <c r="D84" s="192"/>
      <c r="E84" s="192"/>
      <c r="F84" s="195"/>
      <c r="G84" s="197">
        <f>G83+1</f>
        <v>1.1499999999999999</v>
      </c>
      <c r="H84" s="423"/>
      <c r="I84" s="424"/>
      <c r="J84" s="424"/>
      <c r="K84" s="425"/>
    </row>
    <row r="85" spans="1:11" ht="15.5">
      <c r="A85" s="190">
        <v>41</v>
      </c>
      <c r="B85" s="191" t="s">
        <v>33</v>
      </c>
      <c r="C85" s="192"/>
      <c r="D85" s="192"/>
      <c r="E85" s="192"/>
      <c r="F85" s="192"/>
      <c r="G85" s="197">
        <v>12</v>
      </c>
      <c r="H85" s="423"/>
      <c r="I85" s="424"/>
      <c r="J85" s="424"/>
      <c r="K85" s="425"/>
    </row>
    <row r="86" spans="1:11" ht="15.5">
      <c r="A86" s="190">
        <v>42</v>
      </c>
      <c r="B86" s="191" t="s">
        <v>8</v>
      </c>
      <c r="C86" s="192"/>
      <c r="D86" s="192"/>
      <c r="E86" s="192"/>
      <c r="F86" s="192"/>
      <c r="G86" s="198">
        <v>5.5E-2</v>
      </c>
      <c r="H86" s="423"/>
      <c r="I86" s="424"/>
      <c r="J86" s="424"/>
      <c r="K86" s="425"/>
    </row>
    <row r="87" spans="1:11" ht="15.5">
      <c r="A87" s="190">
        <v>43</v>
      </c>
      <c r="B87" s="191" t="s">
        <v>34</v>
      </c>
      <c r="C87" s="192"/>
      <c r="D87" s="192"/>
      <c r="E87" s="192"/>
      <c r="F87" s="192"/>
      <c r="G87" s="197">
        <f>G85-G85*G86</f>
        <v>11.34</v>
      </c>
      <c r="H87" s="423"/>
      <c r="I87" s="424"/>
      <c r="J87" s="424"/>
      <c r="K87" s="425"/>
    </row>
    <row r="88" spans="1:11" ht="15.5">
      <c r="A88" s="190">
        <v>44</v>
      </c>
      <c r="B88" s="191" t="s">
        <v>35</v>
      </c>
      <c r="C88" s="192"/>
      <c r="D88" s="192"/>
      <c r="E88" s="192"/>
      <c r="F88" s="192"/>
      <c r="G88" s="199">
        <f>G87/G82-1</f>
        <v>0.61172723435281462</v>
      </c>
      <c r="H88" s="423"/>
      <c r="I88" s="424"/>
      <c r="J88" s="424"/>
      <c r="K88" s="425"/>
    </row>
    <row r="89" spans="1:11" ht="16" thickBot="1">
      <c r="A89" s="200">
        <v>45</v>
      </c>
      <c r="B89" s="201" t="s">
        <v>37</v>
      </c>
      <c r="C89" s="202"/>
      <c r="D89" s="202"/>
      <c r="E89" s="202"/>
      <c r="F89" s="202"/>
      <c r="G89" s="203">
        <f>G88+1</f>
        <v>1.6117272343528146</v>
      </c>
      <c r="H89" s="426"/>
      <c r="I89" s="427"/>
      <c r="J89" s="427"/>
      <c r="K89" s="428"/>
    </row>
  </sheetData>
  <mergeCells count="77">
    <mergeCell ref="H89:K89"/>
    <mergeCell ref="H81:K81"/>
    <mergeCell ref="H82:K82"/>
    <mergeCell ref="H83:K83"/>
    <mergeCell ref="H84:K84"/>
    <mergeCell ref="H85:K85"/>
    <mergeCell ref="H78:K78"/>
    <mergeCell ref="H80:K80"/>
    <mergeCell ref="H86:K86"/>
    <mergeCell ref="H87:K87"/>
    <mergeCell ref="H88:K88"/>
    <mergeCell ref="H73:K73"/>
    <mergeCell ref="H74:K74"/>
    <mergeCell ref="H75:K75"/>
    <mergeCell ref="H76:K76"/>
    <mergeCell ref="H77:K77"/>
    <mergeCell ref="H67:K67"/>
    <mergeCell ref="H69:K69"/>
    <mergeCell ref="H70:K70"/>
    <mergeCell ref="H71:K71"/>
    <mergeCell ref="H72:K72"/>
    <mergeCell ref="H62:K62"/>
    <mergeCell ref="H63:K63"/>
    <mergeCell ref="H64:K64"/>
    <mergeCell ref="H65:K65"/>
    <mergeCell ref="H66:K66"/>
    <mergeCell ref="H56:K56"/>
    <mergeCell ref="H58:K58"/>
    <mergeCell ref="H59:K59"/>
    <mergeCell ref="H60:K60"/>
    <mergeCell ref="H61:K61"/>
    <mergeCell ref="H51:K51"/>
    <mergeCell ref="H52:K52"/>
    <mergeCell ref="H53:K53"/>
    <mergeCell ref="H54:K54"/>
    <mergeCell ref="H55:K55"/>
    <mergeCell ref="H45:K45"/>
    <mergeCell ref="H47:K47"/>
    <mergeCell ref="H48:K48"/>
    <mergeCell ref="H49:K49"/>
    <mergeCell ref="H50:K50"/>
    <mergeCell ref="H38:K38"/>
    <mergeCell ref="H39:K39"/>
    <mergeCell ref="H40:K40"/>
    <mergeCell ref="H41:K41"/>
    <mergeCell ref="H43:K43"/>
    <mergeCell ref="H32:K32"/>
    <mergeCell ref="H33:K33"/>
    <mergeCell ref="H34:K34"/>
    <mergeCell ref="H36:K36"/>
    <mergeCell ref="H37:K37"/>
    <mergeCell ref="H27:K27"/>
    <mergeCell ref="H28:K28"/>
    <mergeCell ref="H29:K29"/>
    <mergeCell ref="H30:K30"/>
    <mergeCell ref="H31:K31"/>
    <mergeCell ref="H19:K19"/>
    <mergeCell ref="H20:K20"/>
    <mergeCell ref="H21:K21"/>
    <mergeCell ref="H23:K23"/>
    <mergeCell ref="H25:K25"/>
    <mergeCell ref="B58:F58"/>
    <mergeCell ref="B69:F69"/>
    <mergeCell ref="B80:F80"/>
    <mergeCell ref="H6:K6"/>
    <mergeCell ref="H7:K7"/>
    <mergeCell ref="H8:K8"/>
    <mergeCell ref="H9:K9"/>
    <mergeCell ref="B47:F47"/>
    <mergeCell ref="H10:K10"/>
    <mergeCell ref="H11:K11"/>
    <mergeCell ref="H12:K12"/>
    <mergeCell ref="H13:K13"/>
    <mergeCell ref="H14:K14"/>
    <mergeCell ref="H16:K16"/>
    <mergeCell ref="H17:K17"/>
    <mergeCell ref="H18:K18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/>
  </sheetViews>
  <sheetFormatPr baseColWidth="10" defaultRowHeight="12.5"/>
  <cols>
    <col min="1" max="1" width="3.453125" bestFit="1" customWidth="1"/>
    <col min="2" max="2" width="36.36328125" bestFit="1" customWidth="1"/>
    <col min="3" max="3" width="17.1796875" bestFit="1" customWidth="1"/>
    <col min="4" max="4" width="14.6328125" bestFit="1" customWidth="1"/>
    <col min="5" max="5" width="9.36328125" bestFit="1" customWidth="1"/>
    <col min="6" max="6" width="17.453125" bestFit="1" customWidth="1"/>
    <col min="7" max="7" width="13" customWidth="1"/>
    <col min="8" max="8" width="18" customWidth="1"/>
    <col min="10" max="10" width="11.81640625" bestFit="1" customWidth="1"/>
    <col min="11" max="11" width="19.6328125" customWidth="1"/>
  </cols>
  <sheetData>
    <row r="1" spans="1:11" ht="16" thickBot="1">
      <c r="A1" t="str">
        <f ca="1">RIGHT(CELL("nomfichier",A1),LEN(CELL("nomfichier",A1))-FIND("]",CELL("nomfichier",A1)))</f>
        <v>例え２</v>
      </c>
      <c r="B1" s="4" t="s">
        <v>9</v>
      </c>
      <c r="C1" s="8"/>
      <c r="D1" s="3"/>
      <c r="E1" s="3"/>
      <c r="F1" s="3"/>
      <c r="G1" s="9"/>
      <c r="H1" s="3"/>
    </row>
    <row r="2" spans="1:11" ht="15.5">
      <c r="A2" s="208"/>
      <c r="B2" s="241" t="s">
        <v>84</v>
      </c>
      <c r="C2" s="260" t="s">
        <v>101</v>
      </c>
      <c r="D2" s="242"/>
      <c r="E2" s="243"/>
      <c r="F2" s="242" t="s">
        <v>89</v>
      </c>
      <c r="G2" s="244" t="s">
        <v>79</v>
      </c>
      <c r="H2" s="245" t="s">
        <v>85</v>
      </c>
      <c r="I2" s="246">
        <v>6</v>
      </c>
      <c r="J2" s="247" t="s">
        <v>92</v>
      </c>
      <c r="K2" s="248" t="s">
        <v>95</v>
      </c>
    </row>
    <row r="3" spans="1:11" ht="15.5">
      <c r="A3" s="208"/>
      <c r="B3" s="249" t="s">
        <v>78</v>
      </c>
      <c r="C3" s="211" t="s">
        <v>102</v>
      </c>
      <c r="D3" s="213" t="s">
        <v>90</v>
      </c>
      <c r="E3" s="212" t="s">
        <v>96</v>
      </c>
      <c r="F3" s="213" t="s">
        <v>88</v>
      </c>
      <c r="G3" s="214" t="s">
        <v>80</v>
      </c>
      <c r="H3" s="216" t="s">
        <v>86</v>
      </c>
      <c r="I3" s="217">
        <v>300</v>
      </c>
      <c r="J3" s="215" t="s">
        <v>93</v>
      </c>
      <c r="K3" s="250">
        <v>3546786435617</v>
      </c>
    </row>
    <row r="4" spans="1:11" ht="16" thickBot="1">
      <c r="A4" s="208"/>
      <c r="B4" s="251" t="s">
        <v>77</v>
      </c>
      <c r="C4" s="252" t="s">
        <v>101</v>
      </c>
      <c r="D4" s="253" t="s">
        <v>91</v>
      </c>
      <c r="E4" s="254" t="s">
        <v>97</v>
      </c>
      <c r="F4" s="253" t="s">
        <v>88</v>
      </c>
      <c r="G4" s="255"/>
      <c r="H4" s="256" t="s">
        <v>87</v>
      </c>
      <c r="I4" s="257">
        <v>6000</v>
      </c>
      <c r="J4" s="258" t="s">
        <v>94</v>
      </c>
      <c r="K4" s="259">
        <v>15467864356176</v>
      </c>
    </row>
    <row r="5" spans="1:11" ht="16" thickBot="1">
      <c r="A5" s="38"/>
      <c r="B5" s="7"/>
      <c r="C5" s="209"/>
      <c r="D5" s="209"/>
      <c r="E5" s="209"/>
      <c r="F5" s="209"/>
      <c r="G5" s="210"/>
      <c r="H5" s="7"/>
    </row>
    <row r="6" spans="1:11" ht="15.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33" t="s">
        <v>4</v>
      </c>
      <c r="H6" s="344" t="s">
        <v>5</v>
      </c>
      <c r="I6" s="345"/>
      <c r="J6" s="345"/>
      <c r="K6" s="346"/>
    </row>
    <row r="7" spans="1:11" ht="15.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34">
        <f t="shared" ref="G7:G13" si="1">E7*F7+E7</f>
        <v>0</v>
      </c>
      <c r="H7" s="347"/>
      <c r="I7" s="348"/>
      <c r="J7" s="348"/>
      <c r="K7" s="349"/>
    </row>
    <row r="8" spans="1:11" ht="15.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34">
        <f t="shared" si="1"/>
        <v>0</v>
      </c>
      <c r="H8" s="347"/>
      <c r="I8" s="348"/>
      <c r="J8" s="348"/>
      <c r="K8" s="349"/>
    </row>
    <row r="9" spans="1:11" ht="15.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34">
        <f t="shared" si="1"/>
        <v>0</v>
      </c>
      <c r="H9" s="347"/>
      <c r="I9" s="348"/>
      <c r="J9" s="348"/>
      <c r="K9" s="349"/>
    </row>
    <row r="10" spans="1:11" ht="15.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34">
        <f t="shared" si="1"/>
        <v>0</v>
      </c>
      <c r="H10" s="347"/>
      <c r="I10" s="348"/>
      <c r="J10" s="348"/>
      <c r="K10" s="349"/>
    </row>
    <row r="11" spans="1:11" ht="15.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34">
        <f t="shared" si="1"/>
        <v>0</v>
      </c>
      <c r="H11" s="347"/>
      <c r="I11" s="348"/>
      <c r="J11" s="348"/>
      <c r="K11" s="349"/>
    </row>
    <row r="12" spans="1:11" ht="15.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34">
        <f t="shared" si="1"/>
        <v>0</v>
      </c>
      <c r="H12" s="347"/>
      <c r="I12" s="348"/>
      <c r="J12" s="348"/>
      <c r="K12" s="349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35">
        <f t="shared" si="1"/>
        <v>0</v>
      </c>
      <c r="H13" s="347"/>
      <c r="I13" s="348"/>
      <c r="J13" s="348"/>
      <c r="K13" s="349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36">
        <f>SUM(G7:G13)</f>
        <v>0</v>
      </c>
      <c r="H14" s="353"/>
      <c r="I14" s="354"/>
      <c r="J14" s="354"/>
      <c r="K14" s="355"/>
    </row>
    <row r="15" spans="1:11" ht="16" thickBot="1">
      <c r="A15" s="15"/>
      <c r="B15" s="5"/>
      <c r="C15" s="11"/>
      <c r="D15" s="12"/>
      <c r="E15" s="11"/>
      <c r="F15" s="148"/>
      <c r="G15" s="14"/>
      <c r="H15" s="237"/>
      <c r="I15" s="239"/>
    </row>
    <row r="16" spans="1:11" ht="15.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8" t="s">
        <v>4</v>
      </c>
      <c r="H16" s="356" t="s">
        <v>5</v>
      </c>
      <c r="I16" s="357"/>
      <c r="J16" s="357"/>
      <c r="K16" s="358"/>
    </row>
    <row r="17" spans="1:11" ht="15.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9">
        <f>E17*F17+E17</f>
        <v>0</v>
      </c>
      <c r="H17" s="359"/>
      <c r="I17" s="360"/>
      <c r="J17" s="360"/>
      <c r="K17" s="361"/>
    </row>
    <row r="18" spans="1:11" ht="15.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9">
        <f>E18*F18+E18</f>
        <v>0</v>
      </c>
      <c r="H18" s="359"/>
      <c r="I18" s="360"/>
      <c r="J18" s="360"/>
      <c r="K18" s="361"/>
    </row>
    <row r="19" spans="1:11" ht="15.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9">
        <f>E19*F19+E19</f>
        <v>0</v>
      </c>
      <c r="H19" s="359"/>
      <c r="I19" s="360"/>
      <c r="J19" s="360"/>
      <c r="K19" s="361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30">
        <f>E20*F20+E20</f>
        <v>0</v>
      </c>
      <c r="H20" s="359"/>
      <c r="I20" s="360"/>
      <c r="J20" s="360"/>
      <c r="K20" s="361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31">
        <f>SUM(G17:G20)</f>
        <v>0</v>
      </c>
      <c r="H21" s="362"/>
      <c r="I21" s="363"/>
      <c r="J21" s="363"/>
      <c r="K21" s="364"/>
    </row>
    <row r="22" spans="1:11" ht="16" thickBot="1">
      <c r="A22" s="10"/>
      <c r="B22" s="23"/>
      <c r="C22" s="23"/>
      <c r="D22" s="23"/>
      <c r="E22" s="23"/>
      <c r="F22" s="23"/>
      <c r="G22" s="23"/>
      <c r="H22" s="238"/>
      <c r="I22" s="239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32">
        <f>E23*F23+E23</f>
        <v>5.2139359999999995</v>
      </c>
      <c r="H23" s="365"/>
      <c r="I23" s="366"/>
      <c r="J23" s="366"/>
      <c r="K23" s="367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9"/>
    </row>
    <row r="25" spans="1:11" ht="31.5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40">
        <f>G14+G21+G23</f>
        <v>5.2139359999999995</v>
      </c>
      <c r="H25" s="368"/>
      <c r="I25" s="369"/>
      <c r="J25" s="369"/>
      <c r="K25" s="370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9"/>
    </row>
    <row r="27" spans="1:11" ht="15.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24" t="s">
        <v>4</v>
      </c>
      <c r="H27" s="371" t="s">
        <v>5</v>
      </c>
      <c r="I27" s="372"/>
      <c r="J27" s="372"/>
      <c r="K27" s="373"/>
    </row>
    <row r="28" spans="1:11" ht="15.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25">
        <f t="shared" ref="G28:G33" si="4">E28*F28+E28</f>
        <v>0</v>
      </c>
      <c r="H28" s="374"/>
      <c r="I28" s="375"/>
      <c r="J28" s="375"/>
      <c r="K28" s="376"/>
    </row>
    <row r="29" spans="1:11" ht="15.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25">
        <f t="shared" si="4"/>
        <v>0</v>
      </c>
      <c r="H29" s="374"/>
      <c r="I29" s="375"/>
      <c r="J29" s="375"/>
      <c r="K29" s="376"/>
    </row>
    <row r="30" spans="1:11" ht="15.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25">
        <f t="shared" si="4"/>
        <v>0</v>
      </c>
      <c r="H30" s="374"/>
      <c r="I30" s="375"/>
      <c r="J30" s="375"/>
      <c r="K30" s="376"/>
    </row>
    <row r="31" spans="1:11" ht="15.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25">
        <f t="shared" si="4"/>
        <v>0</v>
      </c>
      <c r="H31" s="374"/>
      <c r="I31" s="375"/>
      <c r="J31" s="375"/>
      <c r="K31" s="376"/>
    </row>
    <row r="32" spans="1:11" ht="15.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25">
        <f t="shared" si="4"/>
        <v>0</v>
      </c>
      <c r="H32" s="374"/>
      <c r="I32" s="375"/>
      <c r="J32" s="375"/>
      <c r="K32" s="376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26">
        <f t="shared" si="4"/>
        <v>0</v>
      </c>
      <c r="H33" s="374"/>
      <c r="I33" s="375"/>
      <c r="J33" s="375"/>
      <c r="K33" s="376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27">
        <f>SUM(G28:G33)</f>
        <v>0</v>
      </c>
      <c r="H34" s="377"/>
      <c r="I34" s="378"/>
      <c r="J34" s="378"/>
      <c r="K34" s="379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9"/>
    </row>
    <row r="36" spans="1:11" ht="15.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20" t="s">
        <v>4</v>
      </c>
      <c r="H36" s="380" t="s">
        <v>5</v>
      </c>
      <c r="I36" s="381"/>
      <c r="J36" s="381"/>
      <c r="K36" s="382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21">
        <f>E37*F37+E37</f>
        <v>0</v>
      </c>
      <c r="H37" s="383"/>
      <c r="I37" s="384"/>
      <c r="J37" s="384"/>
      <c r="K37" s="385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21">
        <f>E38*F38+E38</f>
        <v>0</v>
      </c>
      <c r="H38" s="383"/>
      <c r="I38" s="384"/>
      <c r="J38" s="384"/>
      <c r="K38" s="385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21">
        <f>E39*F39+E39</f>
        <v>0</v>
      </c>
      <c r="H39" s="383"/>
      <c r="I39" s="384"/>
      <c r="J39" s="384"/>
      <c r="K39" s="385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22">
        <f>E40*F40+E40</f>
        <v>0</v>
      </c>
      <c r="H40" s="383"/>
      <c r="I40" s="384"/>
      <c r="J40" s="384"/>
      <c r="K40" s="385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23">
        <f>SUM(G37:G40)</f>
        <v>0</v>
      </c>
      <c r="H41" s="386"/>
      <c r="I41" s="387"/>
      <c r="J41" s="387"/>
      <c r="K41" s="388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9">
        <f>G34+G41</f>
        <v>0</v>
      </c>
      <c r="H43" s="389"/>
      <c r="I43" s="390"/>
      <c r="J43" s="390"/>
      <c r="K43" s="391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8">
        <f>G25+G43</f>
        <v>5.2139359999999995</v>
      </c>
      <c r="H45" s="392"/>
      <c r="I45" s="393"/>
      <c r="J45" s="393"/>
      <c r="K45" s="394"/>
    </row>
    <row r="46" spans="1:11" ht="16" thickBot="1">
      <c r="A46" s="208"/>
      <c r="B46" s="3"/>
      <c r="C46" s="3"/>
      <c r="D46" s="3"/>
      <c r="E46" s="3"/>
      <c r="F46" s="3"/>
      <c r="G46" s="9"/>
      <c r="H46" s="3"/>
    </row>
    <row r="47" spans="1:11" ht="15.5">
      <c r="A47" s="109"/>
      <c r="B47" s="350" t="s">
        <v>72</v>
      </c>
      <c r="C47" s="351"/>
      <c r="D47" s="351"/>
      <c r="E47" s="351"/>
      <c r="F47" s="352"/>
      <c r="G47" s="113"/>
      <c r="H47" s="395"/>
      <c r="I47" s="351"/>
      <c r="J47" s="351"/>
      <c r="K47" s="352"/>
    </row>
    <row r="48" spans="1:11" ht="15.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96"/>
      <c r="I48" s="397"/>
      <c r="J48" s="397"/>
      <c r="K48" s="398"/>
    </row>
    <row r="49" spans="1:11" ht="15.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96"/>
      <c r="I49" s="397"/>
      <c r="J49" s="397"/>
      <c r="K49" s="398"/>
    </row>
    <row r="50" spans="1:11" ht="15.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96"/>
      <c r="I50" s="397"/>
      <c r="J50" s="397"/>
      <c r="K50" s="398"/>
    </row>
    <row r="51" spans="1:11" ht="15.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96"/>
      <c r="I51" s="397"/>
      <c r="J51" s="397"/>
      <c r="K51" s="398"/>
    </row>
    <row r="52" spans="1:11" ht="15.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96"/>
      <c r="I52" s="397"/>
      <c r="J52" s="397"/>
      <c r="K52" s="398"/>
    </row>
    <row r="53" spans="1:11" ht="15.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96"/>
      <c r="I53" s="397"/>
      <c r="J53" s="397"/>
      <c r="K53" s="398"/>
    </row>
    <row r="54" spans="1:11" ht="15.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96"/>
      <c r="I54" s="397"/>
      <c r="J54" s="397"/>
      <c r="K54" s="398"/>
    </row>
    <row r="55" spans="1:11" ht="15.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96"/>
      <c r="I55" s="397"/>
      <c r="J55" s="397"/>
      <c r="K55" s="398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99"/>
      <c r="I56" s="400"/>
      <c r="J56" s="400"/>
      <c r="K56" s="401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.5">
      <c r="A58" s="173"/>
      <c r="B58" s="335" t="s">
        <v>81</v>
      </c>
      <c r="C58" s="336"/>
      <c r="D58" s="336"/>
      <c r="E58" s="336"/>
      <c r="F58" s="337"/>
      <c r="G58" s="174"/>
      <c r="H58" s="402"/>
      <c r="I58" s="403"/>
      <c r="J58" s="403"/>
      <c r="K58" s="404"/>
    </row>
    <row r="59" spans="1:11" ht="15.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405"/>
      <c r="I59" s="406"/>
      <c r="J59" s="406"/>
      <c r="K59" s="407"/>
    </row>
    <row r="60" spans="1:11" ht="15.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405"/>
      <c r="I60" s="406"/>
      <c r="J60" s="406"/>
      <c r="K60" s="407"/>
    </row>
    <row r="61" spans="1:11" ht="15.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405"/>
      <c r="I61" s="406"/>
      <c r="J61" s="406"/>
      <c r="K61" s="407"/>
    </row>
    <row r="62" spans="1:11" ht="15.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405"/>
      <c r="I62" s="406"/>
      <c r="J62" s="406"/>
      <c r="K62" s="407"/>
    </row>
    <row r="63" spans="1:11" ht="15.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405"/>
      <c r="I63" s="406"/>
      <c r="J63" s="406"/>
      <c r="K63" s="407"/>
    </row>
    <row r="64" spans="1:11" ht="15.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405"/>
      <c r="I64" s="406"/>
      <c r="J64" s="406"/>
      <c r="K64" s="407"/>
    </row>
    <row r="65" spans="1:11" ht="15.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405"/>
      <c r="I65" s="406"/>
      <c r="J65" s="406"/>
      <c r="K65" s="407"/>
    </row>
    <row r="66" spans="1:11" ht="15.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405"/>
      <c r="I66" s="406"/>
      <c r="J66" s="406"/>
      <c r="K66" s="407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408"/>
      <c r="I67" s="409"/>
      <c r="J67" s="409"/>
      <c r="K67" s="410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.5">
      <c r="A69" s="127"/>
      <c r="B69" s="338" t="s">
        <v>75</v>
      </c>
      <c r="C69" s="339"/>
      <c r="D69" s="339"/>
      <c r="E69" s="339"/>
      <c r="F69" s="340"/>
      <c r="G69" s="128"/>
      <c r="H69" s="411"/>
      <c r="I69" s="412"/>
      <c r="J69" s="412"/>
      <c r="K69" s="413"/>
    </row>
    <row r="70" spans="1:11" ht="15.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414"/>
      <c r="I70" s="415"/>
      <c r="J70" s="415"/>
      <c r="K70" s="416"/>
    </row>
    <row r="71" spans="1:11" ht="15.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414"/>
      <c r="I71" s="415"/>
      <c r="J71" s="415"/>
      <c r="K71" s="416"/>
    </row>
    <row r="72" spans="1:11" ht="15.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414"/>
      <c r="I72" s="415"/>
      <c r="J72" s="415"/>
      <c r="K72" s="416"/>
    </row>
    <row r="73" spans="1:11" ht="15.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414"/>
      <c r="I73" s="415"/>
      <c r="J73" s="415"/>
      <c r="K73" s="416"/>
    </row>
    <row r="74" spans="1:11" ht="15.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414"/>
      <c r="I74" s="415"/>
      <c r="J74" s="415"/>
      <c r="K74" s="416"/>
    </row>
    <row r="75" spans="1:11" ht="15.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414"/>
      <c r="I75" s="415"/>
      <c r="J75" s="415"/>
      <c r="K75" s="416"/>
    </row>
    <row r="76" spans="1:11" ht="15.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414"/>
      <c r="I76" s="415"/>
      <c r="J76" s="415"/>
      <c r="K76" s="416"/>
    </row>
    <row r="77" spans="1:11" ht="15.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414"/>
      <c r="I77" s="415"/>
      <c r="J77" s="415"/>
      <c r="K77" s="416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417"/>
      <c r="I78" s="418"/>
      <c r="J78" s="418"/>
      <c r="K78" s="419"/>
    </row>
    <row r="79" spans="1:11" ht="13" thickBot="1"/>
    <row r="80" spans="1:11" ht="15.5">
      <c r="A80" s="188"/>
      <c r="B80" s="341" t="s">
        <v>76</v>
      </c>
      <c r="C80" s="342"/>
      <c r="D80" s="342"/>
      <c r="E80" s="342"/>
      <c r="F80" s="343"/>
      <c r="G80" s="189"/>
      <c r="H80" s="420"/>
      <c r="I80" s="421"/>
      <c r="J80" s="421"/>
      <c r="K80" s="422"/>
    </row>
    <row r="81" spans="1:11" ht="15.5">
      <c r="A81" s="190">
        <v>37</v>
      </c>
      <c r="B81" s="191" t="s">
        <v>7</v>
      </c>
      <c r="C81" s="192"/>
      <c r="D81" s="192"/>
      <c r="E81" s="192"/>
      <c r="F81" s="192"/>
      <c r="G81" s="193">
        <f>G49</f>
        <v>6.2567231999999997</v>
      </c>
      <c r="H81" s="423"/>
      <c r="I81" s="424"/>
      <c r="J81" s="424"/>
      <c r="K81" s="425"/>
    </row>
    <row r="82" spans="1:11" ht="15.5">
      <c r="A82" s="190">
        <v>38</v>
      </c>
      <c r="B82" s="191" t="s">
        <v>31</v>
      </c>
      <c r="C82" s="192"/>
      <c r="D82" s="192"/>
      <c r="E82" s="192"/>
      <c r="F82" s="192"/>
      <c r="G82" s="194">
        <f>G81*G83+G81</f>
        <v>7.1952316799999991</v>
      </c>
      <c r="H82" s="423"/>
      <c r="I82" s="424"/>
      <c r="J82" s="424"/>
      <c r="K82" s="425"/>
    </row>
    <row r="83" spans="1:11" ht="15.5">
      <c r="A83" s="190">
        <v>39</v>
      </c>
      <c r="B83" s="191" t="s">
        <v>32</v>
      </c>
      <c r="C83" s="192"/>
      <c r="D83" s="192"/>
      <c r="E83" s="192"/>
      <c r="F83" s="195"/>
      <c r="G83" s="196">
        <v>0.15</v>
      </c>
      <c r="H83" s="423"/>
      <c r="I83" s="424"/>
      <c r="J83" s="424"/>
      <c r="K83" s="425"/>
    </row>
    <row r="84" spans="1:11" ht="15.5">
      <c r="A84" s="190">
        <v>40</v>
      </c>
      <c r="B84" s="191" t="s">
        <v>36</v>
      </c>
      <c r="C84" s="192"/>
      <c r="D84" s="192"/>
      <c r="E84" s="192"/>
      <c r="F84" s="195"/>
      <c r="G84" s="197">
        <f>G83+1</f>
        <v>1.1499999999999999</v>
      </c>
      <c r="H84" s="423"/>
      <c r="I84" s="424"/>
      <c r="J84" s="424"/>
      <c r="K84" s="425"/>
    </row>
    <row r="85" spans="1:11" ht="15.5">
      <c r="A85" s="190">
        <v>41</v>
      </c>
      <c r="B85" s="191" t="s">
        <v>33</v>
      </c>
      <c r="C85" s="192"/>
      <c r="D85" s="192"/>
      <c r="E85" s="192"/>
      <c r="F85" s="192"/>
      <c r="G85" s="197">
        <v>12</v>
      </c>
      <c r="H85" s="423"/>
      <c r="I85" s="424"/>
      <c r="J85" s="424"/>
      <c r="K85" s="425"/>
    </row>
    <row r="86" spans="1:11" ht="15.5">
      <c r="A86" s="190">
        <v>42</v>
      </c>
      <c r="B86" s="191" t="s">
        <v>8</v>
      </c>
      <c r="C86" s="192"/>
      <c r="D86" s="192"/>
      <c r="E86" s="192"/>
      <c r="F86" s="192"/>
      <c r="G86" s="198">
        <v>5.5E-2</v>
      </c>
      <c r="H86" s="423"/>
      <c r="I86" s="424"/>
      <c r="J86" s="424"/>
      <c r="K86" s="425"/>
    </row>
    <row r="87" spans="1:11" ht="15.5">
      <c r="A87" s="190">
        <v>43</v>
      </c>
      <c r="B87" s="191" t="s">
        <v>34</v>
      </c>
      <c r="C87" s="192"/>
      <c r="D87" s="192"/>
      <c r="E87" s="192"/>
      <c r="F87" s="192"/>
      <c r="G87" s="197">
        <f>G85-G85*G86</f>
        <v>11.34</v>
      </c>
      <c r="H87" s="423"/>
      <c r="I87" s="424"/>
      <c r="J87" s="424"/>
      <c r="K87" s="425"/>
    </row>
    <row r="88" spans="1:11" ht="15.5">
      <c r="A88" s="190">
        <v>44</v>
      </c>
      <c r="B88" s="191" t="s">
        <v>35</v>
      </c>
      <c r="C88" s="192"/>
      <c r="D88" s="192"/>
      <c r="E88" s="192"/>
      <c r="F88" s="192"/>
      <c r="G88" s="199">
        <f>G87/G82-1</f>
        <v>0.57604376124828294</v>
      </c>
      <c r="H88" s="423"/>
      <c r="I88" s="424"/>
      <c r="J88" s="424"/>
      <c r="K88" s="425"/>
    </row>
    <row r="89" spans="1:11" ht="16" thickBot="1">
      <c r="A89" s="200">
        <v>45</v>
      </c>
      <c r="B89" s="201" t="s">
        <v>37</v>
      </c>
      <c r="C89" s="202"/>
      <c r="D89" s="202"/>
      <c r="E89" s="202"/>
      <c r="F89" s="202"/>
      <c r="G89" s="203">
        <f>G88+1</f>
        <v>1.5760437612482829</v>
      </c>
      <c r="H89" s="426"/>
      <c r="I89" s="427"/>
      <c r="J89" s="427"/>
      <c r="K89" s="428"/>
    </row>
  </sheetData>
  <mergeCells count="77">
    <mergeCell ref="H85:K85"/>
    <mergeCell ref="H86:K86"/>
    <mergeCell ref="H87:K87"/>
    <mergeCell ref="H88:K88"/>
    <mergeCell ref="H89:K89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72:K72"/>
    <mergeCell ref="H61:K61"/>
    <mergeCell ref="H62:K62"/>
    <mergeCell ref="H63:K63"/>
    <mergeCell ref="H64:K64"/>
    <mergeCell ref="H65:K65"/>
    <mergeCell ref="H66:K66"/>
    <mergeCell ref="H67:K67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H30:K30"/>
    <mergeCell ref="H31:K31"/>
    <mergeCell ref="H19:K19"/>
    <mergeCell ref="H20:K20"/>
    <mergeCell ref="H21:K21"/>
    <mergeCell ref="H23:K23"/>
    <mergeCell ref="H25:K25"/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 日本</vt:lpstr>
      <vt:lpstr>Recap International</vt:lpstr>
      <vt:lpstr>Recap  prix client</vt:lpstr>
      <vt:lpstr>Recap  prix client Ishibashi </vt:lpstr>
      <vt:lpstr>例え１</vt:lpstr>
      <vt:lpstr>例え２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SARICA</dc:creator>
  <cp:lastModifiedBy>Michel</cp:lastModifiedBy>
  <cp:lastPrinted>2014-01-07T17:13:59Z</cp:lastPrinted>
  <dcterms:created xsi:type="dcterms:W3CDTF">2007-04-25T16:03:37Z</dcterms:created>
  <dcterms:modified xsi:type="dcterms:W3CDTF">2018-11-19T16:13:16Z</dcterms:modified>
</cp:coreProperties>
</file>