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0490" windowHeight="9510" activeTab="1"/>
  </bookViews>
  <sheets>
    <sheet name="Heures" sheetId="43" r:id="rId1"/>
    <sheet name="Récap par mois" sheetId="46" r:id="rId2"/>
    <sheet name="JF" sheetId="44" state="hidden" r:id="rId3"/>
  </sheets>
  <externalReferences>
    <externalReference r:id="rId4"/>
    <externalReference r:id="rId5"/>
    <externalReference r:id="rId6"/>
  </externalReferences>
  <definedNames>
    <definedName name="_xlnm._FilterDatabase" localSheetId="0" hidden="1">Heures!$A$1:$B$89</definedName>
    <definedName name="aa">Scheduled_Payment+Extra_Payment</definedName>
    <definedName name="Agence">OFFSET([1]Saisie!$B$3,,,COUNTA([1]Saisie!$B$1:$B$65536)-1)</definedName>
    <definedName name="An">#REF!</definedName>
    <definedName name="Base">[2]Répertoire!$A$2:$M$1000</definedName>
    <definedName name="_xlnm.Database">'[3]base de données'!$A$2:$AK$50</definedName>
    <definedName name="Beg_Bal">#REF!</definedName>
    <definedName name="ColonneInterimaire">[1]Saisie!$C$1:$C$65536</definedName>
    <definedName name="Data">#REF!</definedName>
    <definedName name="Date">OFFSET([1]Saisie!$E$3,,,COUNTA([1]Saisie!$B$1:$B$65536)-1)</definedName>
    <definedName name="dd">DATE(YEAR([0]!Loan_Start),MONTH([0]!Loan_Start)+Payment_Number,DAY([0]!Loan_Start))</definedName>
    <definedName name="DECEMBRE">#REF!</definedName>
    <definedName name="DECEMBRE2">#REF!</definedName>
    <definedName name="End_Bal">#REF!</definedName>
    <definedName name="Extra_Pay">#REF!</definedName>
    <definedName name="Full_Print">#REF!</definedName>
    <definedName name="Header_Row">ROW(#REF!)</definedName>
    <definedName name="hgjgj">#REF!</definedName>
    <definedName name="HHGT">#REF!</definedName>
    <definedName name="Int">#REF!</definedName>
    <definedName name="Interest_Rate">#REF!</definedName>
    <definedName name="Interimaire">OFFSET([1]Saisie!$C$3,,,COUNTA([1]Saisie!$B$1:$B$65536)-1)</definedName>
    <definedName name="JF">JF!$B$2:$K$13</definedName>
    <definedName name="jguh">OFFSET(#REF!,,,COUNTIF(#REF!,"&gt;&lt;0"),20)</definedName>
    <definedName name="Last_Row">IF(Values_Entered,Header_Row+Number_of_Payments,Header_Row)</definedName>
    <definedName name="ListePostes">[1]Donnees!$H$2:$H$5</definedName>
    <definedName name="LK">IF(Values_Entered,Header_Row+Number_of_Payments,Header_Row)</definedName>
    <definedName name="Loan_Amount">#REF!</definedName>
    <definedName name="Loan_Start">#REF!</definedName>
    <definedName name="Loan_Years">#REF!</definedName>
    <definedName name="N">#REF!</definedName>
    <definedName name="Num_Pmt_Per_Year">#REF!</definedName>
    <definedName name="Number_of_Payments">MATCH(0.01,End_Bal,-1)+1</definedName>
    <definedName name="Pause">OFFSET([1]Saisie!$K$3,,,COUNTA([1]Saisie!$B$1:$B$65536)-1)</definedName>
    <definedName name="Pay_Date">#REF!</definedName>
    <definedName name="Pay_Num">#REF!</definedName>
    <definedName name="Payment_Date">DATE(YEAR(Loan_Start),MONTH(Loan_Start)+Payment_Number,DAY(Loan_Start))</definedName>
    <definedName name="Plage_TCD">OFFSET(#REF!,,,COUNTIF(#REF!,"&gt;&lt;0"),20)</definedName>
    <definedName name="Poste">OFFSET([1]Saisie!$D$3,,,COUNTA([1]Saisie!$B$1:$B$65536)-1)</definedName>
    <definedName name="Princ">#REF!</definedName>
    <definedName name="Print_Area_Reset">OFFSET(Full_Print,0,0,Last_Row)</definedName>
    <definedName name="Pseudo">'[3]base de données'!$E$2:$E$50</definedName>
    <definedName name="rr">DATE(YEAR([0]!Loan_Start),MONTH([0]!Loan_Start)+Payment_Number,DAY([0]!Loan_Start))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emaine">OFFSET([1]Saisie!$G$3,,,COUNTA([1]Saisie!$B$1:$B$65536)-1)</definedName>
    <definedName name="septembre">DATE(YEAR([0]!Loan_Start),MONTH([0]!Loan_Start)+Payment_Number,DAY([0]!Loan_Start))</definedName>
    <definedName name="ss">MATCH(0.01,[0]!End_Bal,-1)+1</definedName>
    <definedName name="TempsEffectif">OFFSET([1]Saisie!$L$3,,,COUNTA([1]Saisie!$B$1:$B$65536)-1)</definedName>
    <definedName name="Total_Interest">#REF!</definedName>
    <definedName name="Total_Pay">#REF!</definedName>
    <definedName name="Total_Payment">Scheduled_Payment+Extra_Payment</definedName>
    <definedName name="Values_Entered">IF(Loan_Amount*Interest_Rate*Loan_Years*Loan_Start&gt;0,1,0)</definedName>
  </definedNames>
  <calcPr calcId="152511"/>
</workbook>
</file>

<file path=xl/calcChain.xml><?xml version="1.0" encoding="utf-8"?>
<calcChain xmlns="http://schemas.openxmlformats.org/spreadsheetml/2006/main">
  <c r="R15" i="46" l="1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R14" i="46"/>
  <c r="Q14" i="46"/>
  <c r="P14" i="46"/>
  <c r="O14" i="46"/>
  <c r="N14" i="46"/>
  <c r="M14" i="46"/>
  <c r="L14" i="46"/>
  <c r="K14" i="46"/>
  <c r="J14" i="46"/>
  <c r="I14" i="46"/>
  <c r="H14" i="46"/>
  <c r="G14" i="46"/>
  <c r="F14" i="46"/>
  <c r="E14" i="46"/>
  <c r="D14" i="46"/>
  <c r="R9" i="46"/>
  <c r="Q9" i="46"/>
  <c r="P9" i="46"/>
  <c r="O9" i="46"/>
  <c r="N9" i="46"/>
  <c r="M9" i="46"/>
  <c r="L9" i="46"/>
  <c r="K9" i="46"/>
  <c r="J9" i="46"/>
  <c r="I9" i="46"/>
  <c r="H9" i="46"/>
  <c r="G9" i="46"/>
  <c r="F9" i="46"/>
  <c r="E9" i="46"/>
  <c r="D9" i="46"/>
  <c r="R8" i="46"/>
  <c r="Q8" i="46"/>
  <c r="P8" i="46"/>
  <c r="O8" i="46"/>
  <c r="N8" i="46"/>
  <c r="M8" i="46"/>
  <c r="L8" i="46"/>
  <c r="K8" i="46"/>
  <c r="J8" i="46"/>
  <c r="I8" i="46"/>
  <c r="H8" i="46"/>
  <c r="G8" i="46"/>
  <c r="F8" i="46"/>
  <c r="E8" i="46"/>
  <c r="D8" i="46"/>
  <c r="R19" i="46"/>
  <c r="Q19" i="46"/>
  <c r="P19" i="46"/>
  <c r="O19" i="46"/>
  <c r="N19" i="46"/>
  <c r="M19" i="46"/>
  <c r="L19" i="46"/>
  <c r="K19" i="46"/>
  <c r="J19" i="46"/>
  <c r="I19" i="46"/>
  <c r="H19" i="46"/>
  <c r="G19" i="46"/>
  <c r="F19" i="46"/>
  <c r="E19" i="46"/>
  <c r="D19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R17" i="46"/>
  <c r="Q17" i="46"/>
  <c r="P17" i="46"/>
  <c r="O17" i="46"/>
  <c r="N17" i="46"/>
  <c r="M17" i="46"/>
  <c r="L17" i="46"/>
  <c r="K17" i="46"/>
  <c r="J17" i="46"/>
  <c r="I17" i="46"/>
  <c r="H17" i="46"/>
  <c r="G17" i="46"/>
  <c r="F17" i="46"/>
  <c r="E17" i="46"/>
  <c r="D17" i="46"/>
  <c r="R16" i="46"/>
  <c r="Q16" i="46"/>
  <c r="P16" i="46"/>
  <c r="O16" i="46"/>
  <c r="N16" i="46"/>
  <c r="M16" i="46"/>
  <c r="L16" i="46"/>
  <c r="K16" i="46"/>
  <c r="J16" i="46"/>
  <c r="I16" i="46"/>
  <c r="H16" i="46"/>
  <c r="G16" i="46"/>
  <c r="F16" i="46"/>
  <c r="E16" i="46"/>
  <c r="D16" i="46"/>
  <c r="R13" i="46"/>
  <c r="Q13" i="46"/>
  <c r="P13" i="46"/>
  <c r="O13" i="46"/>
  <c r="N13" i="46"/>
  <c r="M13" i="46"/>
  <c r="L13" i="46"/>
  <c r="K13" i="46"/>
  <c r="J13" i="46"/>
  <c r="I13" i="46"/>
  <c r="H13" i="46"/>
  <c r="G13" i="46"/>
  <c r="F13" i="46"/>
  <c r="E13" i="46"/>
  <c r="D13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R11" i="46"/>
  <c r="Q11" i="46"/>
  <c r="P11" i="46"/>
  <c r="O11" i="46"/>
  <c r="N11" i="46"/>
  <c r="M11" i="46"/>
  <c r="L11" i="46"/>
  <c r="K11" i="46"/>
  <c r="J11" i="46"/>
  <c r="I11" i="46"/>
  <c r="H11" i="46"/>
  <c r="G11" i="46"/>
  <c r="F11" i="46"/>
  <c r="E11" i="46"/>
  <c r="D11" i="46"/>
  <c r="R10" i="46"/>
  <c r="Q10" i="46"/>
  <c r="P10" i="46"/>
  <c r="O10" i="46"/>
  <c r="N10" i="46"/>
  <c r="M10" i="46"/>
  <c r="L10" i="46"/>
  <c r="K10" i="46"/>
  <c r="J10" i="46"/>
  <c r="I10" i="46"/>
  <c r="H10" i="46"/>
  <c r="G10" i="46"/>
  <c r="F10" i="46"/>
  <c r="E10" i="46"/>
  <c r="D10" i="46"/>
  <c r="R7" i="46"/>
  <c r="Q7" i="46"/>
  <c r="P7" i="46"/>
  <c r="O7" i="46"/>
  <c r="N7" i="46"/>
  <c r="M7" i="46"/>
  <c r="L7" i="46"/>
  <c r="K7" i="46"/>
  <c r="J7" i="46"/>
  <c r="I7" i="46"/>
  <c r="H7" i="46"/>
  <c r="G7" i="46"/>
  <c r="F7" i="46"/>
  <c r="E7" i="46"/>
  <c r="D7" i="46"/>
  <c r="R6" i="46"/>
  <c r="Q6" i="46"/>
  <c r="P6" i="46"/>
  <c r="O6" i="46"/>
  <c r="N6" i="46"/>
  <c r="M6" i="46"/>
  <c r="L6" i="46"/>
  <c r="K6" i="46"/>
  <c r="J6" i="46"/>
  <c r="I6" i="46"/>
  <c r="H6" i="46"/>
  <c r="G6" i="46"/>
  <c r="F6" i="46"/>
  <c r="E6" i="46"/>
  <c r="D6" i="46"/>
  <c r="R5" i="46"/>
  <c r="Q5" i="46"/>
  <c r="P5" i="46"/>
  <c r="O5" i="46"/>
  <c r="N5" i="46"/>
  <c r="M5" i="46"/>
  <c r="L5" i="46"/>
  <c r="K5" i="46"/>
  <c r="J5" i="46"/>
  <c r="I5" i="46"/>
  <c r="H5" i="46"/>
  <c r="G5" i="46"/>
  <c r="F5" i="46"/>
  <c r="E5" i="46"/>
  <c r="D5" i="46"/>
  <c r="R4" i="46"/>
  <c r="Q4" i="46"/>
  <c r="P4" i="46"/>
  <c r="O4" i="46"/>
  <c r="N4" i="46"/>
  <c r="M4" i="46"/>
  <c r="L4" i="46"/>
  <c r="K4" i="46"/>
  <c r="J4" i="46"/>
  <c r="I4" i="46"/>
  <c r="H4" i="46"/>
  <c r="G4" i="46"/>
  <c r="F4" i="46"/>
  <c r="E4" i="46"/>
  <c r="D4" i="46"/>
  <c r="R3" i="46"/>
  <c r="Q3" i="46"/>
  <c r="P3" i="46"/>
  <c r="O3" i="46"/>
  <c r="N3" i="46"/>
  <c r="M3" i="46"/>
  <c r="L3" i="46"/>
  <c r="K3" i="46"/>
  <c r="J3" i="46"/>
  <c r="I3" i="46"/>
  <c r="H3" i="46"/>
  <c r="G3" i="46"/>
  <c r="F3" i="46"/>
  <c r="E3" i="46"/>
  <c r="D3" i="46"/>
  <c r="R2" i="46"/>
  <c r="Q2" i="46"/>
  <c r="P2" i="46"/>
  <c r="O2" i="46"/>
  <c r="N2" i="46"/>
  <c r="M2" i="46"/>
  <c r="L2" i="46"/>
  <c r="K2" i="46"/>
  <c r="J2" i="46"/>
  <c r="I2" i="46"/>
  <c r="H2" i="46"/>
  <c r="G2" i="46"/>
  <c r="F2" i="46"/>
  <c r="E2" i="46"/>
  <c r="D2" i="46"/>
  <c r="P152" i="43" l="1"/>
  <c r="L152" i="43"/>
  <c r="H152" i="43"/>
  <c r="D152" i="43"/>
  <c r="R151" i="43"/>
  <c r="Q151" i="43"/>
  <c r="P151" i="43"/>
  <c r="P153" i="43" s="1"/>
  <c r="O151" i="43"/>
  <c r="O152" i="43" s="1"/>
  <c r="O153" i="43" s="1"/>
  <c r="N151" i="43"/>
  <c r="M151" i="43"/>
  <c r="L151" i="43"/>
  <c r="L153" i="43" s="1"/>
  <c r="K151" i="43"/>
  <c r="K152" i="43" s="1"/>
  <c r="K153" i="43" s="1"/>
  <c r="J151" i="43"/>
  <c r="I151" i="43"/>
  <c r="H151" i="43"/>
  <c r="H153" i="43" s="1"/>
  <c r="G151" i="43"/>
  <c r="G152" i="43" s="1"/>
  <c r="G153" i="43" s="1"/>
  <c r="F151" i="43"/>
  <c r="E151" i="43"/>
  <c r="D151" i="43"/>
  <c r="D153" i="43" s="1"/>
  <c r="C150" i="43"/>
  <c r="B150" i="43" s="1"/>
  <c r="B151" i="43" s="1"/>
  <c r="B152" i="43" s="1"/>
  <c r="B153" i="43" s="1"/>
  <c r="C149" i="43"/>
  <c r="B149" i="43"/>
  <c r="A149" i="43"/>
  <c r="C148" i="43"/>
  <c r="B148" i="43"/>
  <c r="A148" i="43"/>
  <c r="C147" i="43"/>
  <c r="B147" i="43" s="1"/>
  <c r="C146" i="43"/>
  <c r="B146" i="43" s="1"/>
  <c r="P144" i="43"/>
  <c r="L144" i="43"/>
  <c r="H144" i="43"/>
  <c r="D144" i="43"/>
  <c r="R143" i="43"/>
  <c r="Q143" i="43"/>
  <c r="P143" i="43"/>
  <c r="P145" i="43" s="1"/>
  <c r="O143" i="43"/>
  <c r="O144" i="43" s="1"/>
  <c r="O145" i="43" s="1"/>
  <c r="N143" i="43"/>
  <c r="M143" i="43"/>
  <c r="L143" i="43"/>
  <c r="L145" i="43" s="1"/>
  <c r="K143" i="43"/>
  <c r="K144" i="43" s="1"/>
  <c r="K145" i="43" s="1"/>
  <c r="J143" i="43"/>
  <c r="I143" i="43"/>
  <c r="H143" i="43"/>
  <c r="H145" i="43" s="1"/>
  <c r="G143" i="43"/>
  <c r="G144" i="43" s="1"/>
  <c r="G145" i="43" s="1"/>
  <c r="F143" i="43"/>
  <c r="E143" i="43"/>
  <c r="D143" i="43"/>
  <c r="D145" i="43" s="1"/>
  <c r="C142" i="43"/>
  <c r="B142" i="43" s="1"/>
  <c r="B143" i="43" s="1"/>
  <c r="B144" i="43" s="1"/>
  <c r="B145" i="43" s="1"/>
  <c r="C141" i="43"/>
  <c r="B141" i="43"/>
  <c r="A141" i="43"/>
  <c r="C140" i="43"/>
  <c r="B140" i="43"/>
  <c r="A140" i="43"/>
  <c r="C139" i="43"/>
  <c r="B139" i="43" s="1"/>
  <c r="C138" i="43"/>
  <c r="B138" i="43" s="1"/>
  <c r="P136" i="43"/>
  <c r="L136" i="43"/>
  <c r="H136" i="43"/>
  <c r="D136" i="43"/>
  <c r="R135" i="43"/>
  <c r="Q135" i="43"/>
  <c r="P135" i="43"/>
  <c r="P137" i="43" s="1"/>
  <c r="O135" i="43"/>
  <c r="O136" i="43" s="1"/>
  <c r="O137" i="43" s="1"/>
  <c r="N135" i="43"/>
  <c r="M135" i="43"/>
  <c r="L135" i="43"/>
  <c r="L137" i="43" s="1"/>
  <c r="K135" i="43"/>
  <c r="K136" i="43" s="1"/>
  <c r="K137" i="43" s="1"/>
  <c r="J135" i="43"/>
  <c r="I135" i="43"/>
  <c r="H135" i="43"/>
  <c r="H137" i="43" s="1"/>
  <c r="G135" i="43"/>
  <c r="G136" i="43" s="1"/>
  <c r="G137" i="43" s="1"/>
  <c r="F135" i="43"/>
  <c r="E135" i="43"/>
  <c r="D135" i="43"/>
  <c r="D137" i="43" s="1"/>
  <c r="C134" i="43"/>
  <c r="B134" i="43" s="1"/>
  <c r="B135" i="43" s="1"/>
  <c r="B136" i="43" s="1"/>
  <c r="B137" i="43" s="1"/>
  <c r="C130" i="43"/>
  <c r="B130" i="43" s="1"/>
  <c r="R128" i="43"/>
  <c r="N128" i="43"/>
  <c r="J128" i="43"/>
  <c r="F128" i="43"/>
  <c r="R127" i="43"/>
  <c r="R129" i="43" s="1"/>
  <c r="Q127" i="43"/>
  <c r="Q128" i="43" s="1"/>
  <c r="Q129" i="43" s="1"/>
  <c r="P127" i="43"/>
  <c r="O127" i="43"/>
  <c r="N127" i="43"/>
  <c r="N129" i="43" s="1"/>
  <c r="M127" i="43"/>
  <c r="M128" i="43" s="1"/>
  <c r="M129" i="43" s="1"/>
  <c r="L127" i="43"/>
  <c r="K127" i="43"/>
  <c r="J127" i="43"/>
  <c r="J129" i="43" s="1"/>
  <c r="I127" i="43"/>
  <c r="I128" i="43" s="1"/>
  <c r="I129" i="43" s="1"/>
  <c r="H127" i="43"/>
  <c r="G127" i="43"/>
  <c r="F127" i="43"/>
  <c r="F129" i="43" s="1"/>
  <c r="E127" i="43"/>
  <c r="E128" i="43" s="1"/>
  <c r="E129" i="43" s="1"/>
  <c r="D127" i="43"/>
  <c r="C126" i="43"/>
  <c r="B126" i="43" s="1"/>
  <c r="B127" i="43" s="1"/>
  <c r="B128" i="43" s="1"/>
  <c r="B129" i="43" s="1"/>
  <c r="A126" i="43"/>
  <c r="A127" i="43" s="1"/>
  <c r="A128" i="43" s="1"/>
  <c r="A129" i="43" s="1"/>
  <c r="C125" i="43"/>
  <c r="C133" i="43" s="1"/>
  <c r="B125" i="43"/>
  <c r="C124" i="43"/>
  <c r="B124" i="43" s="1"/>
  <c r="C123" i="43"/>
  <c r="C131" i="43" s="1"/>
  <c r="B123" i="43"/>
  <c r="A123" i="43"/>
  <c r="C122" i="43"/>
  <c r="B122" i="43" s="1"/>
  <c r="A122" i="43"/>
  <c r="R120" i="43"/>
  <c r="R121" i="43" s="1"/>
  <c r="P120" i="43"/>
  <c r="N120" i="43"/>
  <c r="N121" i="43" s="1"/>
  <c r="L120" i="43"/>
  <c r="J120" i="43"/>
  <c r="J121" i="43" s="1"/>
  <c r="H120" i="43"/>
  <c r="F120" i="43"/>
  <c r="F121" i="43" s="1"/>
  <c r="D120" i="43"/>
  <c r="R119" i="43"/>
  <c r="Q119" i="43"/>
  <c r="P119" i="43"/>
  <c r="P121" i="43" s="1"/>
  <c r="O119" i="43"/>
  <c r="O120" i="43" s="1"/>
  <c r="O121" i="43" s="1"/>
  <c r="N119" i="43"/>
  <c r="M119" i="43"/>
  <c r="L119" i="43"/>
  <c r="L121" i="43" s="1"/>
  <c r="K119" i="43"/>
  <c r="K120" i="43" s="1"/>
  <c r="K121" i="43" s="1"/>
  <c r="J119" i="43"/>
  <c r="I119" i="43"/>
  <c r="H119" i="43"/>
  <c r="H121" i="43" s="1"/>
  <c r="G119" i="43"/>
  <c r="G120" i="43" s="1"/>
  <c r="G121" i="43" s="1"/>
  <c r="F119" i="43"/>
  <c r="E119" i="43"/>
  <c r="D119" i="43"/>
  <c r="D121" i="43" s="1"/>
  <c r="C118" i="43"/>
  <c r="B118" i="43" s="1"/>
  <c r="B119" i="43" s="1"/>
  <c r="B120" i="43" s="1"/>
  <c r="B121" i="43" s="1"/>
  <c r="C117" i="43"/>
  <c r="B117" i="43"/>
  <c r="A117" i="43"/>
  <c r="C116" i="43"/>
  <c r="B116" i="43" s="1"/>
  <c r="A116" i="43"/>
  <c r="C115" i="43"/>
  <c r="B115" i="43" s="1"/>
  <c r="C114" i="43"/>
  <c r="B114" i="43" s="1"/>
  <c r="R111" i="43"/>
  <c r="Q111" i="43"/>
  <c r="P111" i="43"/>
  <c r="O111" i="43"/>
  <c r="O112" i="43" s="1"/>
  <c r="N111" i="43"/>
  <c r="M111" i="43"/>
  <c r="L111" i="43"/>
  <c r="K111" i="43"/>
  <c r="K112" i="43" s="1"/>
  <c r="J111" i="43"/>
  <c r="I111" i="43"/>
  <c r="H111" i="43"/>
  <c r="G111" i="43"/>
  <c r="G112" i="43" s="1"/>
  <c r="F111" i="43"/>
  <c r="E111" i="43"/>
  <c r="D111" i="43"/>
  <c r="C110" i="43"/>
  <c r="B110" i="43" s="1"/>
  <c r="B111" i="43" s="1"/>
  <c r="B112" i="43" s="1"/>
  <c r="B113" i="43" s="1"/>
  <c r="A110" i="43"/>
  <c r="A111" i="43" s="1"/>
  <c r="A112" i="43" s="1"/>
  <c r="A113" i="43" s="1"/>
  <c r="C109" i="43"/>
  <c r="A109" i="43" s="1"/>
  <c r="C108" i="43"/>
  <c r="B108" i="43" s="1"/>
  <c r="C107" i="43"/>
  <c r="B107" i="43"/>
  <c r="A107" i="43"/>
  <c r="C106" i="43"/>
  <c r="B106" i="43" s="1"/>
  <c r="A106" i="43"/>
  <c r="P104" i="43"/>
  <c r="L104" i="43"/>
  <c r="H104" i="43"/>
  <c r="D104" i="43"/>
  <c r="R103" i="43"/>
  <c r="Q103" i="43"/>
  <c r="P103" i="43"/>
  <c r="P105" i="43" s="1"/>
  <c r="O103" i="43"/>
  <c r="O104" i="43" s="1"/>
  <c r="O105" i="43" s="1"/>
  <c r="N103" i="43"/>
  <c r="M103" i="43"/>
  <c r="L103" i="43"/>
  <c r="L105" i="43" s="1"/>
  <c r="K103" i="43"/>
  <c r="K104" i="43" s="1"/>
  <c r="K105" i="43" s="1"/>
  <c r="J103" i="43"/>
  <c r="I103" i="43"/>
  <c r="H103" i="43"/>
  <c r="H105" i="43" s="1"/>
  <c r="G103" i="43"/>
  <c r="G104" i="43" s="1"/>
  <c r="G105" i="43" s="1"/>
  <c r="F103" i="43"/>
  <c r="E103" i="43"/>
  <c r="D103" i="43"/>
  <c r="D105" i="43" s="1"/>
  <c r="C102" i="43"/>
  <c r="B102" i="43" s="1"/>
  <c r="B103" i="43" s="1"/>
  <c r="B104" i="43" s="1"/>
  <c r="B105" i="43" s="1"/>
  <c r="C101" i="43"/>
  <c r="A101" i="43" s="1"/>
  <c r="B101" i="43"/>
  <c r="C100" i="43"/>
  <c r="B100" i="43" s="1"/>
  <c r="A100" i="43"/>
  <c r="C99" i="43"/>
  <c r="A99" i="43" s="1"/>
  <c r="B99" i="43"/>
  <c r="C98" i="43"/>
  <c r="B98" i="43" s="1"/>
  <c r="P96" i="43"/>
  <c r="P97" i="43" s="1"/>
  <c r="L96" i="43"/>
  <c r="L97" i="43" s="1"/>
  <c r="H96" i="43"/>
  <c r="H97" i="43" s="1"/>
  <c r="D96" i="43"/>
  <c r="D97" i="43" s="1"/>
  <c r="R95" i="43"/>
  <c r="Q95" i="43"/>
  <c r="Q96" i="43" s="1"/>
  <c r="P95" i="43"/>
  <c r="O95" i="43"/>
  <c r="O96" i="43" s="1"/>
  <c r="O97" i="43" s="1"/>
  <c r="N95" i="43"/>
  <c r="M95" i="43"/>
  <c r="L95" i="43"/>
  <c r="K95" i="43"/>
  <c r="K96" i="43" s="1"/>
  <c r="K97" i="43" s="1"/>
  <c r="J95" i="43"/>
  <c r="I95" i="43"/>
  <c r="H95" i="43"/>
  <c r="G95" i="43"/>
  <c r="G96" i="43" s="1"/>
  <c r="G97" i="43" s="1"/>
  <c r="F95" i="43"/>
  <c r="E95" i="43"/>
  <c r="E96" i="43" s="1"/>
  <c r="D95" i="43"/>
  <c r="C94" i="43"/>
  <c r="B94" i="43" s="1"/>
  <c r="B95" i="43" s="1"/>
  <c r="B96" i="43" s="1"/>
  <c r="B97" i="43" s="1"/>
  <c r="C93" i="43"/>
  <c r="A93" i="43" s="1"/>
  <c r="B93" i="43"/>
  <c r="C92" i="43"/>
  <c r="B92" i="43"/>
  <c r="A92" i="43"/>
  <c r="C91" i="43"/>
  <c r="B91" i="43" s="1"/>
  <c r="A91" i="43"/>
  <c r="C90" i="43"/>
  <c r="B90" i="43" s="1"/>
  <c r="P88" i="43"/>
  <c r="L88" i="43"/>
  <c r="H88" i="43"/>
  <c r="D88" i="43"/>
  <c r="R87" i="43"/>
  <c r="Q87" i="43"/>
  <c r="P87" i="43"/>
  <c r="P89" i="43" s="1"/>
  <c r="O87" i="43"/>
  <c r="O88" i="43" s="1"/>
  <c r="O89" i="43" s="1"/>
  <c r="N87" i="43"/>
  <c r="M87" i="43"/>
  <c r="L87" i="43"/>
  <c r="L89" i="43" s="1"/>
  <c r="K87" i="43"/>
  <c r="K88" i="43" s="1"/>
  <c r="K89" i="43" s="1"/>
  <c r="J87" i="43"/>
  <c r="I87" i="43"/>
  <c r="H87" i="43"/>
  <c r="H89" i="43" s="1"/>
  <c r="G87" i="43"/>
  <c r="G88" i="43" s="1"/>
  <c r="G89" i="43" s="1"/>
  <c r="F87" i="43"/>
  <c r="E87" i="43"/>
  <c r="D87" i="43"/>
  <c r="D89" i="43" s="1"/>
  <c r="C86" i="43"/>
  <c r="B86" i="43" s="1"/>
  <c r="B87" i="43" s="1"/>
  <c r="B88" i="43" s="1"/>
  <c r="B89" i="43" s="1"/>
  <c r="C85" i="43"/>
  <c r="A85" i="43" s="1"/>
  <c r="B85" i="43"/>
  <c r="C84" i="43"/>
  <c r="B84" i="43" s="1"/>
  <c r="A84" i="43"/>
  <c r="C83" i="43"/>
  <c r="B83" i="43"/>
  <c r="A83" i="43"/>
  <c r="C82" i="43"/>
  <c r="B82" i="43" s="1"/>
  <c r="P80" i="43"/>
  <c r="P81" i="43" s="1"/>
  <c r="L80" i="43"/>
  <c r="L81" i="43" s="1"/>
  <c r="H80" i="43"/>
  <c r="H81" i="43" s="1"/>
  <c r="D80" i="43"/>
  <c r="D81" i="43" s="1"/>
  <c r="R79" i="43"/>
  <c r="Q79" i="43"/>
  <c r="P79" i="43"/>
  <c r="O79" i="43"/>
  <c r="O80" i="43" s="1"/>
  <c r="O81" i="43" s="1"/>
  <c r="N79" i="43"/>
  <c r="M79" i="43"/>
  <c r="L79" i="43"/>
  <c r="K79" i="43"/>
  <c r="K80" i="43" s="1"/>
  <c r="K81" i="43" s="1"/>
  <c r="J79" i="43"/>
  <c r="I79" i="43"/>
  <c r="H79" i="43"/>
  <c r="G79" i="43"/>
  <c r="G80" i="43" s="1"/>
  <c r="G81" i="43" s="1"/>
  <c r="F79" i="43"/>
  <c r="E79" i="43"/>
  <c r="D79" i="43"/>
  <c r="C78" i="43"/>
  <c r="B78" i="43" s="1"/>
  <c r="B79" i="43" s="1"/>
  <c r="B80" i="43" s="1"/>
  <c r="B81" i="43" s="1"/>
  <c r="C77" i="43"/>
  <c r="A77" i="43" s="1"/>
  <c r="B77" i="43"/>
  <c r="C76" i="43"/>
  <c r="B76" i="43"/>
  <c r="A76" i="43"/>
  <c r="C75" i="43"/>
  <c r="B75" i="43"/>
  <c r="A75" i="43"/>
  <c r="C74" i="43"/>
  <c r="B74" i="43" s="1"/>
  <c r="P72" i="43"/>
  <c r="P73" i="43" s="1"/>
  <c r="L72" i="43"/>
  <c r="L73" i="43" s="1"/>
  <c r="H72" i="43"/>
  <c r="H73" i="43" s="1"/>
  <c r="D72" i="43"/>
  <c r="D73" i="43" s="1"/>
  <c r="R71" i="43"/>
  <c r="Q71" i="43"/>
  <c r="P71" i="43"/>
  <c r="O71" i="43"/>
  <c r="O72" i="43" s="1"/>
  <c r="O73" i="43" s="1"/>
  <c r="N71" i="43"/>
  <c r="M71" i="43"/>
  <c r="L71" i="43"/>
  <c r="K71" i="43"/>
  <c r="K72" i="43" s="1"/>
  <c r="K73" i="43" s="1"/>
  <c r="J71" i="43"/>
  <c r="I71" i="43"/>
  <c r="H71" i="43"/>
  <c r="G71" i="43"/>
  <c r="G72" i="43" s="1"/>
  <c r="G73" i="43" s="1"/>
  <c r="F71" i="43"/>
  <c r="E71" i="43"/>
  <c r="D71" i="43"/>
  <c r="C70" i="43"/>
  <c r="B70" i="43" s="1"/>
  <c r="B71" i="43" s="1"/>
  <c r="B72" i="43" s="1"/>
  <c r="B73" i="43" s="1"/>
  <c r="C69" i="43"/>
  <c r="A69" i="43" s="1"/>
  <c r="B69" i="43"/>
  <c r="C68" i="43"/>
  <c r="B68" i="43"/>
  <c r="A68" i="43"/>
  <c r="C67" i="43"/>
  <c r="B67" i="43" s="1"/>
  <c r="A67" i="43"/>
  <c r="C66" i="43"/>
  <c r="B66" i="43" s="1"/>
  <c r="O65" i="43"/>
  <c r="K65" i="43"/>
  <c r="G65" i="43"/>
  <c r="P64" i="43"/>
  <c r="O64" i="43"/>
  <c r="L64" i="43"/>
  <c r="K64" i="43"/>
  <c r="H64" i="43"/>
  <c r="G64" i="43"/>
  <c r="D64" i="43"/>
  <c r="R63" i="43"/>
  <c r="R64" i="43" s="1"/>
  <c r="R65" i="43" s="1"/>
  <c r="Q63" i="43"/>
  <c r="P63" i="43"/>
  <c r="P65" i="43" s="1"/>
  <c r="O63" i="43"/>
  <c r="N63" i="43"/>
  <c r="N64" i="43" s="1"/>
  <c r="N65" i="43" s="1"/>
  <c r="M63" i="43"/>
  <c r="L63" i="43"/>
  <c r="L65" i="43" s="1"/>
  <c r="K63" i="43"/>
  <c r="J63" i="43"/>
  <c r="J64" i="43" s="1"/>
  <c r="J65" i="43" s="1"/>
  <c r="I63" i="43"/>
  <c r="H63" i="43"/>
  <c r="H65" i="43" s="1"/>
  <c r="G63" i="43"/>
  <c r="F63" i="43"/>
  <c r="F64" i="43" s="1"/>
  <c r="F65" i="43" s="1"/>
  <c r="E63" i="43"/>
  <c r="D63" i="43"/>
  <c r="D65" i="43" s="1"/>
  <c r="C62" i="43"/>
  <c r="B62" i="43" s="1"/>
  <c r="B63" i="43" s="1"/>
  <c r="B64" i="43" s="1"/>
  <c r="B65" i="43" s="1"/>
  <c r="C61" i="43"/>
  <c r="B61" i="43"/>
  <c r="A61" i="43"/>
  <c r="C60" i="43"/>
  <c r="B60" i="43" s="1"/>
  <c r="A60" i="43"/>
  <c r="C59" i="43"/>
  <c r="B59" i="43" s="1"/>
  <c r="C58" i="43"/>
  <c r="B58" i="43" s="1"/>
  <c r="S49" i="43"/>
  <c r="S48" i="43"/>
  <c r="S47" i="43"/>
  <c r="S41" i="43"/>
  <c r="S40" i="43"/>
  <c r="S39" i="43"/>
  <c r="S33" i="43"/>
  <c r="S32" i="43"/>
  <c r="S31" i="43"/>
  <c r="S25" i="43"/>
  <c r="S24" i="43"/>
  <c r="S23" i="43"/>
  <c r="S16" i="43"/>
  <c r="S15" i="43"/>
  <c r="S14" i="43"/>
  <c r="S8" i="43"/>
  <c r="S9" i="43"/>
  <c r="S7" i="43"/>
  <c r="A3" i="43"/>
  <c r="A4" i="43"/>
  <c r="A5" i="43"/>
  <c r="A6" i="43"/>
  <c r="A7" i="43" s="1"/>
  <c r="A8" i="43" s="1"/>
  <c r="A9" i="43" s="1"/>
  <c r="A2" i="43"/>
  <c r="Q153" i="43" l="1"/>
  <c r="R153" i="43"/>
  <c r="A147" i="43"/>
  <c r="E152" i="43"/>
  <c r="E153" i="43" s="1"/>
  <c r="I152" i="43"/>
  <c r="I153" i="43" s="1"/>
  <c r="M152" i="43"/>
  <c r="M153" i="43" s="1"/>
  <c r="Q152" i="43"/>
  <c r="A146" i="43"/>
  <c r="A150" i="43"/>
  <c r="A151" i="43" s="1"/>
  <c r="A152" i="43" s="1"/>
  <c r="A153" i="43" s="1"/>
  <c r="F152" i="43"/>
  <c r="F153" i="43" s="1"/>
  <c r="J152" i="43"/>
  <c r="J153" i="43" s="1"/>
  <c r="N152" i="43"/>
  <c r="N153" i="43" s="1"/>
  <c r="R152" i="43"/>
  <c r="Q145" i="43"/>
  <c r="R145" i="43"/>
  <c r="A139" i="43"/>
  <c r="E144" i="43"/>
  <c r="E145" i="43" s="1"/>
  <c r="I144" i="43"/>
  <c r="I145" i="43" s="1"/>
  <c r="M144" i="43"/>
  <c r="M145" i="43" s="1"/>
  <c r="Q144" i="43"/>
  <c r="A138" i="43"/>
  <c r="A142" i="43"/>
  <c r="A143" i="43" s="1"/>
  <c r="A144" i="43" s="1"/>
  <c r="A145" i="43" s="1"/>
  <c r="F144" i="43"/>
  <c r="F145" i="43" s="1"/>
  <c r="J144" i="43"/>
  <c r="J145" i="43" s="1"/>
  <c r="N144" i="43"/>
  <c r="N145" i="43" s="1"/>
  <c r="R144" i="43"/>
  <c r="A133" i="43"/>
  <c r="B133" i="43"/>
  <c r="B131" i="43"/>
  <c r="A131" i="43"/>
  <c r="Q137" i="43"/>
  <c r="A125" i="43"/>
  <c r="G128" i="43"/>
  <c r="G129" i="43" s="1"/>
  <c r="K128" i="43"/>
  <c r="K129" i="43" s="1"/>
  <c r="O128" i="43"/>
  <c r="O129" i="43" s="1"/>
  <c r="E136" i="43"/>
  <c r="E137" i="43" s="1"/>
  <c r="I136" i="43"/>
  <c r="I137" i="43" s="1"/>
  <c r="M136" i="43"/>
  <c r="M137" i="43" s="1"/>
  <c r="Q136" i="43"/>
  <c r="A124" i="43"/>
  <c r="D128" i="43"/>
  <c r="D129" i="43" s="1"/>
  <c r="H128" i="43"/>
  <c r="H129" i="43" s="1"/>
  <c r="L128" i="43"/>
  <c r="L129" i="43" s="1"/>
  <c r="P128" i="43"/>
  <c r="P129" i="43" s="1"/>
  <c r="A130" i="43"/>
  <c r="C132" i="43"/>
  <c r="A134" i="43"/>
  <c r="A135" i="43" s="1"/>
  <c r="A136" i="43" s="1"/>
  <c r="A137" i="43" s="1"/>
  <c r="F136" i="43"/>
  <c r="F137" i="43" s="1"/>
  <c r="J136" i="43"/>
  <c r="J137" i="43" s="1"/>
  <c r="N136" i="43"/>
  <c r="N137" i="43" s="1"/>
  <c r="R136" i="43"/>
  <c r="R137" i="43" s="1"/>
  <c r="Q121" i="43"/>
  <c r="A115" i="43"/>
  <c r="E120" i="43"/>
  <c r="E121" i="43" s="1"/>
  <c r="I120" i="43"/>
  <c r="I121" i="43" s="1"/>
  <c r="M120" i="43"/>
  <c r="M121" i="43" s="1"/>
  <c r="Q120" i="43"/>
  <c r="A114" i="43"/>
  <c r="A118" i="43"/>
  <c r="A119" i="43" s="1"/>
  <c r="A120" i="43" s="1"/>
  <c r="A121" i="43" s="1"/>
  <c r="A108" i="43"/>
  <c r="B109" i="43"/>
  <c r="D112" i="43"/>
  <c r="D113" i="43" s="1"/>
  <c r="H112" i="43"/>
  <c r="H113" i="43" s="1"/>
  <c r="L112" i="43"/>
  <c r="L113" i="43" s="1"/>
  <c r="P112" i="43"/>
  <c r="P113" i="43" s="1"/>
  <c r="G113" i="43"/>
  <c r="K113" i="43"/>
  <c r="O113" i="43"/>
  <c r="E112" i="43"/>
  <c r="E113" i="43" s="1"/>
  <c r="I112" i="43"/>
  <c r="I113" i="43" s="1"/>
  <c r="M112" i="43"/>
  <c r="M113" i="43" s="1"/>
  <c r="Q112" i="43"/>
  <c r="Q113" i="43" s="1"/>
  <c r="F112" i="43"/>
  <c r="F113" i="43" s="1"/>
  <c r="J112" i="43"/>
  <c r="J113" i="43" s="1"/>
  <c r="N112" i="43"/>
  <c r="N113" i="43" s="1"/>
  <c r="R112" i="43"/>
  <c r="R113" i="43" s="1"/>
  <c r="E104" i="43"/>
  <c r="E105" i="43" s="1"/>
  <c r="I104" i="43"/>
  <c r="I105" i="43" s="1"/>
  <c r="M104" i="43"/>
  <c r="M105" i="43" s="1"/>
  <c r="Q104" i="43"/>
  <c r="Q105" i="43" s="1"/>
  <c r="A102" i="43"/>
  <c r="A103" i="43" s="1"/>
  <c r="A104" i="43" s="1"/>
  <c r="A105" i="43" s="1"/>
  <c r="F104" i="43"/>
  <c r="F105" i="43" s="1"/>
  <c r="J104" i="43"/>
  <c r="J105" i="43" s="1"/>
  <c r="N104" i="43"/>
  <c r="N105" i="43" s="1"/>
  <c r="R104" i="43"/>
  <c r="R105" i="43" s="1"/>
  <c r="A98" i="43"/>
  <c r="I96" i="43"/>
  <c r="I97" i="43" s="1"/>
  <c r="M96" i="43"/>
  <c r="M97" i="43" s="1"/>
  <c r="A90" i="43"/>
  <c r="A94" i="43"/>
  <c r="A95" i="43" s="1"/>
  <c r="A96" i="43" s="1"/>
  <c r="A97" i="43" s="1"/>
  <c r="F96" i="43"/>
  <c r="F97" i="43" s="1"/>
  <c r="J96" i="43"/>
  <c r="J97" i="43" s="1"/>
  <c r="N96" i="43"/>
  <c r="N97" i="43" s="1"/>
  <c r="R96" i="43"/>
  <c r="R97" i="43" s="1"/>
  <c r="E97" i="43"/>
  <c r="Q97" i="43"/>
  <c r="E88" i="43"/>
  <c r="E89" i="43" s="1"/>
  <c r="I88" i="43"/>
  <c r="I89" i="43" s="1"/>
  <c r="M88" i="43"/>
  <c r="M89" i="43" s="1"/>
  <c r="Q88" i="43"/>
  <c r="Q89" i="43" s="1"/>
  <c r="A82" i="43"/>
  <c r="A86" i="43"/>
  <c r="A87" i="43" s="1"/>
  <c r="A88" i="43" s="1"/>
  <c r="A89" i="43" s="1"/>
  <c r="F88" i="43"/>
  <c r="F89" i="43" s="1"/>
  <c r="J88" i="43"/>
  <c r="J89" i="43" s="1"/>
  <c r="N88" i="43"/>
  <c r="N89" i="43" s="1"/>
  <c r="R88" i="43"/>
  <c r="R89" i="43" s="1"/>
  <c r="E80" i="43"/>
  <c r="E81" i="43" s="1"/>
  <c r="I80" i="43"/>
  <c r="I81" i="43" s="1"/>
  <c r="M80" i="43"/>
  <c r="M81" i="43" s="1"/>
  <c r="Q80" i="43"/>
  <c r="Q81" i="43" s="1"/>
  <c r="A74" i="43"/>
  <c r="A78" i="43"/>
  <c r="A79" i="43" s="1"/>
  <c r="A80" i="43" s="1"/>
  <c r="A81" i="43" s="1"/>
  <c r="F80" i="43"/>
  <c r="F81" i="43" s="1"/>
  <c r="J80" i="43"/>
  <c r="J81" i="43" s="1"/>
  <c r="N80" i="43"/>
  <c r="N81" i="43" s="1"/>
  <c r="R80" i="43"/>
  <c r="R81" i="43" s="1"/>
  <c r="E72" i="43"/>
  <c r="E73" i="43" s="1"/>
  <c r="I72" i="43"/>
  <c r="I73" i="43" s="1"/>
  <c r="M72" i="43"/>
  <c r="M73" i="43" s="1"/>
  <c r="Q72" i="43"/>
  <c r="Q73" i="43" s="1"/>
  <c r="A66" i="43"/>
  <c r="A70" i="43"/>
  <c r="A71" i="43" s="1"/>
  <c r="A72" i="43" s="1"/>
  <c r="A73" i="43" s="1"/>
  <c r="F72" i="43"/>
  <c r="F73" i="43" s="1"/>
  <c r="J72" i="43"/>
  <c r="J73" i="43" s="1"/>
  <c r="N72" i="43"/>
  <c r="N73" i="43" s="1"/>
  <c r="R72" i="43"/>
  <c r="R73" i="43" s="1"/>
  <c r="I65" i="43"/>
  <c r="Q65" i="43"/>
  <c r="A59" i="43"/>
  <c r="E64" i="43"/>
  <c r="E65" i="43" s="1"/>
  <c r="I64" i="43"/>
  <c r="M64" i="43"/>
  <c r="M65" i="43" s="1"/>
  <c r="Q64" i="43"/>
  <c r="A58" i="43"/>
  <c r="A62" i="43"/>
  <c r="A63" i="43" s="1"/>
  <c r="A64" i="43" s="1"/>
  <c r="A65" i="43" s="1"/>
  <c r="B132" i="43" l="1"/>
  <c r="A132" i="43"/>
  <c r="R55" i="43" l="1"/>
  <c r="Q55" i="43"/>
  <c r="Q56" i="43" s="1"/>
  <c r="P55" i="43"/>
  <c r="P56" i="43" s="1"/>
  <c r="O55" i="43"/>
  <c r="O56" i="43" s="1"/>
  <c r="N55" i="43"/>
  <c r="N56" i="43" s="1"/>
  <c r="M55" i="43"/>
  <c r="M56" i="43" s="1"/>
  <c r="L55" i="43"/>
  <c r="L56" i="43" s="1"/>
  <c r="K55" i="43"/>
  <c r="K56" i="43" s="1"/>
  <c r="J55" i="43"/>
  <c r="I55" i="43"/>
  <c r="I56" i="43" s="1"/>
  <c r="H55" i="43"/>
  <c r="H56" i="43" s="1"/>
  <c r="G55" i="43"/>
  <c r="G56" i="43" s="1"/>
  <c r="F55" i="43"/>
  <c r="F56" i="43" s="1"/>
  <c r="E55" i="43"/>
  <c r="E56" i="43" s="1"/>
  <c r="D55" i="43"/>
  <c r="D56" i="43" s="1"/>
  <c r="D57" i="43" l="1"/>
  <c r="H57" i="43"/>
  <c r="L57" i="43"/>
  <c r="P57" i="43"/>
  <c r="F57" i="43"/>
  <c r="N57" i="43"/>
  <c r="J56" i="43"/>
  <c r="J57" i="43" s="1"/>
  <c r="R56" i="43"/>
  <c r="R57" i="43" s="1"/>
  <c r="K57" i="43"/>
  <c r="G57" i="43"/>
  <c r="O57" i="43"/>
  <c r="E57" i="43"/>
  <c r="I57" i="43"/>
  <c r="M57" i="43"/>
  <c r="Q57" i="43"/>
  <c r="B3" i="43"/>
  <c r="B4" i="43"/>
  <c r="B5" i="43"/>
  <c r="B6" i="43"/>
  <c r="B7" i="43" s="1"/>
  <c r="B8" i="43" s="1"/>
  <c r="B9" i="43" s="1"/>
  <c r="R47" i="43"/>
  <c r="Q47" i="43"/>
  <c r="P47" i="43"/>
  <c r="P48" i="43" s="1"/>
  <c r="O47" i="43"/>
  <c r="O48" i="43" s="1"/>
  <c r="O49" i="43" s="1"/>
  <c r="N47" i="43"/>
  <c r="M47" i="43"/>
  <c r="L47" i="43"/>
  <c r="K47" i="43"/>
  <c r="K48" i="43" s="1"/>
  <c r="K49" i="43" s="1"/>
  <c r="J47" i="43"/>
  <c r="I47" i="43"/>
  <c r="H47" i="43"/>
  <c r="G47" i="43"/>
  <c r="G48" i="43" s="1"/>
  <c r="G49" i="43" s="1"/>
  <c r="F47" i="43"/>
  <c r="E47" i="43"/>
  <c r="D47" i="43"/>
  <c r="D48" i="43" s="1"/>
  <c r="C11" i="43"/>
  <c r="A11" i="43" s="1"/>
  <c r="C12" i="43"/>
  <c r="C13" i="43"/>
  <c r="A13" i="43" s="1"/>
  <c r="C14" i="43"/>
  <c r="C10" i="43"/>
  <c r="B13" i="44"/>
  <c r="B12" i="44"/>
  <c r="B11" i="44"/>
  <c r="B10" i="44"/>
  <c r="B9" i="44"/>
  <c r="B8" i="44"/>
  <c r="B7" i="44"/>
  <c r="B6" i="44"/>
  <c r="D2" i="44"/>
  <c r="D4" i="44" s="1"/>
  <c r="B2" i="44"/>
  <c r="B3" i="44" s="1"/>
  <c r="D1" i="44"/>
  <c r="D10" i="44" s="1"/>
  <c r="C1" i="44"/>
  <c r="C13" i="44" s="1"/>
  <c r="B12" i="43" l="1"/>
  <c r="A12" i="43"/>
  <c r="B10" i="43"/>
  <c r="A10" i="43"/>
  <c r="B14" i="43"/>
  <c r="B15" i="43" s="1"/>
  <c r="B16" i="43" s="1"/>
  <c r="B17" i="43" s="1"/>
  <c r="A14" i="43"/>
  <c r="A15" i="43" s="1"/>
  <c r="A16" i="43" s="1"/>
  <c r="A17" i="43" s="1"/>
  <c r="C18" i="43"/>
  <c r="A18" i="43" s="1"/>
  <c r="H48" i="43"/>
  <c r="C21" i="43"/>
  <c r="B18" i="43"/>
  <c r="B13" i="43"/>
  <c r="B11" i="43"/>
  <c r="C22" i="43"/>
  <c r="A22" i="43" s="1"/>
  <c r="A23" i="43" s="1"/>
  <c r="A24" i="43" s="1"/>
  <c r="A25" i="43" s="1"/>
  <c r="D49" i="43"/>
  <c r="C20" i="43"/>
  <c r="A20" i="43" s="1"/>
  <c r="H49" i="43"/>
  <c r="P49" i="43"/>
  <c r="C19" i="43"/>
  <c r="A19" i="43" s="1"/>
  <c r="C26" i="43"/>
  <c r="A26" i="43" s="1"/>
  <c r="L48" i="43"/>
  <c r="L49" i="43" s="1"/>
  <c r="E48" i="43"/>
  <c r="E49" i="43" s="1"/>
  <c r="I48" i="43"/>
  <c r="I49" i="43" s="1"/>
  <c r="M48" i="43"/>
  <c r="M49" i="43" s="1"/>
  <c r="Q48" i="43"/>
  <c r="Q49" i="43" s="1"/>
  <c r="F48" i="43"/>
  <c r="F49" i="43" s="1"/>
  <c r="J48" i="43"/>
  <c r="J49" i="43" s="1"/>
  <c r="N48" i="43"/>
  <c r="N49" i="43" s="1"/>
  <c r="R48" i="43"/>
  <c r="R49" i="43" s="1"/>
  <c r="D5" i="44"/>
  <c r="D9" i="44"/>
  <c r="D11" i="44"/>
  <c r="D13" i="44"/>
  <c r="D3" i="44"/>
  <c r="B4" i="44"/>
  <c r="D7" i="44"/>
  <c r="E1" i="44"/>
  <c r="C2" i="44"/>
  <c r="C6" i="44"/>
  <c r="C8" i="44"/>
  <c r="C10" i="44"/>
  <c r="C12" i="44"/>
  <c r="B5" i="44"/>
  <c r="D8" i="44"/>
  <c r="D12" i="44"/>
  <c r="D6" i="44"/>
  <c r="C7" i="44"/>
  <c r="C9" i="44"/>
  <c r="C11" i="44"/>
  <c r="B21" i="43" l="1"/>
  <c r="A21" i="43"/>
  <c r="C29" i="43"/>
  <c r="A29" i="43" s="1"/>
  <c r="B19" i="43"/>
  <c r="C27" i="43"/>
  <c r="A27" i="43" s="1"/>
  <c r="C28" i="43"/>
  <c r="A28" i="43" s="1"/>
  <c r="B20" i="43"/>
  <c r="C30" i="43"/>
  <c r="A30" i="43" s="1"/>
  <c r="A31" i="43" s="1"/>
  <c r="A32" i="43" s="1"/>
  <c r="A33" i="43" s="1"/>
  <c r="B22" i="43"/>
  <c r="B23" i="43" s="1"/>
  <c r="B24" i="43" s="1"/>
  <c r="B25" i="43" s="1"/>
  <c r="B26" i="43"/>
  <c r="C34" i="43"/>
  <c r="A34" i="43" s="1"/>
  <c r="E12" i="44"/>
  <c r="E10" i="44"/>
  <c r="E8" i="44"/>
  <c r="E6" i="44"/>
  <c r="E2" i="44"/>
  <c r="F1" i="44"/>
  <c r="E13" i="44"/>
  <c r="E11" i="44"/>
  <c r="E9" i="44"/>
  <c r="E7" i="44"/>
  <c r="C5" i="44"/>
  <c r="C3" i="44"/>
  <c r="C4" i="44"/>
  <c r="B29" i="43" l="1"/>
  <c r="C37" i="43"/>
  <c r="A37" i="43" s="1"/>
  <c r="C36" i="43"/>
  <c r="A36" i="43" s="1"/>
  <c r="B28" i="43"/>
  <c r="B34" i="43"/>
  <c r="C42" i="43"/>
  <c r="A42" i="43" s="1"/>
  <c r="C38" i="43"/>
  <c r="A38" i="43" s="1"/>
  <c r="A39" i="43" s="1"/>
  <c r="A40" i="43" s="1"/>
  <c r="A41" i="43" s="1"/>
  <c r="B30" i="43"/>
  <c r="B31" i="43" s="1"/>
  <c r="B32" i="43" s="1"/>
  <c r="B33" i="43" s="1"/>
  <c r="B27" i="43"/>
  <c r="C35" i="43"/>
  <c r="A35" i="43" s="1"/>
  <c r="G1" i="44"/>
  <c r="F13" i="44"/>
  <c r="F11" i="44"/>
  <c r="F9" i="44"/>
  <c r="F7" i="44"/>
  <c r="F6" i="44"/>
  <c r="F12" i="44"/>
  <c r="F10" i="44"/>
  <c r="F8" i="44"/>
  <c r="F2" i="44"/>
  <c r="E4" i="44"/>
  <c r="E5" i="44"/>
  <c r="E3" i="44"/>
  <c r="B37" i="43" l="1"/>
  <c r="C45" i="43"/>
  <c r="A45" i="43" s="1"/>
  <c r="B35" i="43"/>
  <c r="C43" i="43"/>
  <c r="A43" i="43" s="1"/>
  <c r="B42" i="43"/>
  <c r="C50" i="43"/>
  <c r="A50" i="43" s="1"/>
  <c r="C46" i="43"/>
  <c r="A46" i="43" s="1"/>
  <c r="A47" i="43" s="1"/>
  <c r="A48" i="43" s="1"/>
  <c r="A49" i="43" s="1"/>
  <c r="B38" i="43"/>
  <c r="B39" i="43" s="1"/>
  <c r="B40" i="43" s="1"/>
  <c r="B41" i="43" s="1"/>
  <c r="C44" i="43"/>
  <c r="A44" i="43" s="1"/>
  <c r="B36" i="43"/>
  <c r="F5" i="44"/>
  <c r="F3" i="44"/>
  <c r="F4" i="44"/>
  <c r="G13" i="44"/>
  <c r="G11" i="44"/>
  <c r="G9" i="44"/>
  <c r="G7" i="44"/>
  <c r="G12" i="44"/>
  <c r="G10" i="44"/>
  <c r="G8" i="44"/>
  <c r="G6" i="44"/>
  <c r="G2" i="44"/>
  <c r="H1" i="44"/>
  <c r="C53" i="43" l="1"/>
  <c r="A53" i="43" s="1"/>
  <c r="B45" i="43"/>
  <c r="B46" i="43"/>
  <c r="B47" i="43" s="1"/>
  <c r="B48" i="43" s="1"/>
  <c r="B49" i="43" s="1"/>
  <c r="C54" i="43"/>
  <c r="A54" i="43" s="1"/>
  <c r="A55" i="43" s="1"/>
  <c r="A56" i="43" s="1"/>
  <c r="A57" i="43" s="1"/>
  <c r="B50" i="43"/>
  <c r="C51" i="43"/>
  <c r="A51" i="43" s="1"/>
  <c r="B43" i="43"/>
  <c r="B44" i="43"/>
  <c r="C52" i="43"/>
  <c r="A52" i="43" s="1"/>
  <c r="G5" i="44"/>
  <c r="G3" i="44"/>
  <c r="G4" i="44"/>
  <c r="H10" i="44"/>
  <c r="H6" i="44"/>
  <c r="H12" i="44"/>
  <c r="H8" i="44"/>
  <c r="H2" i="44"/>
  <c r="I1" i="44"/>
  <c r="H13" i="44"/>
  <c r="H11" i="44"/>
  <c r="H9" i="44"/>
  <c r="H7" i="44"/>
  <c r="B53" i="43" l="1"/>
  <c r="B51" i="43"/>
  <c r="B52" i="43"/>
  <c r="B54" i="43"/>
  <c r="B55" i="43" s="1"/>
  <c r="B56" i="43" s="1"/>
  <c r="B57" i="43" s="1"/>
  <c r="H4" i="44"/>
  <c r="H5" i="44"/>
  <c r="H3" i="44"/>
  <c r="I12" i="44"/>
  <c r="I10" i="44"/>
  <c r="I8" i="44"/>
  <c r="I6" i="44"/>
  <c r="I2" i="44"/>
  <c r="I13" i="44"/>
  <c r="I11" i="44"/>
  <c r="I9" i="44"/>
  <c r="I7" i="44"/>
  <c r="J1" i="44"/>
  <c r="I4" i="44" l="1"/>
  <c r="I5" i="44"/>
  <c r="I3" i="44"/>
  <c r="K1" i="44"/>
  <c r="J9" i="44"/>
  <c r="J13" i="44"/>
  <c r="J11" i="44"/>
  <c r="J7" i="44"/>
  <c r="J10" i="44"/>
  <c r="J2" i="44"/>
  <c r="J12" i="44"/>
  <c r="J8" i="44"/>
  <c r="J6" i="44"/>
  <c r="K13" i="44" l="1"/>
  <c r="K11" i="44"/>
  <c r="K9" i="44"/>
  <c r="K7" i="44"/>
  <c r="K12" i="44"/>
  <c r="K10" i="44"/>
  <c r="K8" i="44"/>
  <c r="K6" i="44"/>
  <c r="K2" i="44"/>
  <c r="J5" i="44"/>
  <c r="J3" i="44"/>
  <c r="J4" i="44"/>
  <c r="K5" i="44" l="1"/>
  <c r="K3" i="44"/>
  <c r="K4" i="44"/>
  <c r="R39" i="43" l="1"/>
  <c r="Q39" i="43"/>
  <c r="Q40" i="43" s="1"/>
  <c r="P39" i="43"/>
  <c r="P40" i="43" s="1"/>
  <c r="P41" i="43" s="1"/>
  <c r="O39" i="43"/>
  <c r="O40" i="43" s="1"/>
  <c r="O41" i="43" s="1"/>
  <c r="N39" i="43"/>
  <c r="M39" i="43"/>
  <c r="L39" i="43"/>
  <c r="L40" i="43" s="1"/>
  <c r="L41" i="43" s="1"/>
  <c r="K39" i="43"/>
  <c r="K40" i="43" s="1"/>
  <c r="K41" i="43" s="1"/>
  <c r="J39" i="43"/>
  <c r="I39" i="43"/>
  <c r="H39" i="43"/>
  <c r="H40" i="43" s="1"/>
  <c r="H41" i="43" s="1"/>
  <c r="G39" i="43"/>
  <c r="G40" i="43" s="1"/>
  <c r="G41" i="43" s="1"/>
  <c r="F39" i="43"/>
  <c r="E39" i="43"/>
  <c r="D39" i="43"/>
  <c r="D40" i="43" s="1"/>
  <c r="D41" i="43" s="1"/>
  <c r="P32" i="43"/>
  <c r="R31" i="43"/>
  <c r="Q31" i="43"/>
  <c r="P31" i="43"/>
  <c r="O31" i="43"/>
  <c r="O32" i="43" s="1"/>
  <c r="O33" i="43" s="1"/>
  <c r="N31" i="43"/>
  <c r="M31" i="43"/>
  <c r="L31" i="43"/>
  <c r="L32" i="43" s="1"/>
  <c r="K31" i="43"/>
  <c r="J31" i="43"/>
  <c r="I31" i="43"/>
  <c r="H31" i="43"/>
  <c r="H32" i="43" s="1"/>
  <c r="G31" i="43"/>
  <c r="G32" i="43" s="1"/>
  <c r="F31" i="43"/>
  <c r="E31" i="43"/>
  <c r="D31" i="43"/>
  <c r="D32" i="43" s="1"/>
  <c r="R23" i="43"/>
  <c r="Q23" i="43"/>
  <c r="P23" i="43"/>
  <c r="O23" i="43"/>
  <c r="O24" i="43" s="1"/>
  <c r="O25" i="43" s="1"/>
  <c r="N23" i="43"/>
  <c r="M23" i="43"/>
  <c r="L23" i="43"/>
  <c r="L24" i="43" s="1"/>
  <c r="K23" i="43"/>
  <c r="K24" i="43" s="1"/>
  <c r="K25" i="43" s="1"/>
  <c r="J23" i="43"/>
  <c r="I23" i="43"/>
  <c r="H23" i="43"/>
  <c r="G23" i="43"/>
  <c r="G24" i="43" s="1"/>
  <c r="G25" i="43" s="1"/>
  <c r="F23" i="43"/>
  <c r="E23" i="43"/>
  <c r="D23" i="43"/>
  <c r="R15" i="43"/>
  <c r="Q15" i="43"/>
  <c r="P15" i="43"/>
  <c r="P16" i="43" s="1"/>
  <c r="O15" i="43"/>
  <c r="O16" i="43" s="1"/>
  <c r="O17" i="43" s="1"/>
  <c r="N15" i="43"/>
  <c r="M15" i="43"/>
  <c r="L15" i="43"/>
  <c r="K15" i="43"/>
  <c r="K16" i="43" s="1"/>
  <c r="K17" i="43" s="1"/>
  <c r="J15" i="43"/>
  <c r="I15" i="43"/>
  <c r="H15" i="43"/>
  <c r="G15" i="43"/>
  <c r="G16" i="43" s="1"/>
  <c r="G17" i="43" s="1"/>
  <c r="F15" i="43"/>
  <c r="E15" i="43"/>
  <c r="D15" i="43"/>
  <c r="D16" i="43" s="1"/>
  <c r="E7" i="43"/>
  <c r="F7" i="43"/>
  <c r="F8" i="43" s="1"/>
  <c r="F9" i="43" s="1"/>
  <c r="G7" i="43"/>
  <c r="H7" i="43"/>
  <c r="H8" i="43" s="1"/>
  <c r="H9" i="43" s="1"/>
  <c r="I7" i="43"/>
  <c r="I8" i="43" s="1"/>
  <c r="J7" i="43"/>
  <c r="J8" i="43" s="1"/>
  <c r="J9" i="43" s="1"/>
  <c r="K7" i="43"/>
  <c r="K8" i="43" s="1"/>
  <c r="K9" i="43" s="1"/>
  <c r="L7" i="43"/>
  <c r="L8" i="43" s="1"/>
  <c r="L9" i="43" s="1"/>
  <c r="M7" i="43"/>
  <c r="M8" i="43" s="1"/>
  <c r="N7" i="43"/>
  <c r="N8" i="43" s="1"/>
  <c r="N9" i="43" s="1"/>
  <c r="O7" i="43"/>
  <c r="P7" i="43"/>
  <c r="P8" i="43" s="1"/>
  <c r="P9" i="43" s="1"/>
  <c r="Q7" i="43"/>
  <c r="Q8" i="43" s="1"/>
  <c r="Q9" i="43" s="1"/>
  <c r="R7" i="43"/>
  <c r="R8" i="43" s="1"/>
  <c r="R9" i="43" s="1"/>
  <c r="G8" i="43"/>
  <c r="G9" i="43" s="1"/>
  <c r="D7" i="43"/>
  <c r="O8" i="43" l="1"/>
  <c r="O9" i="43" s="1"/>
  <c r="M9" i="43"/>
  <c r="G33" i="43"/>
  <c r="I9" i="43"/>
  <c r="D17" i="43"/>
  <c r="P17" i="43"/>
  <c r="H16" i="43"/>
  <c r="H17" i="43" s="1"/>
  <c r="K32" i="43"/>
  <c r="K33" i="43" s="1"/>
  <c r="E8" i="43"/>
  <c r="E9" i="43" s="1"/>
  <c r="L16" i="43"/>
  <c r="L17" i="43" s="1"/>
  <c r="P24" i="43"/>
  <c r="P25" i="43" s="1"/>
  <c r="L25" i="43"/>
  <c r="H24" i="43"/>
  <c r="H25" i="43" s="1"/>
  <c r="D24" i="43"/>
  <c r="D25" i="43" s="1"/>
  <c r="D33" i="43"/>
  <c r="H33" i="43"/>
  <c r="L33" i="43"/>
  <c r="P33" i="43"/>
  <c r="D8" i="43"/>
  <c r="D9" i="43" s="1"/>
  <c r="E40" i="43"/>
  <c r="E41" i="43" s="1"/>
  <c r="I40" i="43"/>
  <c r="I41" i="43" s="1"/>
  <c r="M40" i="43"/>
  <c r="M41" i="43" s="1"/>
  <c r="F40" i="43"/>
  <c r="F41" i="43" s="1"/>
  <c r="J40" i="43"/>
  <c r="J41" i="43" s="1"/>
  <c r="N40" i="43"/>
  <c r="N41" i="43" s="1"/>
  <c r="R40" i="43"/>
  <c r="R41" i="43" s="1"/>
  <c r="Q41" i="43"/>
  <c r="E32" i="43"/>
  <c r="E33" i="43" s="1"/>
  <c r="I32" i="43"/>
  <c r="I33" i="43" s="1"/>
  <c r="M32" i="43"/>
  <c r="M33" i="43" s="1"/>
  <c r="Q32" i="43"/>
  <c r="Q33" i="43" s="1"/>
  <c r="F32" i="43"/>
  <c r="F33" i="43" s="1"/>
  <c r="J32" i="43"/>
  <c r="J33" i="43" s="1"/>
  <c r="N32" i="43"/>
  <c r="N33" i="43" s="1"/>
  <c r="R32" i="43"/>
  <c r="R33" i="43" s="1"/>
  <c r="E24" i="43"/>
  <c r="E25" i="43" s="1"/>
  <c r="I24" i="43"/>
  <c r="I25" i="43" s="1"/>
  <c r="M24" i="43"/>
  <c r="M25" i="43" s="1"/>
  <c r="Q24" i="43"/>
  <c r="Q25" i="43" s="1"/>
  <c r="F24" i="43"/>
  <c r="F25" i="43" s="1"/>
  <c r="J24" i="43"/>
  <c r="J25" i="43" s="1"/>
  <c r="N24" i="43"/>
  <c r="N25" i="43" s="1"/>
  <c r="R24" i="43"/>
  <c r="R25" i="43" s="1"/>
  <c r="E16" i="43"/>
  <c r="E17" i="43" s="1"/>
  <c r="I16" i="43"/>
  <c r="I17" i="43" s="1"/>
  <c r="M16" i="43"/>
  <c r="M17" i="43" s="1"/>
  <c r="Q16" i="43"/>
  <c r="Q17" i="43" s="1"/>
  <c r="F16" i="43"/>
  <c r="F17" i="43" s="1"/>
  <c r="J16" i="43"/>
  <c r="J17" i="43" s="1"/>
  <c r="N16" i="43"/>
  <c r="N17" i="43" s="1"/>
  <c r="R16" i="43"/>
  <c r="R17" i="43" s="1"/>
  <c r="B2" i="43"/>
</calcChain>
</file>

<file path=xl/sharedStrings.xml><?xml version="1.0" encoding="utf-8"?>
<sst xmlns="http://schemas.openxmlformats.org/spreadsheetml/2006/main" count="212" uniqueCount="45">
  <si>
    <t>marc</t>
  </si>
  <si>
    <t>karim</t>
  </si>
  <si>
    <t>ursula</t>
  </si>
  <si>
    <t>carl</t>
  </si>
  <si>
    <t>sandie</t>
  </si>
  <si>
    <t>wissem</t>
  </si>
  <si>
    <t>julien</t>
  </si>
  <si>
    <t>jérémy</t>
  </si>
  <si>
    <t>gregory</t>
  </si>
  <si>
    <t>sébastien</t>
  </si>
  <si>
    <t>aymeric</t>
  </si>
  <si>
    <t>jean</t>
  </si>
  <si>
    <t>laetitia</t>
  </si>
  <si>
    <t>virginie</t>
  </si>
  <si>
    <t>david</t>
  </si>
  <si>
    <t>JOUR</t>
  </si>
  <si>
    <t>SEMAINE</t>
  </si>
  <si>
    <t>TOTAL</t>
  </si>
  <si>
    <t>NORMAL</t>
  </si>
  <si>
    <t>HEURES SUP</t>
  </si>
  <si>
    <t>JF</t>
  </si>
  <si>
    <t>Pâques</t>
  </si>
  <si>
    <t>Lundi de Pâques</t>
  </si>
  <si>
    <t>Ascension</t>
  </si>
  <si>
    <t>Pentecôte</t>
  </si>
  <si>
    <t>Premier de l'AN</t>
  </si>
  <si>
    <t>Fête du travail</t>
  </si>
  <si>
    <t>Victoire de 1945</t>
  </si>
  <si>
    <t>Fête nationale</t>
  </si>
  <si>
    <t>Assomption</t>
  </si>
  <si>
    <t>Toussaint</t>
  </si>
  <si>
    <t>Armistice</t>
  </si>
  <si>
    <t>Noël</t>
  </si>
  <si>
    <t>jours confondus</t>
  </si>
  <si>
    <t>jours consécutifs</t>
  </si>
  <si>
    <t>jours séparés d'un seul jour</t>
  </si>
  <si>
    <t>week end</t>
  </si>
  <si>
    <t>ABS</t>
  </si>
  <si>
    <t>MAL</t>
  </si>
  <si>
    <t>CON</t>
  </si>
  <si>
    <t>Mois</t>
  </si>
  <si>
    <t>Fin de Mois</t>
  </si>
  <si>
    <t>heures</t>
  </si>
  <si>
    <t>jours</t>
  </si>
  <si>
    <t>insérer les lignes par paquet hebdo ci-dessus pour conserver les formules sur l'ensemble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</si>
</sst>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hh:mm;@"/>
    <numFmt numFmtId="166" formatCode="[$-F800]dddd\,\ mmmm\ dd\,\ yyyy"/>
    <numFmt numFmtId="167" formatCode="ddd\ dd\-mmm"/>
    <numFmt numFmtId="168" formatCode="ddd\ dd/mm/yyyy"/>
    <numFmt numFmtId="169" formatCode="mmm\-yyyy"/>
  </numFmts>
  <fonts count="2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2"/>
      <color indexed="8"/>
      <name val="MS Sans Serif"/>
      <family val="2"/>
    </font>
    <font>
      <sz val="12"/>
      <color indexed="9"/>
      <name val="MS Sans Serif"/>
      <family val="2"/>
    </font>
    <font>
      <sz val="12"/>
      <color indexed="10"/>
      <name val="MS Sans Serif"/>
      <family val="2"/>
    </font>
    <font>
      <b/>
      <sz val="12"/>
      <color indexed="52"/>
      <name val="MS Sans Serif"/>
      <family val="2"/>
    </font>
    <font>
      <sz val="12"/>
      <color indexed="52"/>
      <name val="MS Sans Serif"/>
      <family val="2"/>
    </font>
    <font>
      <sz val="12"/>
      <color indexed="62"/>
      <name val="MS Sans Serif"/>
      <family val="2"/>
    </font>
    <font>
      <sz val="12"/>
      <color indexed="20"/>
      <name val="MS Sans Serif"/>
      <family val="2"/>
    </font>
    <font>
      <sz val="12"/>
      <color indexed="60"/>
      <name val="MS Sans Serif"/>
      <family val="2"/>
    </font>
    <font>
      <sz val="12"/>
      <color indexed="17"/>
      <name val="MS Sans Serif"/>
      <family val="2"/>
    </font>
    <font>
      <b/>
      <sz val="12"/>
      <color indexed="63"/>
      <name val="MS Sans Serif"/>
      <family val="2"/>
    </font>
    <font>
      <i/>
      <sz val="12"/>
      <color indexed="23"/>
      <name val="MS Sans Serif"/>
      <family val="2"/>
    </font>
    <font>
      <b/>
      <sz val="18"/>
      <color indexed="56"/>
      <name val="Cambria"/>
      <family val="2"/>
    </font>
    <font>
      <b/>
      <sz val="15"/>
      <color indexed="56"/>
      <name val="MS Sans Serif"/>
      <family val="2"/>
    </font>
    <font>
      <b/>
      <sz val="13"/>
      <color indexed="56"/>
      <name val="MS Sans Serif"/>
      <family val="2"/>
    </font>
    <font>
      <b/>
      <sz val="11"/>
      <color indexed="56"/>
      <name val="MS Sans Serif"/>
      <family val="2"/>
    </font>
    <font>
      <b/>
      <sz val="12"/>
      <color indexed="8"/>
      <name val="MS Sans Serif"/>
      <family val="2"/>
    </font>
    <font>
      <b/>
      <sz val="12"/>
      <color indexed="9"/>
      <name val="MS Sans Serif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8" fillId="7" borderId="1" applyNumberFormat="0" applyAlignment="0" applyProtection="0"/>
    <xf numFmtId="44" fontId="1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1" borderId="0" applyNumberFormat="0" applyBorder="0" applyAlignment="0" applyProtection="0"/>
    <xf numFmtId="0" fontId="2" fillId="0" borderId="0"/>
    <xf numFmtId="0" fontId="11" fillId="4" borderId="0" applyNumberFormat="0" applyBorder="0" applyAlignment="0" applyProtection="0"/>
    <xf numFmtId="0" fontId="12" fillId="20" borderId="3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2" borderId="8" applyNumberFormat="0" applyAlignment="0" applyProtection="0"/>
    <xf numFmtId="164" fontId="1" fillId="0" borderId="0" applyFont="0" applyFill="0" applyBorder="0" applyAlignment="0" applyProtection="0"/>
  </cellStyleXfs>
  <cellXfs count="66">
    <xf numFmtId="0" fontId="0" fillId="0" borderId="0" xfId="0"/>
    <xf numFmtId="0" fontId="21" fillId="25" borderId="0" xfId="0" applyFont="1" applyFill="1" applyBorder="1" applyAlignment="1">
      <alignment horizontal="center"/>
    </xf>
    <xf numFmtId="0" fontId="22" fillId="25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 applyBorder="1" applyAlignment="1"/>
    <xf numFmtId="167" fontId="23" fillId="0" borderId="0" xfId="0" applyNumberFormat="1" applyFont="1" applyBorder="1" applyAlignment="1"/>
    <xf numFmtId="0" fontId="0" fillId="0" borderId="0" xfId="0" applyAlignment="1"/>
    <xf numFmtId="168" fontId="23" fillId="0" borderId="0" xfId="0" applyNumberFormat="1" applyFont="1" applyBorder="1" applyAlignment="1"/>
    <xf numFmtId="0" fontId="24" fillId="23" borderId="0" xfId="0" applyFont="1" applyFill="1" applyBorder="1" applyAlignment="1"/>
    <xf numFmtId="0" fontId="23" fillId="26" borderId="0" xfId="0" applyFont="1" applyFill="1" applyBorder="1" applyAlignment="1"/>
    <xf numFmtId="0" fontId="23" fillId="24" borderId="0" xfId="0" applyFont="1" applyFill="1" applyBorder="1" applyAlignment="1"/>
    <xf numFmtId="0" fontId="0" fillId="25" borderId="0" xfId="0" applyFill="1" applyAlignment="1"/>
    <xf numFmtId="0" fontId="1" fillId="0" borderId="0" xfId="32" applyFont="1" applyFill="1" applyBorder="1" applyAlignment="1" applyProtection="1">
      <alignment horizontal="center" vertical="center"/>
    </xf>
    <xf numFmtId="0" fontId="1" fillId="0" borderId="0" xfId="0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2" fontId="1" fillId="0" borderId="0" xfId="32" applyNumberFormat="1" applyFont="1" applyFill="1" applyBorder="1" applyAlignment="1" applyProtection="1">
      <alignment horizontal="center" vertical="center"/>
    </xf>
    <xf numFmtId="2" fontId="1" fillId="0" borderId="10" xfId="32" applyNumberFormat="1" applyFont="1" applyFill="1" applyBorder="1" applyAlignment="1" applyProtection="1">
      <alignment horizontal="center" vertical="center"/>
    </xf>
    <xf numFmtId="0" fontId="1" fillId="0" borderId="10" xfId="32" applyFont="1" applyFill="1" applyBorder="1" applyAlignment="1" applyProtection="1">
      <alignment horizontal="center" vertical="center"/>
    </xf>
    <xf numFmtId="2" fontId="1" fillId="0" borderId="10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0" fontId="1" fillId="0" borderId="11" xfId="32" applyFont="1" applyFill="1" applyBorder="1" applyAlignment="1" applyProtection="1">
      <alignment horizontal="center" vertical="center"/>
    </xf>
    <xf numFmtId="0" fontId="1" fillId="0" borderId="13" xfId="32" applyFont="1" applyFill="1" applyBorder="1" applyAlignment="1" applyProtection="1">
      <alignment horizontal="center" vertical="center"/>
    </xf>
    <xf numFmtId="169" fontId="1" fillId="0" borderId="9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6" fontId="1" fillId="0" borderId="10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169" fontId="1" fillId="0" borderId="12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6" fontId="25" fillId="0" borderId="0" xfId="0" applyNumberFormat="1" applyFont="1" applyFill="1" applyBorder="1" applyAlignment="1">
      <alignment horizontal="center" vertical="center"/>
    </xf>
    <xf numFmtId="2" fontId="25" fillId="0" borderId="0" xfId="0" applyNumberFormat="1" applyFont="1" applyFill="1" applyBorder="1" applyAlignment="1">
      <alignment horizontal="center" vertical="center"/>
    </xf>
    <xf numFmtId="2" fontId="25" fillId="0" borderId="13" xfId="0" applyNumberFormat="1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169" fontId="1" fillId="0" borderId="14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166" fontId="25" fillId="0" borderId="15" xfId="0" applyNumberFormat="1" applyFont="1" applyFill="1" applyBorder="1" applyAlignment="1">
      <alignment horizontal="center" vertical="center"/>
    </xf>
    <xf numFmtId="2" fontId="25" fillId="0" borderId="15" xfId="0" applyNumberFormat="1" applyFont="1" applyFill="1" applyBorder="1" applyAlignment="1">
      <alignment horizontal="center" vertical="center"/>
    </xf>
    <xf numFmtId="2" fontId="25" fillId="0" borderId="16" xfId="0" applyNumberFormat="1" applyFont="1" applyFill="1" applyBorder="1" applyAlignment="1">
      <alignment horizontal="center" vertical="center"/>
    </xf>
    <xf numFmtId="0" fontId="25" fillId="0" borderId="16" xfId="0" applyFont="1" applyFill="1" applyBorder="1" applyAlignment="1">
      <alignment horizontal="center" vertical="center"/>
    </xf>
    <xf numFmtId="165" fontId="1" fillId="0" borderId="10" xfId="0" applyNumberFormat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14" fontId="1" fillId="0" borderId="9" xfId="0" applyNumberFormat="1" applyFont="1" applyBorder="1"/>
    <xf numFmtId="0" fontId="0" fillId="0" borderId="1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14" fontId="0" fillId="0" borderId="9" xfId="0" applyNumberFormat="1" applyBorder="1"/>
    <xf numFmtId="0" fontId="0" fillId="0" borderId="0" xfId="0" applyBorder="1"/>
    <xf numFmtId="0" fontId="20" fillId="0" borderId="0" xfId="0" applyFont="1" applyBorder="1"/>
    <xf numFmtId="0" fontId="20" fillId="0" borderId="0" xfId="0" applyFont="1" applyBorder="1" applyAlignment="1">
      <alignment horizontal="center" vertical="center"/>
    </xf>
    <xf numFmtId="165" fontId="20" fillId="0" borderId="0" xfId="0" applyNumberFormat="1" applyFont="1" applyBorder="1" applyAlignment="1">
      <alignment horizontal="center" vertical="center"/>
    </xf>
    <xf numFmtId="0" fontId="0" fillId="27" borderId="0" xfId="0" applyFill="1" applyBorder="1" applyAlignment="1"/>
    <xf numFmtId="0" fontId="0" fillId="26" borderId="0" xfId="0" applyFill="1" applyBorder="1" applyAlignment="1"/>
    <xf numFmtId="2" fontId="1" fillId="28" borderId="0" xfId="0" applyNumberFormat="1" applyFont="1" applyFill="1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23" borderId="15" xfId="0" applyFill="1" applyBorder="1" applyAlignment="1"/>
    <xf numFmtId="0" fontId="1" fillId="24" borderId="0" xfId="0" applyFont="1" applyFill="1" applyAlignment="1">
      <alignment horizontal="center" vertical="center"/>
    </xf>
    <xf numFmtId="165" fontId="1" fillId="24" borderId="0" xfId="0" applyNumberFormat="1" applyFont="1" applyFill="1" applyAlignment="1">
      <alignment horizontal="center" vertical="center"/>
    </xf>
    <xf numFmtId="0" fontId="1" fillId="24" borderId="0" xfId="0" applyFont="1" applyFill="1" applyAlignment="1">
      <alignment horizontal="left" vertical="center"/>
    </xf>
    <xf numFmtId="0" fontId="25" fillId="0" borderId="10" xfId="0" applyFont="1" applyBorder="1"/>
    <xf numFmtId="0" fontId="25" fillId="0" borderId="11" xfId="0" applyFont="1" applyBorder="1"/>
    <xf numFmtId="0" fontId="25" fillId="0" borderId="0" xfId="0" applyFont="1" applyBorder="1"/>
    <xf numFmtId="0" fontId="25" fillId="0" borderId="13" xfId="0" applyFont="1" applyBorder="1"/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Euro" xfId="29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  <cellStyle name="Währung" xfId="43"/>
  </cellStyles>
  <dxfs count="75"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22</xdr:row>
      <xdr:rowOff>152400</xdr:rowOff>
    </xdr:from>
    <xdr:to>
      <xdr:col>10</xdr:col>
      <xdr:colOff>622300</xdr:colOff>
      <xdr:row>28</xdr:row>
      <xdr:rowOff>19050</xdr:rowOff>
    </xdr:to>
    <xdr:sp macro="" textlink="">
      <xdr:nvSpPr>
        <xdr:cNvPr id="2" name="ZoneTexte 1"/>
        <xdr:cNvSpPr txBox="1"/>
      </xdr:nvSpPr>
      <xdr:spPr>
        <a:xfrm>
          <a:off x="2946400" y="3651250"/>
          <a:ext cx="4889500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partie des heures sup peut venir de la fin du mois précédent !</a:t>
          </a:r>
        </a:p>
        <a:p>
          <a:endParaRPr lang="fr-FR" sz="1100"/>
        </a:p>
        <a:p>
          <a:r>
            <a:rPr lang="fr-FR" sz="1100"/>
            <a:t>Comme la semaine travaillée se termine vendredi elles</a:t>
          </a:r>
          <a:r>
            <a:rPr lang="fr-FR" sz="1100" baseline="0"/>
            <a:t> sont comptabilisées sur le dernier vendredi du mois, le reste passe au mois suivant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EVIN~1\AppData\Local\Temp\DOCS%20ADMINISTRATIFS\PERSONNEL\PAIE\Donn&#233;es%20Paie%20Cabinet%20Martin\2013\Pointage%20201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nue_BD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EVIN~1\AppData\Local\Temp\DOCS%20ADMINISTRATIFS\PERSONNEL\GENERALITES\DONNEES%20DU%20PERSONNEL\LES%20SALARIES\2013\130101%20-%20base%20de%20donn&#233;es%20salari&#233;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TableauSemaine"/>
      <sheetName val="Temps de présence"/>
      <sheetName val="Donnees"/>
      <sheetName val="NBRE DE JOURS PAR INTERIMAIRE"/>
    </sheetNames>
    <sheetDataSet>
      <sheetData sheetId="0" refreshError="1">
        <row r="2">
          <cell r="B2" t="str">
            <v>Nom de l'agence</v>
          </cell>
          <cell r="C2" t="str">
            <v>Nom de l'intérimaire</v>
          </cell>
        </row>
        <row r="3">
          <cell r="B3" t="str">
            <v>GEA02</v>
          </cell>
          <cell r="C3" t="str">
            <v>BAMBOUCHE</v>
          </cell>
          <cell r="D3" t="str">
            <v>Agent production</v>
          </cell>
          <cell r="E3">
            <v>41330</v>
          </cell>
          <cell r="G3">
            <v>9</v>
          </cell>
          <cell r="K3">
            <v>0</v>
          </cell>
          <cell r="L3">
            <v>0</v>
          </cell>
        </row>
        <row r="4">
          <cell r="B4" t="str">
            <v>GEA02</v>
          </cell>
          <cell r="C4" t="str">
            <v>BAMBOUCHE</v>
          </cell>
        </row>
        <row r="5">
          <cell r="B5" t="str">
            <v>GEA02</v>
          </cell>
          <cell r="C5" t="str">
            <v>BAMBOUCHE</v>
          </cell>
        </row>
        <row r="6">
          <cell r="B6" t="str">
            <v>GEA02</v>
          </cell>
          <cell r="C6" t="str">
            <v>BAMBOUCHE</v>
          </cell>
        </row>
        <row r="7">
          <cell r="B7" t="str">
            <v>GEA02</v>
          </cell>
          <cell r="C7" t="str">
            <v>BAMBOUCHE</v>
          </cell>
        </row>
        <row r="8">
          <cell r="B8" t="str">
            <v>GEA02</v>
          </cell>
          <cell r="C8" t="str">
            <v>BAMBOUCHE</v>
          </cell>
        </row>
        <row r="9">
          <cell r="B9" t="str">
            <v>GEA02</v>
          </cell>
          <cell r="C9" t="str">
            <v>BAMBOUCHE</v>
          </cell>
        </row>
        <row r="10">
          <cell r="B10" t="str">
            <v>GEA02</v>
          </cell>
          <cell r="C10" t="str">
            <v>BAMBOUCHE</v>
          </cell>
        </row>
        <row r="11">
          <cell r="B11" t="str">
            <v>GEA02</v>
          </cell>
          <cell r="C11" t="str">
            <v>BAMBOUCHE</v>
          </cell>
        </row>
        <row r="12">
          <cell r="B12" t="str">
            <v>GEA02</v>
          </cell>
          <cell r="C12" t="str">
            <v>BAMBOUCHE</v>
          </cell>
        </row>
        <row r="13">
          <cell r="B13" t="str">
            <v>GEA02</v>
          </cell>
          <cell r="C13" t="str">
            <v>BAMBOUCHE</v>
          </cell>
        </row>
        <row r="14">
          <cell r="B14" t="str">
            <v>GEA02</v>
          </cell>
          <cell r="C14" t="str">
            <v>BAMBOUCHE</v>
          </cell>
        </row>
        <row r="15">
          <cell r="B15" t="str">
            <v>GEA02</v>
          </cell>
          <cell r="C15" t="str">
            <v>BAMBOUCHE</v>
          </cell>
        </row>
        <row r="16">
          <cell r="B16" t="str">
            <v>GEA02</v>
          </cell>
          <cell r="C16" t="str">
            <v>BAMBOUCHE</v>
          </cell>
        </row>
        <row r="17">
          <cell r="B17" t="str">
            <v>Adecco01</v>
          </cell>
          <cell r="C17" t="str">
            <v>BAMBOUCHE</v>
          </cell>
        </row>
        <row r="18">
          <cell r="B18" t="str">
            <v>Adecco01</v>
          </cell>
          <cell r="C18" t="str">
            <v>BAMBOUCHE</v>
          </cell>
        </row>
        <row r="19">
          <cell r="B19" t="str">
            <v>Adecco01</v>
          </cell>
          <cell r="C19" t="str">
            <v>BAMBOUCHE</v>
          </cell>
        </row>
        <row r="20">
          <cell r="B20" t="str">
            <v>Adecco01</v>
          </cell>
          <cell r="C20" t="str">
            <v>BAMBOUCHE</v>
          </cell>
        </row>
        <row r="21">
          <cell r="B21" t="str">
            <v>Adecco01</v>
          </cell>
          <cell r="C21" t="str">
            <v>BAMBOUCHE</v>
          </cell>
        </row>
        <row r="22">
          <cell r="B22" t="str">
            <v>Adecco01</v>
          </cell>
          <cell r="C22" t="str">
            <v>BAMBOUCHE</v>
          </cell>
        </row>
        <row r="23">
          <cell r="B23" t="str">
            <v>Adecco01</v>
          </cell>
          <cell r="C23" t="str">
            <v>BAMBOUCHE</v>
          </cell>
        </row>
        <row r="24">
          <cell r="B24" t="str">
            <v>Adecco01</v>
          </cell>
          <cell r="C24" t="str">
            <v>BAMBOUCHE</v>
          </cell>
        </row>
        <row r="25">
          <cell r="B25" t="str">
            <v>Adecco01</v>
          </cell>
          <cell r="C25" t="str">
            <v>BAMBOUCHE</v>
          </cell>
        </row>
        <row r="26">
          <cell r="B26" t="str">
            <v>Adecco01</v>
          </cell>
          <cell r="C26" t="str">
            <v>BAMBOUCHE</v>
          </cell>
        </row>
        <row r="27">
          <cell r="B27" t="str">
            <v>Adecco01</v>
          </cell>
          <cell r="C27" t="str">
            <v>BAMBOUCHE</v>
          </cell>
        </row>
        <row r="28">
          <cell r="B28" t="str">
            <v>Adecco01</v>
          </cell>
          <cell r="C28" t="str">
            <v>BAMBOUCHE</v>
          </cell>
        </row>
        <row r="29">
          <cell r="B29" t="str">
            <v>Adecco01</v>
          </cell>
          <cell r="C29" t="str">
            <v>BAMBOUCHE</v>
          </cell>
        </row>
        <row r="30">
          <cell r="B30" t="str">
            <v>Adecco01</v>
          </cell>
          <cell r="C30" t="str">
            <v>BAMBOUCHE</v>
          </cell>
        </row>
        <row r="31">
          <cell r="B31" t="str">
            <v>Adecco01</v>
          </cell>
          <cell r="C31" t="str">
            <v>BAMBOUCHE</v>
          </cell>
        </row>
        <row r="32">
          <cell r="B32" t="str">
            <v>Adecco01</v>
          </cell>
          <cell r="C32" t="str">
            <v>BAMBOUCHE</v>
          </cell>
        </row>
        <row r="33">
          <cell r="B33" t="str">
            <v>Adecco01</v>
          </cell>
          <cell r="C33" t="str">
            <v>BAMBOUCHE</v>
          </cell>
        </row>
        <row r="34">
          <cell r="B34" t="str">
            <v>Adecco01</v>
          </cell>
          <cell r="C34" t="str">
            <v>BAMBOUCHE</v>
          </cell>
        </row>
        <row r="35">
          <cell r="B35" t="str">
            <v>Adecco01</v>
          </cell>
        </row>
        <row r="36">
          <cell r="B36" t="str">
            <v>Adecco01</v>
          </cell>
        </row>
        <row r="37">
          <cell r="B37" t="str">
            <v>Adecco01</v>
          </cell>
        </row>
        <row r="38">
          <cell r="B38" t="str">
            <v>Adecco01</v>
          </cell>
        </row>
        <row r="39">
          <cell r="B39" t="str">
            <v>Adecco01</v>
          </cell>
        </row>
        <row r="40">
          <cell r="B40" t="str">
            <v>Adecco01</v>
          </cell>
        </row>
        <row r="41">
          <cell r="B41" t="str">
            <v>Adecco01</v>
          </cell>
        </row>
        <row r="42">
          <cell r="B42" t="str">
            <v>Adecco01</v>
          </cell>
        </row>
        <row r="43">
          <cell r="B43" t="str">
            <v>Adecco01</v>
          </cell>
        </row>
        <row r="44">
          <cell r="B44" t="str">
            <v>Adecco01</v>
          </cell>
        </row>
        <row r="45">
          <cell r="B45" t="str">
            <v>Adecco01</v>
          </cell>
        </row>
        <row r="46">
          <cell r="B46" t="str">
            <v>Adecco01</v>
          </cell>
        </row>
        <row r="47">
          <cell r="B47" t="str">
            <v>Adecco01</v>
          </cell>
        </row>
        <row r="48">
          <cell r="B48" t="str">
            <v>Adecco01</v>
          </cell>
        </row>
        <row r="49">
          <cell r="B49" t="str">
            <v>Adecco01</v>
          </cell>
        </row>
        <row r="50">
          <cell r="B50" t="str">
            <v>Adecco01</v>
          </cell>
        </row>
        <row r="51">
          <cell r="B51" t="str">
            <v>Adecco01</v>
          </cell>
        </row>
        <row r="52">
          <cell r="B52" t="str">
            <v>Adecco01</v>
          </cell>
        </row>
        <row r="53">
          <cell r="B53" t="str">
            <v>Adecco01</v>
          </cell>
        </row>
        <row r="54">
          <cell r="B54" t="str">
            <v>Adecco01</v>
          </cell>
        </row>
      </sheetData>
      <sheetData sheetId="1" refreshError="1"/>
      <sheetData sheetId="2" refreshError="1"/>
      <sheetData sheetId="3" refreshError="1">
        <row r="2">
          <cell r="H2" t="str">
            <v>Agent production</v>
          </cell>
        </row>
        <row r="3">
          <cell r="H3" t="str">
            <v>Peintre</v>
          </cell>
        </row>
        <row r="4">
          <cell r="H4" t="str">
            <v>Spécial agent prod</v>
          </cell>
        </row>
        <row r="5">
          <cell r="H5" t="str">
            <v>Spécial peintre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ption"/>
      <sheetName val="Fiche"/>
      <sheetName val="Répertoire"/>
      <sheetName val="Banque de données"/>
    </sheetNames>
    <sheetDataSet>
      <sheetData sheetId="0" refreshError="1"/>
      <sheetData sheetId="1" refreshError="1"/>
      <sheetData sheetId="2">
        <row r="2">
          <cell r="A2" t="str">
            <v>Forget</v>
          </cell>
          <cell r="B2" t="str">
            <v>Eric</v>
          </cell>
          <cell r="C2" t="str">
            <v>EricF</v>
          </cell>
          <cell r="D2" t="str">
            <v>H</v>
          </cell>
          <cell r="E2" t="str">
            <v xml:space="preserve">rue Dorval </v>
          </cell>
          <cell r="F2" t="str">
            <v>L'Assomption</v>
          </cell>
          <cell r="G2" t="str">
            <v>Canada</v>
          </cell>
          <cell r="H2" t="str">
            <v>Québec</v>
          </cell>
          <cell r="I2" t="str">
            <v>J5W 1A1</v>
          </cell>
          <cell r="J2" t="str">
            <v xml:space="preserve">450-589-5671 </v>
          </cell>
          <cell r="K2" t="str">
            <v>en attente</v>
          </cell>
          <cell r="L2" t="str">
            <v>Non renseigné</v>
          </cell>
          <cell r="M2" t="str">
            <v>Néant</v>
          </cell>
        </row>
      </sheetData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e de données"/>
    </sheetNames>
    <sheetDataSet>
      <sheetData sheetId="0" refreshError="1"/>
      <sheetData sheetId="1">
        <row r="2">
          <cell r="A2" t="str">
            <v>06 16 18 33 41</v>
          </cell>
          <cell r="B2" t="str">
            <v>05 56 07 29 92</v>
          </cell>
          <cell r="C2" t="str">
            <v>CHARBONNEAU</v>
          </cell>
          <cell r="D2" t="str">
            <v>CATHERINE</v>
          </cell>
          <cell r="E2" t="str">
            <v>CC</v>
          </cell>
          <cell r="F2" t="str">
            <v>9 Chemin Lou Floc</v>
          </cell>
          <cell r="G2">
            <v>33610</v>
          </cell>
          <cell r="H2" t="str">
            <v>CESTAS</v>
          </cell>
          <cell r="I2" t="str">
            <v>F</v>
          </cell>
          <cell r="J2">
            <v>24176</v>
          </cell>
          <cell r="K2" t="str">
            <v>2660375002075/83</v>
          </cell>
          <cell r="L2" t="str">
            <v>ANTONY</v>
          </cell>
          <cell r="M2">
            <v>92</v>
          </cell>
          <cell r="N2" t="str">
            <v>F</v>
          </cell>
          <cell r="O2" t="str">
            <v>Marié ( e )</v>
          </cell>
          <cell r="P2">
            <v>37060</v>
          </cell>
          <cell r="Q2" t="str">
            <v>CHARBONNEAU</v>
          </cell>
          <cell r="R2" t="str">
            <v>Julie</v>
          </cell>
          <cell r="S2">
            <v>33928</v>
          </cell>
          <cell r="T2" t="str">
            <v>CHARBONNEAU</v>
          </cell>
          <cell r="U2" t="str">
            <v>Léa</v>
          </cell>
          <cell r="V2">
            <v>35124</v>
          </cell>
          <cell r="AC2" t="str">
            <v>CHARBONNEAU</v>
          </cell>
          <cell r="AD2" t="str">
            <v>ERIC</v>
          </cell>
          <cell r="AE2" t="str">
            <v>06 35 49 61 40</v>
          </cell>
          <cell r="AF2" t="str">
            <v>Mr CHARBONNEAU (époux)</v>
          </cell>
          <cell r="AG2" t="str">
            <v>ERIC</v>
          </cell>
          <cell r="AH2" t="str">
            <v>06 35 49 61 40</v>
          </cell>
          <cell r="AI2" t="str">
            <v>Mr VINCENT (père)</v>
          </cell>
          <cell r="AJ2" t="str">
            <v>JEAN-PIERRE</v>
          </cell>
          <cell r="AK2" t="str">
            <v>05 56 26 95 79</v>
          </cell>
        </row>
        <row r="3">
          <cell r="A3" t="str">
            <v>06 48 15 74 81</v>
          </cell>
          <cell r="C3" t="str">
            <v>SENIA</v>
          </cell>
          <cell r="D3" t="str">
            <v>MARTINE</v>
          </cell>
          <cell r="E3" t="str">
            <v>MS</v>
          </cell>
          <cell r="F3" t="str">
            <v>19 Rue Castor</v>
          </cell>
          <cell r="G3">
            <v>33114</v>
          </cell>
          <cell r="H3" t="str">
            <v>LE BARP</v>
          </cell>
          <cell r="I3" t="str">
            <v>F</v>
          </cell>
          <cell r="J3">
            <v>21580</v>
          </cell>
          <cell r="K3" t="str">
            <v>2590151454314/47</v>
          </cell>
          <cell r="L3" t="str">
            <v>REIMS</v>
          </cell>
          <cell r="M3">
            <v>51</v>
          </cell>
          <cell r="N3" t="str">
            <v>F</v>
          </cell>
          <cell r="O3" t="str">
            <v>Divorcé ( e )</v>
          </cell>
          <cell r="P3">
            <v>38481</v>
          </cell>
          <cell r="Q3" t="str">
            <v>FOULON</v>
          </cell>
          <cell r="R3" t="str">
            <v>Bastien</v>
          </cell>
          <cell r="S3">
            <v>30744</v>
          </cell>
          <cell r="T3" t="str">
            <v>FOULON</v>
          </cell>
          <cell r="U3" t="str">
            <v>Emilie</v>
          </cell>
          <cell r="V3">
            <v>31810</v>
          </cell>
        </row>
        <row r="4">
          <cell r="A4" t="str">
            <v>06 84 75 84 38</v>
          </cell>
          <cell r="C4" t="str">
            <v>GERMAIN</v>
          </cell>
          <cell r="D4" t="str">
            <v>RENAUD</v>
          </cell>
          <cell r="E4" t="str">
            <v>RG</v>
          </cell>
          <cell r="F4" t="str">
            <v>24 Bis Route de Bigard</v>
          </cell>
          <cell r="G4">
            <v>33650</v>
          </cell>
          <cell r="H4" t="str">
            <v>ST SELVE</v>
          </cell>
          <cell r="I4" t="str">
            <v>M</v>
          </cell>
          <cell r="J4">
            <v>30537</v>
          </cell>
          <cell r="K4" t="str">
            <v>1830833063162/52</v>
          </cell>
          <cell r="L4" t="str">
            <v>BORDEAUX</v>
          </cell>
          <cell r="M4">
            <v>33</v>
          </cell>
          <cell r="N4" t="str">
            <v>F</v>
          </cell>
          <cell r="O4" t="str">
            <v>Concubinage</v>
          </cell>
          <cell r="P4">
            <v>38271</v>
          </cell>
          <cell r="Q4" t="str">
            <v>GERMAIN FAURE</v>
          </cell>
          <cell r="R4" t="str">
            <v>Enéa</v>
          </cell>
          <cell r="S4">
            <v>40869</v>
          </cell>
          <cell r="AI4" t="str">
            <v>Mme GAILLARD (mère)</v>
          </cell>
          <cell r="AJ4" t="str">
            <v>SYLVIE</v>
          </cell>
          <cell r="AK4" t="str">
            <v>06 73 40 81 98</v>
          </cell>
        </row>
        <row r="5">
          <cell r="A5" t="str">
            <v>06 60 13 04 55</v>
          </cell>
          <cell r="B5" t="str">
            <v>09 53 25 57 35</v>
          </cell>
          <cell r="C5" t="str">
            <v>NOYER</v>
          </cell>
          <cell r="D5" t="str">
            <v>Florence</v>
          </cell>
          <cell r="E5" t="str">
            <v>FN</v>
          </cell>
          <cell r="F5" t="str">
            <v>24 Rue René Cassin - Résidence Château Branon - Appt 203</v>
          </cell>
          <cell r="G5">
            <v>33850</v>
          </cell>
          <cell r="H5" t="str">
            <v>LEOGNAN</v>
          </cell>
          <cell r="I5" t="str">
            <v>F</v>
          </cell>
          <cell r="J5">
            <v>23510</v>
          </cell>
          <cell r="K5" t="str">
            <v>2640578377007/08</v>
          </cell>
          <cell r="L5" t="str">
            <v>MASSY</v>
          </cell>
          <cell r="M5">
            <v>91</v>
          </cell>
          <cell r="N5" t="str">
            <v>F</v>
          </cell>
          <cell r="O5" t="str">
            <v>Divorcé ( e )</v>
          </cell>
          <cell r="P5">
            <v>38481</v>
          </cell>
          <cell r="Q5" t="str">
            <v>GODEAU</v>
          </cell>
          <cell r="R5" t="str">
            <v>Elodie</v>
          </cell>
          <cell r="S5">
            <v>31738</v>
          </cell>
          <cell r="T5" t="str">
            <v>GODEAU</v>
          </cell>
          <cell r="U5" t="str">
            <v>Margaux</v>
          </cell>
          <cell r="V5">
            <v>32366</v>
          </cell>
          <cell r="W5" t="str">
            <v>GODEAU</v>
          </cell>
          <cell r="X5" t="str">
            <v>Blandine</v>
          </cell>
          <cell r="Y5">
            <v>35879</v>
          </cell>
        </row>
        <row r="6">
          <cell r="A6" t="str">
            <v>06 20 11 29 22</v>
          </cell>
          <cell r="C6" t="str">
            <v>LAAMRI</v>
          </cell>
          <cell r="D6" t="str">
            <v>SAID</v>
          </cell>
          <cell r="E6" t="str">
            <v>SL</v>
          </cell>
          <cell r="F6" t="str">
            <v>Résidence Les Graves - Appt 14 - 38 Bis Rue Roger Cohé</v>
          </cell>
          <cell r="G6">
            <v>33600</v>
          </cell>
          <cell r="H6" t="str">
            <v>PESSAC</v>
          </cell>
          <cell r="I6" t="str">
            <v>M</v>
          </cell>
          <cell r="J6">
            <v>27531</v>
          </cell>
          <cell r="K6" t="str">
            <v>1750533063351/13</v>
          </cell>
          <cell r="O6" t="str">
            <v>Célibataire</v>
          </cell>
          <cell r="P6">
            <v>38749</v>
          </cell>
          <cell r="AF6" t="str">
            <v>Mme LAAMRI (mère)</v>
          </cell>
          <cell r="AG6" t="str">
            <v>Ouarda</v>
          </cell>
          <cell r="AH6" t="str">
            <v>06 03 82 66 69</v>
          </cell>
        </row>
        <row r="7">
          <cell r="A7" t="str">
            <v>06 71 60 12 98</v>
          </cell>
          <cell r="B7" t="str">
            <v>05 57 71 11 33</v>
          </cell>
          <cell r="C7" t="str">
            <v>MARIONNEAU</v>
          </cell>
          <cell r="D7" t="str">
            <v>ESTELLE</v>
          </cell>
          <cell r="E7" t="str">
            <v>EM</v>
          </cell>
          <cell r="F7" t="str">
            <v>4 Rue Leo Lagrange</v>
          </cell>
          <cell r="G7">
            <v>33380</v>
          </cell>
          <cell r="H7" t="str">
            <v>MARCHEPRIME</v>
          </cell>
          <cell r="I7" t="str">
            <v>F</v>
          </cell>
          <cell r="J7">
            <v>26863</v>
          </cell>
          <cell r="K7" t="str">
            <v>2730733318044/25</v>
          </cell>
          <cell r="L7" t="str">
            <v>PESSAC</v>
          </cell>
          <cell r="M7">
            <v>33</v>
          </cell>
          <cell r="N7" t="str">
            <v>F</v>
          </cell>
          <cell r="O7" t="str">
            <v>Marié ( e )</v>
          </cell>
          <cell r="P7">
            <v>38749</v>
          </cell>
          <cell r="Q7" t="str">
            <v>MARIONNEAU</v>
          </cell>
          <cell r="R7" t="str">
            <v>Floria</v>
          </cell>
          <cell r="S7">
            <v>34584</v>
          </cell>
          <cell r="T7" t="str">
            <v>MARIONNEAU</v>
          </cell>
          <cell r="U7" t="str">
            <v>Valentine</v>
          </cell>
          <cell r="V7">
            <v>35670</v>
          </cell>
          <cell r="AF7" t="str">
            <v>Mr MARIONNEAU (époux)</v>
          </cell>
          <cell r="AG7" t="str">
            <v>Hervé</v>
          </cell>
          <cell r="AH7" t="str">
            <v>05 57 71 11 33</v>
          </cell>
          <cell r="AI7" t="str">
            <v>Mr CHEVALLIER (père)</v>
          </cell>
          <cell r="AK7" t="str">
            <v>05 57 71 16 25</v>
          </cell>
        </row>
        <row r="8">
          <cell r="A8" t="str">
            <v>06 16 18 34 19</v>
          </cell>
          <cell r="C8" t="str">
            <v>MOUSSET</v>
          </cell>
          <cell r="D8" t="str">
            <v>SANDRA</v>
          </cell>
          <cell r="E8" t="str">
            <v>SaA</v>
          </cell>
          <cell r="F8" t="str">
            <v>15 Grugier</v>
          </cell>
          <cell r="G8">
            <v>33230</v>
          </cell>
          <cell r="H8" t="str">
            <v>MARANSIN</v>
          </cell>
          <cell r="I8" t="str">
            <v>F</v>
          </cell>
          <cell r="J8">
            <v>27855</v>
          </cell>
          <cell r="K8" t="str">
            <v>2760431555094/96</v>
          </cell>
          <cell r="L8" t="str">
            <v>TOULOUSE</v>
          </cell>
          <cell r="M8">
            <v>31</v>
          </cell>
          <cell r="N8" t="str">
            <v>F</v>
          </cell>
          <cell r="O8" t="str">
            <v>Marié ( e )</v>
          </cell>
          <cell r="P8">
            <v>37774</v>
          </cell>
          <cell r="Q8" t="str">
            <v>MOUSSET</v>
          </cell>
          <cell r="R8" t="str">
            <v>Mathieu</v>
          </cell>
          <cell r="S8">
            <v>38627</v>
          </cell>
          <cell r="T8" t="str">
            <v>MOUSSET</v>
          </cell>
          <cell r="U8" t="str">
            <v>Anna</v>
          </cell>
          <cell r="V8">
            <v>40833</v>
          </cell>
          <cell r="AC8" t="str">
            <v>MOUSSET</v>
          </cell>
          <cell r="AD8" t="str">
            <v>Cédric</v>
          </cell>
          <cell r="AE8" t="str">
            <v>05 35 31 20 41</v>
          </cell>
          <cell r="AF8" t="str">
            <v>Mr MOUSSET (époux)</v>
          </cell>
          <cell r="AG8" t="str">
            <v>Cédric</v>
          </cell>
          <cell r="AH8" t="str">
            <v>05 35 31 20 41</v>
          </cell>
          <cell r="AI8" t="str">
            <v>Mr Mme ARAUJO (parents)</v>
          </cell>
          <cell r="AJ8" t="str">
            <v>ABEL &amp; TERESA</v>
          </cell>
          <cell r="AK8" t="str">
            <v>02 38 54 34 12</v>
          </cell>
        </row>
        <row r="9">
          <cell r="A9" t="str">
            <v>06 10 99 50 24</v>
          </cell>
          <cell r="C9" t="str">
            <v xml:space="preserve">SAVIO </v>
          </cell>
          <cell r="D9" t="str">
            <v>ALAIN</v>
          </cell>
          <cell r="E9" t="str">
            <v>AS</v>
          </cell>
          <cell r="F9" t="str">
            <v xml:space="preserve">Rés. Edmond Rostand Entrée 5 </v>
          </cell>
          <cell r="G9">
            <v>33185</v>
          </cell>
          <cell r="H9" t="str">
            <v>LE HAILLAN</v>
          </cell>
          <cell r="I9" t="str">
            <v>M</v>
          </cell>
          <cell r="J9">
            <v>24977</v>
          </cell>
          <cell r="K9" t="str">
            <v>1680547001074/78</v>
          </cell>
          <cell r="L9" t="str">
            <v>AGEN</v>
          </cell>
          <cell r="M9">
            <v>47</v>
          </cell>
          <cell r="N9" t="str">
            <v>F</v>
          </cell>
          <cell r="O9" t="str">
            <v>Célibataire</v>
          </cell>
          <cell r="P9">
            <v>37027</v>
          </cell>
          <cell r="AF9" t="str">
            <v>Mr SAVIO (frère)</v>
          </cell>
          <cell r="AG9" t="str">
            <v>Philippe</v>
          </cell>
          <cell r="AH9" t="str">
            <v>06 63 98 05 22</v>
          </cell>
          <cell r="AI9" t="str">
            <v>Mme LAROCHE (sœur)</v>
          </cell>
          <cell r="AJ9" t="str">
            <v>Isabelle</v>
          </cell>
          <cell r="AK9" t="str">
            <v>05 53 68 25 57</v>
          </cell>
        </row>
        <row r="10">
          <cell r="A10" t="str">
            <v>06 45 49 78 96</v>
          </cell>
          <cell r="B10" t="str">
            <v>05 56 36 09 27</v>
          </cell>
          <cell r="C10" t="str">
            <v>BAMBOUCHE</v>
          </cell>
          <cell r="D10" t="str">
            <v>MICKAEL</v>
          </cell>
          <cell r="E10" t="str">
            <v>MB</v>
          </cell>
          <cell r="F10" t="str">
            <v>31 Rue de Romainville</v>
          </cell>
          <cell r="G10">
            <v>33600</v>
          </cell>
          <cell r="H10" t="str">
            <v>PESSAC</v>
          </cell>
          <cell r="I10" t="str">
            <v>M</v>
          </cell>
          <cell r="J10">
            <v>32004</v>
          </cell>
          <cell r="K10" t="str">
            <v>1860833318042/86</v>
          </cell>
          <cell r="L10" t="str">
            <v>PESSAC</v>
          </cell>
          <cell r="M10">
            <v>33</v>
          </cell>
          <cell r="N10" t="str">
            <v>F</v>
          </cell>
          <cell r="O10" t="str">
            <v>Concubinage</v>
          </cell>
          <cell r="P10">
            <v>40665</v>
          </cell>
          <cell r="AF10" t="str">
            <v>Mme BAMBOUCHE (mère)</v>
          </cell>
          <cell r="AH10" t="str">
            <v>06 25 86 50 05</v>
          </cell>
          <cell r="AI10" t="str">
            <v>Mr BAMBOUCHE (père)</v>
          </cell>
          <cell r="AK10" t="str">
            <v>05 57 57 73 78</v>
          </cell>
        </row>
        <row r="11">
          <cell r="A11" t="str">
            <v>06 88 93 44 26</v>
          </cell>
          <cell r="C11" t="str">
            <v>VIGNEAU</v>
          </cell>
          <cell r="D11" t="str">
            <v>YOANN</v>
          </cell>
          <cell r="E11" t="str">
            <v>YV</v>
          </cell>
          <cell r="F11" t="str">
            <v>40 Rue Notre Dame</v>
          </cell>
          <cell r="G11">
            <v>33000</v>
          </cell>
          <cell r="H11" t="str">
            <v>BORDEAUX</v>
          </cell>
          <cell r="I11" t="str">
            <v>M</v>
          </cell>
          <cell r="J11">
            <v>32280</v>
          </cell>
          <cell r="K11" t="str">
            <v>1880547157030/88</v>
          </cell>
          <cell r="L11" t="str">
            <v>MARMANDE</v>
          </cell>
          <cell r="M11">
            <v>47</v>
          </cell>
          <cell r="N11" t="str">
            <v>F</v>
          </cell>
          <cell r="O11" t="str">
            <v>Célibataire</v>
          </cell>
          <cell r="P11">
            <v>40777</v>
          </cell>
          <cell r="AF11" t="str">
            <v>Mme VIGNEAU (mère)</v>
          </cell>
          <cell r="AG11" t="str">
            <v>Nicole</v>
          </cell>
          <cell r="AH11" t="str">
            <v>06 20 93 21 21</v>
          </cell>
        </row>
        <row r="12">
          <cell r="A12" t="str">
            <v>06 71 26 65 41</v>
          </cell>
          <cell r="C12" t="str">
            <v>LECORRE</v>
          </cell>
          <cell r="D12" t="str">
            <v>LAETITIA</v>
          </cell>
          <cell r="E12" t="str">
            <v>LL</v>
          </cell>
          <cell r="F12" t="str">
            <v>16 Route de Lartigue</v>
          </cell>
          <cell r="G12">
            <v>33650</v>
          </cell>
          <cell r="H12" t="str">
            <v>MARTILLAC</v>
          </cell>
          <cell r="I12" t="str">
            <v>F</v>
          </cell>
          <cell r="J12">
            <v>31813</v>
          </cell>
          <cell r="K12" t="str">
            <v>2870233063098/65</v>
          </cell>
          <cell r="L12" t="str">
            <v>BORDEAUX</v>
          </cell>
          <cell r="M12">
            <v>33</v>
          </cell>
          <cell r="N12" t="str">
            <v>F</v>
          </cell>
          <cell r="O12" t="str">
            <v>Concubinage</v>
          </cell>
          <cell r="P12">
            <v>40798</v>
          </cell>
          <cell r="Q12" t="str">
            <v>LECORRE</v>
          </cell>
          <cell r="R12" t="str">
            <v>Nathan</v>
          </cell>
          <cell r="S12">
            <v>40533</v>
          </cell>
          <cell r="AF12" t="str">
            <v>Mr ROUMEGOUX (concubin)</v>
          </cell>
          <cell r="AG12" t="str">
            <v>Guillaume</v>
          </cell>
          <cell r="AH12" t="str">
            <v>06 73 20 43 23</v>
          </cell>
          <cell r="AI12" t="str">
            <v>Mme LECORRE  (mère)</v>
          </cell>
          <cell r="AJ12" t="str">
            <v>Pierrette</v>
          </cell>
          <cell r="AK12" t="str">
            <v>06 82 15 56 58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5"/>
  <sheetViews>
    <sheetView showZeros="0" zoomScale="90" zoomScaleNormal="90" workbookViewId="0">
      <pane xSplit="3" ySplit="1" topLeftCell="D131" activePane="bottomRight" state="frozen"/>
      <selection pane="topRight" activeCell="E1" sqref="E1"/>
      <selection pane="bottomLeft" activeCell="A2" sqref="A2"/>
      <selection pane="bottomRight" activeCell="A156" sqref="A156"/>
    </sheetView>
  </sheetViews>
  <sheetFormatPr baseColWidth="10" defaultColWidth="6.90625" defaultRowHeight="12.5" x14ac:dyDescent="0.25"/>
  <cols>
    <col min="1" max="1" width="9.90625" style="13" customWidth="1"/>
    <col min="2" max="2" width="13.36328125" style="13" customWidth="1"/>
    <col min="3" max="3" width="23.6328125" style="13" bestFit="1" customWidth="1"/>
    <col min="4" max="4" width="9" style="13" customWidth="1"/>
    <col min="5" max="12" width="9" style="14" customWidth="1"/>
    <col min="13" max="18" width="9" style="13" customWidth="1"/>
    <col min="19" max="16384" width="6.90625" style="13"/>
  </cols>
  <sheetData>
    <row r="1" spans="1:19" ht="13" thickBot="1" x14ac:dyDescent="0.3">
      <c r="A1" s="13" t="s">
        <v>40</v>
      </c>
      <c r="B1" s="13" t="s">
        <v>16</v>
      </c>
      <c r="C1" s="13" t="s">
        <v>15</v>
      </c>
      <c r="D1" s="13" t="s">
        <v>1</v>
      </c>
      <c r="E1" s="14" t="s">
        <v>0</v>
      </c>
      <c r="F1" s="14" t="s">
        <v>2</v>
      </c>
      <c r="G1" s="14" t="s">
        <v>3</v>
      </c>
      <c r="H1" s="14" t="s">
        <v>4</v>
      </c>
      <c r="I1" s="14" t="s">
        <v>5</v>
      </c>
      <c r="J1" s="14" t="s">
        <v>6</v>
      </c>
      <c r="K1" s="14" t="s">
        <v>7</v>
      </c>
      <c r="L1" s="14" t="s">
        <v>8</v>
      </c>
      <c r="M1" s="14" t="s">
        <v>9</v>
      </c>
      <c r="N1" s="14" t="s">
        <v>10</v>
      </c>
      <c r="O1" s="14" t="s">
        <v>11</v>
      </c>
      <c r="P1" s="14" t="s">
        <v>12</v>
      </c>
      <c r="Q1" s="14" t="s">
        <v>13</v>
      </c>
      <c r="R1" s="14" t="s">
        <v>14</v>
      </c>
      <c r="S1" s="14" t="s">
        <v>17</v>
      </c>
    </row>
    <row r="2" spans="1:19" x14ac:dyDescent="0.25">
      <c r="A2" s="22">
        <f>IF(ISNUMBER(C2),DATE(YEAR(C2),MONTH(C2)+1,0),A1)</f>
        <v>42674</v>
      </c>
      <c r="B2" s="23">
        <f>IF(ISNUMBER(C2),INT(MOD(INT((C2-2)/7)+3/5,52+5/28))+1,B1)</f>
        <v>44</v>
      </c>
      <c r="C2" s="24">
        <v>42674</v>
      </c>
      <c r="D2" s="18" t="s">
        <v>38</v>
      </c>
      <c r="E2" s="16">
        <v>7</v>
      </c>
      <c r="F2" s="16">
        <v>7</v>
      </c>
      <c r="G2" s="16">
        <v>7</v>
      </c>
      <c r="H2" s="16">
        <v>7</v>
      </c>
      <c r="I2" s="16">
        <v>6.18</v>
      </c>
      <c r="J2" s="16">
        <v>7</v>
      </c>
      <c r="K2" s="16">
        <v>5.5</v>
      </c>
      <c r="L2" s="18" t="s">
        <v>38</v>
      </c>
      <c r="M2" s="16">
        <v>8</v>
      </c>
      <c r="N2" s="16">
        <v>8</v>
      </c>
      <c r="O2" s="16">
        <v>8</v>
      </c>
      <c r="P2" s="17" t="s">
        <v>39</v>
      </c>
      <c r="Q2" s="16">
        <v>7</v>
      </c>
      <c r="R2" s="18"/>
      <c r="S2" s="25"/>
    </row>
    <row r="3" spans="1:19" x14ac:dyDescent="0.25">
      <c r="A3" s="26">
        <f t="shared" ref="A3:A57" si="0">IF(ISNUMBER(C3),DATE(YEAR(C3),MONTH(C3)+1,0),A2)</f>
        <v>42704</v>
      </c>
      <c r="B3" s="27">
        <f t="shared" ref="B3:B57" si="1">IF(ISNUMBER(C3),INT(MOD(INT((C3-2)/7)+3/5,52+5/28))+1,B2)</f>
        <v>44</v>
      </c>
      <c r="C3" s="28">
        <v>42675</v>
      </c>
      <c r="D3" s="12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9"/>
      <c r="S3" s="29"/>
    </row>
    <row r="4" spans="1:19" x14ac:dyDescent="0.25">
      <c r="A4" s="26">
        <f t="shared" si="0"/>
        <v>42704</v>
      </c>
      <c r="B4" s="27">
        <f t="shared" si="1"/>
        <v>44</v>
      </c>
      <c r="C4" s="28">
        <v>42676</v>
      </c>
      <c r="D4" s="19" t="s">
        <v>38</v>
      </c>
      <c r="E4" s="19">
        <v>7</v>
      </c>
      <c r="F4" s="19">
        <v>7</v>
      </c>
      <c r="G4" s="19">
        <v>7</v>
      </c>
      <c r="H4" s="12" t="s">
        <v>39</v>
      </c>
      <c r="I4" s="19">
        <v>7</v>
      </c>
      <c r="J4" s="19">
        <v>7</v>
      </c>
      <c r="K4" s="19">
        <v>7</v>
      </c>
      <c r="L4" s="19" t="s">
        <v>38</v>
      </c>
      <c r="M4" s="19">
        <v>8</v>
      </c>
      <c r="N4" s="30" t="s">
        <v>37</v>
      </c>
      <c r="O4" s="19">
        <v>8</v>
      </c>
      <c r="P4" s="19">
        <v>9.25</v>
      </c>
      <c r="Q4" s="19">
        <v>6.25</v>
      </c>
      <c r="R4" s="19"/>
      <c r="S4" s="29"/>
    </row>
    <row r="5" spans="1:19" x14ac:dyDescent="0.25">
      <c r="A5" s="26">
        <f t="shared" si="0"/>
        <v>42704</v>
      </c>
      <c r="B5" s="27">
        <f t="shared" si="1"/>
        <v>44</v>
      </c>
      <c r="C5" s="28">
        <v>42677</v>
      </c>
      <c r="D5" s="19" t="s">
        <v>38</v>
      </c>
      <c r="E5" s="19">
        <v>7.25</v>
      </c>
      <c r="F5" s="19">
        <v>7.25</v>
      </c>
      <c r="G5" s="19">
        <v>7.25</v>
      </c>
      <c r="H5" s="12" t="s">
        <v>39</v>
      </c>
      <c r="I5" s="19">
        <v>7.25</v>
      </c>
      <c r="J5" s="19">
        <v>7.25</v>
      </c>
      <c r="K5" s="19">
        <v>6.32</v>
      </c>
      <c r="L5" s="19" t="s">
        <v>38</v>
      </c>
      <c r="M5" s="19">
        <v>8</v>
      </c>
      <c r="N5" s="19">
        <v>8</v>
      </c>
      <c r="O5" s="19">
        <v>8</v>
      </c>
      <c r="P5" s="19">
        <v>7.5</v>
      </c>
      <c r="Q5" s="19">
        <v>7</v>
      </c>
      <c r="R5" s="19"/>
      <c r="S5" s="29"/>
    </row>
    <row r="6" spans="1:19" x14ac:dyDescent="0.25">
      <c r="A6" s="26">
        <f t="shared" si="0"/>
        <v>42704</v>
      </c>
      <c r="B6" s="27">
        <f t="shared" si="1"/>
        <v>44</v>
      </c>
      <c r="C6" s="28">
        <v>42678</v>
      </c>
      <c r="D6" s="19" t="s">
        <v>38</v>
      </c>
      <c r="E6" s="19">
        <v>7.07</v>
      </c>
      <c r="F6" s="19">
        <v>7.07</v>
      </c>
      <c r="G6" s="19">
        <v>7.07</v>
      </c>
      <c r="H6" s="19">
        <v>7.07</v>
      </c>
      <c r="I6" s="19">
        <v>7.07</v>
      </c>
      <c r="J6" s="19">
        <v>7.07</v>
      </c>
      <c r="K6" s="19">
        <v>7.07</v>
      </c>
      <c r="L6" s="19" t="s">
        <v>38</v>
      </c>
      <c r="M6" s="19">
        <v>7</v>
      </c>
      <c r="N6" s="19">
        <v>7</v>
      </c>
      <c r="O6" s="19">
        <v>7</v>
      </c>
      <c r="P6" s="19">
        <v>7.5</v>
      </c>
      <c r="Q6" s="19">
        <v>7</v>
      </c>
      <c r="R6" s="19"/>
      <c r="S6" s="29"/>
    </row>
    <row r="7" spans="1:19" s="34" customFormat="1" ht="13" x14ac:dyDescent="0.25">
      <c r="A7" s="26">
        <f t="shared" si="0"/>
        <v>42704</v>
      </c>
      <c r="B7" s="27">
        <f t="shared" si="1"/>
        <v>44</v>
      </c>
      <c r="C7" s="31" t="s">
        <v>17</v>
      </c>
      <c r="D7" s="32">
        <f>SUM(D2:D6)</f>
        <v>0</v>
      </c>
      <c r="E7" s="32">
        <f t="shared" ref="E7:R7" si="2">SUM(E2:E6)</f>
        <v>28.32</v>
      </c>
      <c r="F7" s="32">
        <f t="shared" si="2"/>
        <v>28.32</v>
      </c>
      <c r="G7" s="32">
        <f t="shared" si="2"/>
        <v>28.32</v>
      </c>
      <c r="H7" s="32">
        <f t="shared" si="2"/>
        <v>14.07</v>
      </c>
      <c r="I7" s="32">
        <f t="shared" si="2"/>
        <v>27.5</v>
      </c>
      <c r="J7" s="32">
        <f t="shared" si="2"/>
        <v>28.32</v>
      </c>
      <c r="K7" s="32">
        <f t="shared" si="2"/>
        <v>25.89</v>
      </c>
      <c r="L7" s="32">
        <f t="shared" si="2"/>
        <v>0</v>
      </c>
      <c r="M7" s="32">
        <f t="shared" si="2"/>
        <v>31</v>
      </c>
      <c r="N7" s="32">
        <f t="shared" si="2"/>
        <v>23</v>
      </c>
      <c r="O7" s="32">
        <f t="shared" si="2"/>
        <v>31</v>
      </c>
      <c r="P7" s="32">
        <f t="shared" si="2"/>
        <v>24.25</v>
      </c>
      <c r="Q7" s="32">
        <f t="shared" si="2"/>
        <v>27.25</v>
      </c>
      <c r="R7" s="32">
        <f t="shared" si="2"/>
        <v>0</v>
      </c>
      <c r="S7" s="33">
        <f>SUM(D7:R7)</f>
        <v>317.24</v>
      </c>
    </row>
    <row r="8" spans="1:19" s="34" customFormat="1" ht="13" x14ac:dyDescent="0.25">
      <c r="A8" s="26">
        <f t="shared" si="0"/>
        <v>42704</v>
      </c>
      <c r="B8" s="27">
        <f t="shared" si="1"/>
        <v>44</v>
      </c>
      <c r="C8" s="31" t="s">
        <v>18</v>
      </c>
      <c r="D8" s="32">
        <f>MIN(D7,35)</f>
        <v>0</v>
      </c>
      <c r="E8" s="32">
        <f t="shared" ref="E8:R8" si="3">MIN(E7,35)</f>
        <v>28.32</v>
      </c>
      <c r="F8" s="32">
        <f t="shared" si="3"/>
        <v>28.32</v>
      </c>
      <c r="G8" s="32">
        <f t="shared" si="3"/>
        <v>28.32</v>
      </c>
      <c r="H8" s="32">
        <f t="shared" si="3"/>
        <v>14.07</v>
      </c>
      <c r="I8" s="32">
        <f t="shared" si="3"/>
        <v>27.5</v>
      </c>
      <c r="J8" s="32">
        <f t="shared" si="3"/>
        <v>28.32</v>
      </c>
      <c r="K8" s="32">
        <f t="shared" si="3"/>
        <v>25.89</v>
      </c>
      <c r="L8" s="32">
        <f t="shared" si="3"/>
        <v>0</v>
      </c>
      <c r="M8" s="32">
        <f t="shared" si="3"/>
        <v>31</v>
      </c>
      <c r="N8" s="32">
        <f t="shared" si="3"/>
        <v>23</v>
      </c>
      <c r="O8" s="32">
        <f t="shared" si="3"/>
        <v>31</v>
      </c>
      <c r="P8" s="32">
        <f t="shared" si="3"/>
        <v>24.25</v>
      </c>
      <c r="Q8" s="32">
        <f t="shared" si="3"/>
        <v>27.25</v>
      </c>
      <c r="R8" s="32">
        <f t="shared" si="3"/>
        <v>0</v>
      </c>
      <c r="S8" s="33">
        <f t="shared" ref="S8:S9" si="4">SUM(D8:R8)</f>
        <v>317.24</v>
      </c>
    </row>
    <row r="9" spans="1:19" s="34" customFormat="1" ht="13.5" thickBot="1" x14ac:dyDescent="0.3">
      <c r="A9" s="35">
        <f t="shared" si="0"/>
        <v>42704</v>
      </c>
      <c r="B9" s="36">
        <f t="shared" si="1"/>
        <v>44</v>
      </c>
      <c r="C9" s="37" t="s">
        <v>19</v>
      </c>
      <c r="D9" s="38">
        <f>D7-D8</f>
        <v>0</v>
      </c>
      <c r="E9" s="38">
        <f t="shared" ref="E9:R9" si="5">E7-E8</f>
        <v>0</v>
      </c>
      <c r="F9" s="38">
        <f t="shared" si="5"/>
        <v>0</v>
      </c>
      <c r="G9" s="38">
        <f t="shared" si="5"/>
        <v>0</v>
      </c>
      <c r="H9" s="38">
        <f t="shared" si="5"/>
        <v>0</v>
      </c>
      <c r="I9" s="38">
        <f t="shared" si="5"/>
        <v>0</v>
      </c>
      <c r="J9" s="38">
        <f t="shared" si="5"/>
        <v>0</v>
      </c>
      <c r="K9" s="38">
        <f t="shared" si="5"/>
        <v>0</v>
      </c>
      <c r="L9" s="38">
        <f t="shared" si="5"/>
        <v>0</v>
      </c>
      <c r="M9" s="38">
        <f t="shared" si="5"/>
        <v>0</v>
      </c>
      <c r="N9" s="38">
        <f t="shared" si="5"/>
        <v>0</v>
      </c>
      <c r="O9" s="38">
        <f t="shared" si="5"/>
        <v>0</v>
      </c>
      <c r="P9" s="38">
        <f t="shared" si="5"/>
        <v>0</v>
      </c>
      <c r="Q9" s="38">
        <f t="shared" si="5"/>
        <v>0</v>
      </c>
      <c r="R9" s="38">
        <f t="shared" si="5"/>
        <v>0</v>
      </c>
      <c r="S9" s="39">
        <f t="shared" si="4"/>
        <v>0</v>
      </c>
    </row>
    <row r="10" spans="1:19" x14ac:dyDescent="0.25">
      <c r="A10" s="22">
        <f t="shared" si="0"/>
        <v>42704</v>
      </c>
      <c r="B10" s="23">
        <f t="shared" si="1"/>
        <v>45</v>
      </c>
      <c r="C10" s="24">
        <f>C2+7</f>
        <v>42681</v>
      </c>
      <c r="D10" s="18" t="s">
        <v>38</v>
      </c>
      <c r="E10" s="18">
        <v>7</v>
      </c>
      <c r="F10" s="18">
        <v>7.25</v>
      </c>
      <c r="G10" s="18">
        <v>7.25</v>
      </c>
      <c r="H10" s="18">
        <v>7.25</v>
      </c>
      <c r="I10" s="17" t="s">
        <v>39</v>
      </c>
      <c r="J10" s="18">
        <v>7.25</v>
      </c>
      <c r="K10" s="18">
        <v>7.25</v>
      </c>
      <c r="L10" s="18" t="s">
        <v>38</v>
      </c>
      <c r="M10" s="18">
        <v>8</v>
      </c>
      <c r="N10" s="18">
        <v>8</v>
      </c>
      <c r="O10" s="18">
        <v>8</v>
      </c>
      <c r="P10" s="18">
        <v>7</v>
      </c>
      <c r="Q10" s="18">
        <v>8.5</v>
      </c>
      <c r="R10" s="18">
        <v>8</v>
      </c>
      <c r="S10" s="25"/>
    </row>
    <row r="11" spans="1:19" x14ac:dyDescent="0.25">
      <c r="A11" s="26">
        <f t="shared" si="0"/>
        <v>42704</v>
      </c>
      <c r="B11" s="27">
        <f t="shared" si="1"/>
        <v>45</v>
      </c>
      <c r="C11" s="28">
        <f t="shared" ref="C11:C14" si="6">C3+7</f>
        <v>42682</v>
      </c>
      <c r="D11" s="19" t="s">
        <v>38</v>
      </c>
      <c r="E11" s="19">
        <v>7</v>
      </c>
      <c r="F11" s="19">
        <v>7.07</v>
      </c>
      <c r="G11" s="19">
        <v>7.07</v>
      </c>
      <c r="H11" s="19">
        <v>7.07</v>
      </c>
      <c r="I11" s="12" t="s">
        <v>39</v>
      </c>
      <c r="J11" s="19">
        <v>7.07</v>
      </c>
      <c r="K11" s="19">
        <v>7.07</v>
      </c>
      <c r="L11" s="19" t="s">
        <v>38</v>
      </c>
      <c r="M11" s="19">
        <v>8</v>
      </c>
      <c r="N11" s="19">
        <v>8</v>
      </c>
      <c r="O11" s="19">
        <v>8</v>
      </c>
      <c r="P11" s="19">
        <v>7</v>
      </c>
      <c r="Q11" s="19" t="s">
        <v>38</v>
      </c>
      <c r="R11" s="19">
        <v>7</v>
      </c>
      <c r="S11" s="29"/>
    </row>
    <row r="12" spans="1:19" x14ac:dyDescent="0.25">
      <c r="A12" s="26">
        <f t="shared" si="0"/>
        <v>42704</v>
      </c>
      <c r="B12" s="27">
        <f t="shared" si="1"/>
        <v>45</v>
      </c>
      <c r="C12" s="28">
        <f t="shared" si="6"/>
        <v>42683</v>
      </c>
      <c r="D12" s="19" t="s">
        <v>38</v>
      </c>
      <c r="E12" s="19">
        <v>7</v>
      </c>
      <c r="F12" s="19">
        <v>7</v>
      </c>
      <c r="G12" s="19">
        <v>7</v>
      </c>
      <c r="H12" s="19">
        <v>7</v>
      </c>
      <c r="I12" s="12" t="s">
        <v>39</v>
      </c>
      <c r="J12" s="19">
        <v>7</v>
      </c>
      <c r="K12" s="19">
        <v>7</v>
      </c>
      <c r="L12" s="19" t="s">
        <v>38</v>
      </c>
      <c r="M12" s="19">
        <v>8</v>
      </c>
      <c r="N12" s="19">
        <v>8</v>
      </c>
      <c r="O12" s="19">
        <v>8</v>
      </c>
      <c r="P12" s="19">
        <v>7.25</v>
      </c>
      <c r="Q12" s="19" t="s">
        <v>38</v>
      </c>
      <c r="R12" s="19">
        <v>7</v>
      </c>
      <c r="S12" s="29"/>
    </row>
    <row r="13" spans="1:19" x14ac:dyDescent="0.25">
      <c r="A13" s="26">
        <f t="shared" si="0"/>
        <v>42704</v>
      </c>
      <c r="B13" s="27">
        <f t="shared" si="1"/>
        <v>45</v>
      </c>
      <c r="C13" s="28">
        <f t="shared" si="6"/>
        <v>42684</v>
      </c>
      <c r="D13" s="19" t="s">
        <v>38</v>
      </c>
      <c r="E13" s="19">
        <v>6.75</v>
      </c>
      <c r="F13" s="19">
        <v>6.75</v>
      </c>
      <c r="G13" s="19">
        <v>6.75</v>
      </c>
      <c r="H13" s="19">
        <v>6.75</v>
      </c>
      <c r="I13" s="19">
        <v>6.75</v>
      </c>
      <c r="J13" s="19">
        <v>6.75</v>
      </c>
      <c r="K13" s="19">
        <v>6.75</v>
      </c>
      <c r="L13" s="19" t="s">
        <v>38</v>
      </c>
      <c r="M13" s="19">
        <v>7</v>
      </c>
      <c r="N13" s="19">
        <v>7</v>
      </c>
      <c r="O13" s="19">
        <v>7</v>
      </c>
      <c r="P13" s="12" t="s">
        <v>39</v>
      </c>
      <c r="Q13" s="19" t="s">
        <v>38</v>
      </c>
      <c r="R13" s="19">
        <v>7</v>
      </c>
      <c r="S13" s="29"/>
    </row>
    <row r="14" spans="1:19" ht="13" x14ac:dyDescent="0.25">
      <c r="A14" s="26">
        <f t="shared" si="0"/>
        <v>42704</v>
      </c>
      <c r="B14" s="27">
        <f t="shared" si="1"/>
        <v>45</v>
      </c>
      <c r="C14" s="28">
        <f t="shared" si="6"/>
        <v>42685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33">
        <f>SUM(D14:R14)</f>
        <v>0</v>
      </c>
    </row>
    <row r="15" spans="1:19" s="34" customFormat="1" ht="13" x14ac:dyDescent="0.25">
      <c r="A15" s="26">
        <f t="shared" si="0"/>
        <v>42704</v>
      </c>
      <c r="B15" s="27">
        <f t="shared" si="1"/>
        <v>45</v>
      </c>
      <c r="C15" s="31" t="s">
        <v>17</v>
      </c>
      <c r="D15" s="32">
        <f>SUM(D10:D14)</f>
        <v>0</v>
      </c>
      <c r="E15" s="32">
        <f t="shared" ref="E15" si="7">SUM(E10:E14)</f>
        <v>27.75</v>
      </c>
      <c r="F15" s="32">
        <f t="shared" ref="F15" si="8">SUM(F10:F14)</f>
        <v>28.07</v>
      </c>
      <c r="G15" s="32">
        <f t="shared" ref="G15" si="9">SUM(G10:G14)</f>
        <v>28.07</v>
      </c>
      <c r="H15" s="32">
        <f t="shared" ref="H15" si="10">SUM(H10:H14)</f>
        <v>28.07</v>
      </c>
      <c r="I15" s="32">
        <f t="shared" ref="I15" si="11">SUM(I10:I14)</f>
        <v>6.75</v>
      </c>
      <c r="J15" s="32">
        <f t="shared" ref="J15" si="12">SUM(J10:J14)</f>
        <v>28.07</v>
      </c>
      <c r="K15" s="32">
        <f t="shared" ref="K15" si="13">SUM(K10:K14)</f>
        <v>28.07</v>
      </c>
      <c r="L15" s="32">
        <f t="shared" ref="L15" si="14">SUM(L10:L14)</f>
        <v>0</v>
      </c>
      <c r="M15" s="32">
        <f t="shared" ref="M15" si="15">SUM(M10:M14)</f>
        <v>31</v>
      </c>
      <c r="N15" s="32">
        <f t="shared" ref="N15" si="16">SUM(N10:N14)</f>
        <v>31</v>
      </c>
      <c r="O15" s="32">
        <f t="shared" ref="O15" si="17">SUM(O10:O14)</f>
        <v>31</v>
      </c>
      <c r="P15" s="32">
        <f t="shared" ref="P15" si="18">SUM(P10:P14)</f>
        <v>21.25</v>
      </c>
      <c r="Q15" s="32">
        <f t="shared" ref="Q15" si="19">SUM(Q10:Q14)</f>
        <v>8.5</v>
      </c>
      <c r="R15" s="32">
        <f t="shared" ref="R15" si="20">SUM(R10:R14)</f>
        <v>29</v>
      </c>
      <c r="S15" s="33">
        <f t="shared" ref="S15:S16" si="21">SUM(D15:R15)</f>
        <v>326.60000000000002</v>
      </c>
    </row>
    <row r="16" spans="1:19" s="34" customFormat="1" ht="13" x14ac:dyDescent="0.25">
      <c r="A16" s="26">
        <f t="shared" si="0"/>
        <v>42704</v>
      </c>
      <c r="B16" s="27">
        <f t="shared" si="1"/>
        <v>45</v>
      </c>
      <c r="C16" s="31" t="s">
        <v>18</v>
      </c>
      <c r="D16" s="32">
        <f>MIN(D15,35)</f>
        <v>0</v>
      </c>
      <c r="E16" s="32">
        <f t="shared" ref="E16" si="22">MIN(E15,35)</f>
        <v>27.75</v>
      </c>
      <c r="F16" s="32">
        <f t="shared" ref="F16" si="23">MIN(F15,35)</f>
        <v>28.07</v>
      </c>
      <c r="G16" s="32">
        <f t="shared" ref="G16" si="24">MIN(G15,35)</f>
        <v>28.07</v>
      </c>
      <c r="H16" s="32">
        <f t="shared" ref="H16" si="25">MIN(H15,35)</f>
        <v>28.07</v>
      </c>
      <c r="I16" s="32">
        <f t="shared" ref="I16" si="26">MIN(I15,35)</f>
        <v>6.75</v>
      </c>
      <c r="J16" s="32">
        <f t="shared" ref="J16" si="27">MIN(J15,35)</f>
        <v>28.07</v>
      </c>
      <c r="K16" s="32">
        <f t="shared" ref="K16" si="28">MIN(K15,35)</f>
        <v>28.07</v>
      </c>
      <c r="L16" s="32">
        <f t="shared" ref="L16" si="29">MIN(L15,35)</f>
        <v>0</v>
      </c>
      <c r="M16" s="32">
        <f t="shared" ref="M16" si="30">MIN(M15,35)</f>
        <v>31</v>
      </c>
      <c r="N16" s="32">
        <f t="shared" ref="N16" si="31">MIN(N15,35)</f>
        <v>31</v>
      </c>
      <c r="O16" s="32">
        <f t="shared" ref="O16" si="32">MIN(O15,35)</f>
        <v>31</v>
      </c>
      <c r="P16" s="32">
        <f t="shared" ref="P16" si="33">MIN(P15,35)</f>
        <v>21.25</v>
      </c>
      <c r="Q16" s="32">
        <f t="shared" ref="Q16" si="34">MIN(Q15,35)</f>
        <v>8.5</v>
      </c>
      <c r="R16" s="32">
        <f t="shared" ref="R16" si="35">MIN(R15,35)</f>
        <v>29</v>
      </c>
      <c r="S16" s="33">
        <f t="shared" si="21"/>
        <v>326.60000000000002</v>
      </c>
    </row>
    <row r="17" spans="1:19" s="34" customFormat="1" ht="13.5" thickBot="1" x14ac:dyDescent="0.3">
      <c r="A17" s="35">
        <f t="shared" si="0"/>
        <v>42704</v>
      </c>
      <c r="B17" s="36">
        <f t="shared" si="1"/>
        <v>45</v>
      </c>
      <c r="C17" s="37" t="s">
        <v>19</v>
      </c>
      <c r="D17" s="38">
        <f>D15-D16</f>
        <v>0</v>
      </c>
      <c r="E17" s="38">
        <f t="shared" ref="E17" si="36">E15-E16</f>
        <v>0</v>
      </c>
      <c r="F17" s="38">
        <f t="shared" ref="F17" si="37">F15-F16</f>
        <v>0</v>
      </c>
      <c r="G17" s="38">
        <f t="shared" ref="G17" si="38">G15-G16</f>
        <v>0</v>
      </c>
      <c r="H17" s="38">
        <f t="shared" ref="H17" si="39">H15-H16</f>
        <v>0</v>
      </c>
      <c r="I17" s="38">
        <f t="shared" ref="I17" si="40">I15-I16</f>
        <v>0</v>
      </c>
      <c r="J17" s="38">
        <f t="shared" ref="J17" si="41">J15-J16</f>
        <v>0</v>
      </c>
      <c r="K17" s="38">
        <f t="shared" ref="K17" si="42">K15-K16</f>
        <v>0</v>
      </c>
      <c r="L17" s="38">
        <f t="shared" ref="L17" si="43">L15-L16</f>
        <v>0</v>
      </c>
      <c r="M17" s="38">
        <f t="shared" ref="M17" si="44">M15-M16</f>
        <v>0</v>
      </c>
      <c r="N17" s="38">
        <f t="shared" ref="N17" si="45">N15-N16</f>
        <v>0</v>
      </c>
      <c r="O17" s="38">
        <f t="shared" ref="O17" si="46">O15-O16</f>
        <v>0</v>
      </c>
      <c r="P17" s="38">
        <f t="shared" ref="P17" si="47">P15-P16</f>
        <v>0</v>
      </c>
      <c r="Q17" s="38">
        <f t="shared" ref="Q17" si="48">Q15-Q16</f>
        <v>0</v>
      </c>
      <c r="R17" s="38">
        <f t="shared" ref="R17" si="49">R15-R16</f>
        <v>0</v>
      </c>
      <c r="S17" s="40"/>
    </row>
    <row r="18" spans="1:19" x14ac:dyDescent="0.25">
      <c r="A18" s="22">
        <f t="shared" si="0"/>
        <v>42704</v>
      </c>
      <c r="B18" s="23">
        <f t="shared" si="1"/>
        <v>46</v>
      </c>
      <c r="C18" s="24">
        <f>C10+7</f>
        <v>42688</v>
      </c>
      <c r="D18" s="18" t="s">
        <v>38</v>
      </c>
      <c r="E18" s="18">
        <v>7</v>
      </c>
      <c r="F18" s="18">
        <v>7</v>
      </c>
      <c r="G18" s="17" t="s">
        <v>39</v>
      </c>
      <c r="H18" s="18">
        <v>7</v>
      </c>
      <c r="I18" s="18">
        <v>7</v>
      </c>
      <c r="J18" s="18">
        <v>7</v>
      </c>
      <c r="K18" s="18">
        <v>7</v>
      </c>
      <c r="L18" s="18" t="s">
        <v>38</v>
      </c>
      <c r="M18" s="18">
        <v>8</v>
      </c>
      <c r="N18" s="18">
        <v>8</v>
      </c>
      <c r="O18" s="18">
        <v>8</v>
      </c>
      <c r="P18" s="18">
        <v>7</v>
      </c>
      <c r="Q18" s="18">
        <v>7</v>
      </c>
      <c r="R18" s="18">
        <v>7</v>
      </c>
      <c r="S18" s="25"/>
    </row>
    <row r="19" spans="1:19" x14ac:dyDescent="0.25">
      <c r="A19" s="26">
        <f t="shared" si="0"/>
        <v>42704</v>
      </c>
      <c r="B19" s="27">
        <f t="shared" si="1"/>
        <v>46</v>
      </c>
      <c r="C19" s="28">
        <f t="shared" ref="C19:C22" si="50">C11+7</f>
        <v>42689</v>
      </c>
      <c r="D19" s="19" t="s">
        <v>38</v>
      </c>
      <c r="E19" s="19">
        <v>7</v>
      </c>
      <c r="F19" s="19">
        <v>7</v>
      </c>
      <c r="G19" s="12" t="s">
        <v>39</v>
      </c>
      <c r="H19" s="19">
        <v>7</v>
      </c>
      <c r="I19" s="19">
        <v>7</v>
      </c>
      <c r="J19" s="19">
        <v>7</v>
      </c>
      <c r="K19" s="19">
        <v>7</v>
      </c>
      <c r="L19" s="19">
        <v>7</v>
      </c>
      <c r="M19" s="19">
        <v>8</v>
      </c>
      <c r="N19" s="19">
        <v>8</v>
      </c>
      <c r="O19" s="19">
        <v>8</v>
      </c>
      <c r="P19" s="19">
        <v>7.5</v>
      </c>
      <c r="Q19" s="19">
        <v>7</v>
      </c>
      <c r="R19" s="19">
        <v>7</v>
      </c>
      <c r="S19" s="29"/>
    </row>
    <row r="20" spans="1:19" x14ac:dyDescent="0.25">
      <c r="A20" s="26">
        <f t="shared" si="0"/>
        <v>42704</v>
      </c>
      <c r="B20" s="27">
        <f t="shared" si="1"/>
        <v>46</v>
      </c>
      <c r="C20" s="28">
        <f t="shared" si="50"/>
        <v>42690</v>
      </c>
      <c r="D20" s="19" t="s">
        <v>38</v>
      </c>
      <c r="E20" s="19">
        <v>7</v>
      </c>
      <c r="F20" s="19">
        <v>7</v>
      </c>
      <c r="G20" s="19">
        <v>7</v>
      </c>
      <c r="H20" s="19">
        <v>7</v>
      </c>
      <c r="I20" s="30" t="s">
        <v>37</v>
      </c>
      <c r="J20" s="19">
        <v>7</v>
      </c>
      <c r="K20" s="19">
        <v>7</v>
      </c>
      <c r="L20" s="19">
        <v>7</v>
      </c>
      <c r="M20" s="19">
        <v>8</v>
      </c>
      <c r="N20" s="19">
        <v>8</v>
      </c>
      <c r="O20" s="19">
        <v>8</v>
      </c>
      <c r="P20" s="19">
        <v>7.5</v>
      </c>
      <c r="Q20" s="19">
        <v>7</v>
      </c>
      <c r="R20" s="19">
        <v>7</v>
      </c>
      <c r="S20" s="29"/>
    </row>
    <row r="21" spans="1:19" x14ac:dyDescent="0.25">
      <c r="A21" s="26">
        <f t="shared" si="0"/>
        <v>42704</v>
      </c>
      <c r="B21" s="27">
        <f t="shared" si="1"/>
        <v>46</v>
      </c>
      <c r="C21" s="28">
        <f t="shared" si="50"/>
        <v>42691</v>
      </c>
      <c r="D21" s="19" t="s">
        <v>38</v>
      </c>
      <c r="E21" s="19">
        <v>7</v>
      </c>
      <c r="F21" s="19">
        <v>7</v>
      </c>
      <c r="G21" s="19">
        <v>7</v>
      </c>
      <c r="H21" s="19">
        <v>7</v>
      </c>
      <c r="I21" s="19">
        <v>7.25</v>
      </c>
      <c r="J21" s="19">
        <v>7</v>
      </c>
      <c r="K21" s="19">
        <v>7</v>
      </c>
      <c r="L21" s="19">
        <v>7</v>
      </c>
      <c r="M21" s="19">
        <v>8</v>
      </c>
      <c r="N21" s="19">
        <v>8</v>
      </c>
      <c r="O21" s="19">
        <v>8</v>
      </c>
      <c r="P21" s="19">
        <v>9.5</v>
      </c>
      <c r="Q21" s="19">
        <v>8.5</v>
      </c>
      <c r="R21" s="19">
        <v>8</v>
      </c>
      <c r="S21" s="29"/>
    </row>
    <row r="22" spans="1:19" x14ac:dyDescent="0.25">
      <c r="A22" s="26">
        <f t="shared" si="0"/>
        <v>42704</v>
      </c>
      <c r="B22" s="27">
        <f t="shared" si="1"/>
        <v>46</v>
      </c>
      <c r="C22" s="28">
        <f t="shared" si="50"/>
        <v>42692</v>
      </c>
      <c r="D22" s="19" t="s">
        <v>38</v>
      </c>
      <c r="E22" s="19">
        <v>7</v>
      </c>
      <c r="F22" s="19">
        <v>7</v>
      </c>
      <c r="G22" s="19">
        <v>7</v>
      </c>
      <c r="H22" s="19">
        <v>7</v>
      </c>
      <c r="I22" s="19">
        <v>7</v>
      </c>
      <c r="J22" s="19">
        <v>7</v>
      </c>
      <c r="K22" s="19">
        <v>7</v>
      </c>
      <c r="L22" s="19">
        <v>7</v>
      </c>
      <c r="M22" s="19">
        <v>7</v>
      </c>
      <c r="N22" s="19">
        <v>7</v>
      </c>
      <c r="O22" s="19">
        <v>7</v>
      </c>
      <c r="P22" s="19">
        <v>8.75</v>
      </c>
      <c r="Q22" s="19">
        <v>6</v>
      </c>
      <c r="R22" s="19">
        <v>6</v>
      </c>
      <c r="S22" s="29"/>
    </row>
    <row r="23" spans="1:19" s="34" customFormat="1" ht="13" x14ac:dyDescent="0.25">
      <c r="A23" s="26">
        <f t="shared" si="0"/>
        <v>42704</v>
      </c>
      <c r="B23" s="27">
        <f t="shared" si="1"/>
        <v>46</v>
      </c>
      <c r="C23" s="31" t="s">
        <v>17</v>
      </c>
      <c r="D23" s="32">
        <f>SUM(D18:D22)</f>
        <v>0</v>
      </c>
      <c r="E23" s="32">
        <f t="shared" ref="E23" si="51">SUM(E18:E22)</f>
        <v>35</v>
      </c>
      <c r="F23" s="32">
        <f t="shared" ref="F23" si="52">SUM(F18:F22)</f>
        <v>35</v>
      </c>
      <c r="G23" s="32">
        <f t="shared" ref="G23" si="53">SUM(G18:G22)</f>
        <v>21</v>
      </c>
      <c r="H23" s="32">
        <f t="shared" ref="H23" si="54">SUM(H18:H22)</f>
        <v>35</v>
      </c>
      <c r="I23" s="32">
        <f t="shared" ref="I23" si="55">SUM(I18:I22)</f>
        <v>28.25</v>
      </c>
      <c r="J23" s="32">
        <f t="shared" ref="J23" si="56">SUM(J18:J22)</f>
        <v>35</v>
      </c>
      <c r="K23" s="32">
        <f t="shared" ref="K23" si="57">SUM(K18:K22)</f>
        <v>35</v>
      </c>
      <c r="L23" s="32">
        <f t="shared" ref="L23" si="58">SUM(L18:L22)</f>
        <v>28</v>
      </c>
      <c r="M23" s="32">
        <f t="shared" ref="M23" si="59">SUM(M18:M22)</f>
        <v>39</v>
      </c>
      <c r="N23" s="32">
        <f t="shared" ref="N23" si="60">SUM(N18:N22)</f>
        <v>39</v>
      </c>
      <c r="O23" s="32">
        <f t="shared" ref="O23" si="61">SUM(O18:O22)</f>
        <v>39</v>
      </c>
      <c r="P23" s="32">
        <f t="shared" ref="P23" si="62">SUM(P18:P22)</f>
        <v>40.25</v>
      </c>
      <c r="Q23" s="32">
        <f t="shared" ref="Q23" si="63">SUM(Q18:Q22)</f>
        <v>35.5</v>
      </c>
      <c r="R23" s="32">
        <f t="shared" ref="R23" si="64">SUM(R18:R22)</f>
        <v>35</v>
      </c>
      <c r="S23" s="33">
        <f>SUM(D23:R23)</f>
        <v>480</v>
      </c>
    </row>
    <row r="24" spans="1:19" s="34" customFormat="1" ht="13" x14ac:dyDescent="0.25">
      <c r="A24" s="26">
        <f t="shared" si="0"/>
        <v>42704</v>
      </c>
      <c r="B24" s="27">
        <f t="shared" si="1"/>
        <v>46</v>
      </c>
      <c r="C24" s="31" t="s">
        <v>18</v>
      </c>
      <c r="D24" s="32">
        <f>MIN(D23,35)</f>
        <v>0</v>
      </c>
      <c r="E24" s="32">
        <f t="shared" ref="E24" si="65">MIN(E23,35)</f>
        <v>35</v>
      </c>
      <c r="F24" s="32">
        <f t="shared" ref="F24" si="66">MIN(F23,35)</f>
        <v>35</v>
      </c>
      <c r="G24" s="32">
        <f t="shared" ref="G24" si="67">MIN(G23,35)</f>
        <v>21</v>
      </c>
      <c r="H24" s="32">
        <f t="shared" ref="H24" si="68">MIN(H23,35)</f>
        <v>35</v>
      </c>
      <c r="I24" s="32">
        <f t="shared" ref="I24" si="69">MIN(I23,35)</f>
        <v>28.25</v>
      </c>
      <c r="J24" s="32">
        <f t="shared" ref="J24" si="70">MIN(J23,35)</f>
        <v>35</v>
      </c>
      <c r="K24" s="32">
        <f t="shared" ref="K24" si="71">MIN(K23,35)</f>
        <v>35</v>
      </c>
      <c r="L24" s="32">
        <f t="shared" ref="L24" si="72">MIN(L23,35)</f>
        <v>28</v>
      </c>
      <c r="M24" s="32">
        <f t="shared" ref="M24" si="73">MIN(M23,35)</f>
        <v>35</v>
      </c>
      <c r="N24" s="32">
        <f t="shared" ref="N24" si="74">MIN(N23,35)</f>
        <v>35</v>
      </c>
      <c r="O24" s="32">
        <f t="shared" ref="O24" si="75">MIN(O23,35)</f>
        <v>35</v>
      </c>
      <c r="P24" s="32">
        <f t="shared" ref="P24" si="76">MIN(P23,35)</f>
        <v>35</v>
      </c>
      <c r="Q24" s="32">
        <f t="shared" ref="Q24" si="77">MIN(Q23,35)</f>
        <v>35</v>
      </c>
      <c r="R24" s="32">
        <f t="shared" ref="R24" si="78">MIN(R23,35)</f>
        <v>35</v>
      </c>
      <c r="S24" s="33">
        <f t="shared" ref="S24:S25" si="79">SUM(D24:R24)</f>
        <v>462.25</v>
      </c>
    </row>
    <row r="25" spans="1:19" s="34" customFormat="1" ht="13.5" thickBot="1" x14ac:dyDescent="0.3">
      <c r="A25" s="35">
        <f t="shared" si="0"/>
        <v>42704</v>
      </c>
      <c r="B25" s="36">
        <f t="shared" si="1"/>
        <v>46</v>
      </c>
      <c r="C25" s="37" t="s">
        <v>19</v>
      </c>
      <c r="D25" s="38">
        <f>D23-D24</f>
        <v>0</v>
      </c>
      <c r="E25" s="38">
        <f t="shared" ref="E25" si="80">E23-E24</f>
        <v>0</v>
      </c>
      <c r="F25" s="38">
        <f t="shared" ref="F25" si="81">F23-F24</f>
        <v>0</v>
      </c>
      <c r="G25" s="38">
        <f t="shared" ref="G25" si="82">G23-G24</f>
        <v>0</v>
      </c>
      <c r="H25" s="38">
        <f t="shared" ref="H25" si="83">H23-H24</f>
        <v>0</v>
      </c>
      <c r="I25" s="38">
        <f t="shared" ref="I25" si="84">I23-I24</f>
        <v>0</v>
      </c>
      <c r="J25" s="38">
        <f t="shared" ref="J25" si="85">J23-J24</f>
        <v>0</v>
      </c>
      <c r="K25" s="38">
        <f t="shared" ref="K25" si="86">K23-K24</f>
        <v>0</v>
      </c>
      <c r="L25" s="38">
        <f t="shared" ref="L25" si="87">L23-L24</f>
        <v>0</v>
      </c>
      <c r="M25" s="38">
        <f t="shared" ref="M25" si="88">M23-M24</f>
        <v>4</v>
      </c>
      <c r="N25" s="38">
        <f t="shared" ref="N25" si="89">N23-N24</f>
        <v>4</v>
      </c>
      <c r="O25" s="38">
        <f t="shared" ref="O25" si="90">O23-O24</f>
        <v>4</v>
      </c>
      <c r="P25" s="38">
        <f t="shared" ref="P25" si="91">P23-P24</f>
        <v>5.25</v>
      </c>
      <c r="Q25" s="38">
        <f t="shared" ref="Q25" si="92">Q23-Q24</f>
        <v>0.5</v>
      </c>
      <c r="R25" s="38">
        <f t="shared" ref="R25" si="93">R23-R24</f>
        <v>0</v>
      </c>
      <c r="S25" s="39">
        <f t="shared" si="79"/>
        <v>17.75</v>
      </c>
    </row>
    <row r="26" spans="1:19" s="12" customFormat="1" x14ac:dyDescent="0.25">
      <c r="A26" s="22">
        <f t="shared" si="0"/>
        <v>42704</v>
      </c>
      <c r="B26" s="23">
        <f t="shared" si="1"/>
        <v>47</v>
      </c>
      <c r="C26" s="24">
        <f>C18+7</f>
        <v>42695</v>
      </c>
      <c r="D26" s="18" t="s">
        <v>38</v>
      </c>
      <c r="E26" s="18">
        <v>7.28</v>
      </c>
      <c r="F26" s="18">
        <v>7</v>
      </c>
      <c r="G26" s="18">
        <v>7</v>
      </c>
      <c r="H26" s="18">
        <v>7</v>
      </c>
      <c r="I26" s="18">
        <v>7</v>
      </c>
      <c r="J26" s="18">
        <v>7</v>
      </c>
      <c r="K26" s="18">
        <v>7</v>
      </c>
      <c r="L26" s="18">
        <v>7</v>
      </c>
      <c r="M26" s="18">
        <v>8</v>
      </c>
      <c r="N26" s="18">
        <v>8</v>
      </c>
      <c r="O26" s="18">
        <v>8</v>
      </c>
      <c r="P26" s="18">
        <v>7.25</v>
      </c>
      <c r="Q26" s="18">
        <v>8</v>
      </c>
      <c r="R26" s="18">
        <v>7</v>
      </c>
      <c r="S26" s="20"/>
    </row>
    <row r="27" spans="1:19" s="12" customFormat="1" x14ac:dyDescent="0.25">
      <c r="A27" s="26">
        <f t="shared" si="0"/>
        <v>42704</v>
      </c>
      <c r="B27" s="27">
        <f t="shared" si="1"/>
        <v>47</v>
      </c>
      <c r="C27" s="28">
        <f t="shared" ref="C27:C30" si="94">C19+7</f>
        <v>42696</v>
      </c>
      <c r="D27" s="19" t="s">
        <v>38</v>
      </c>
      <c r="E27" s="19">
        <v>7</v>
      </c>
      <c r="F27" s="19">
        <v>7</v>
      </c>
      <c r="G27" s="19">
        <v>7</v>
      </c>
      <c r="H27" s="19">
        <v>7</v>
      </c>
      <c r="I27" s="19">
        <v>7</v>
      </c>
      <c r="J27" s="19">
        <v>7</v>
      </c>
      <c r="K27" s="19">
        <v>7</v>
      </c>
      <c r="L27" s="19">
        <v>7</v>
      </c>
      <c r="M27" s="19">
        <v>8</v>
      </c>
      <c r="N27" s="19">
        <v>8</v>
      </c>
      <c r="O27" s="19">
        <v>8</v>
      </c>
      <c r="P27" s="19">
        <v>8.25</v>
      </c>
      <c r="Q27" s="19">
        <v>7.14</v>
      </c>
      <c r="R27" s="19">
        <v>7</v>
      </c>
      <c r="S27" s="21"/>
    </row>
    <row r="28" spans="1:19" s="12" customFormat="1" x14ac:dyDescent="0.25">
      <c r="A28" s="26">
        <f t="shared" si="0"/>
        <v>42704</v>
      </c>
      <c r="B28" s="27">
        <f t="shared" si="1"/>
        <v>47</v>
      </c>
      <c r="C28" s="28">
        <f t="shared" si="94"/>
        <v>42697</v>
      </c>
      <c r="D28" s="19" t="s">
        <v>38</v>
      </c>
      <c r="E28" s="19">
        <v>7</v>
      </c>
      <c r="F28" s="19">
        <v>7</v>
      </c>
      <c r="G28" s="19">
        <v>7</v>
      </c>
      <c r="H28" s="19">
        <v>7</v>
      </c>
      <c r="I28" s="19">
        <v>7</v>
      </c>
      <c r="J28" s="19">
        <v>7</v>
      </c>
      <c r="K28" s="19">
        <v>7</v>
      </c>
      <c r="L28" s="19">
        <v>7</v>
      </c>
      <c r="M28" s="19">
        <v>8</v>
      </c>
      <c r="N28" s="19">
        <v>8</v>
      </c>
      <c r="O28" s="19">
        <v>8</v>
      </c>
      <c r="P28" s="19">
        <v>8</v>
      </c>
      <c r="Q28" s="19">
        <v>8</v>
      </c>
      <c r="R28" s="19">
        <v>7</v>
      </c>
      <c r="S28" s="21"/>
    </row>
    <row r="29" spans="1:19" s="12" customFormat="1" x14ac:dyDescent="0.25">
      <c r="A29" s="26">
        <f t="shared" si="0"/>
        <v>42704</v>
      </c>
      <c r="B29" s="27">
        <f t="shared" si="1"/>
        <v>47</v>
      </c>
      <c r="C29" s="28">
        <f t="shared" si="94"/>
        <v>42698</v>
      </c>
      <c r="D29" s="19" t="s">
        <v>38</v>
      </c>
      <c r="E29" s="19">
        <v>7</v>
      </c>
      <c r="F29" s="19">
        <v>7</v>
      </c>
      <c r="G29" s="19">
        <v>7</v>
      </c>
      <c r="H29" s="19">
        <v>7</v>
      </c>
      <c r="I29" s="19">
        <v>7</v>
      </c>
      <c r="J29" s="19">
        <v>7</v>
      </c>
      <c r="K29" s="19">
        <v>7</v>
      </c>
      <c r="L29" s="19">
        <v>7</v>
      </c>
      <c r="M29" s="19">
        <v>8</v>
      </c>
      <c r="N29" s="19">
        <v>8</v>
      </c>
      <c r="O29" s="19">
        <v>8</v>
      </c>
      <c r="P29" s="19">
        <v>7</v>
      </c>
      <c r="Q29" s="19">
        <v>6.75</v>
      </c>
      <c r="R29" s="19">
        <v>7</v>
      </c>
      <c r="S29" s="21"/>
    </row>
    <row r="30" spans="1:19" s="12" customFormat="1" x14ac:dyDescent="0.25">
      <c r="A30" s="26">
        <f t="shared" si="0"/>
        <v>42704</v>
      </c>
      <c r="B30" s="27">
        <f t="shared" si="1"/>
        <v>47</v>
      </c>
      <c r="C30" s="28">
        <f t="shared" si="94"/>
        <v>42699</v>
      </c>
      <c r="D30" s="19" t="s">
        <v>38</v>
      </c>
      <c r="E30" s="12" t="s">
        <v>39</v>
      </c>
      <c r="F30" s="19">
        <v>7</v>
      </c>
      <c r="G30" s="19">
        <v>7</v>
      </c>
      <c r="H30" s="19">
        <v>6.25</v>
      </c>
      <c r="I30" s="19">
        <v>7</v>
      </c>
      <c r="J30" s="12" t="s">
        <v>39</v>
      </c>
      <c r="K30" s="19">
        <v>7</v>
      </c>
      <c r="L30" s="19">
        <v>7</v>
      </c>
      <c r="M30" s="19">
        <v>7</v>
      </c>
      <c r="N30" s="19">
        <v>7</v>
      </c>
      <c r="O30" s="19">
        <v>7</v>
      </c>
      <c r="P30" s="19">
        <v>8.75</v>
      </c>
      <c r="Q30" s="19">
        <v>8.5</v>
      </c>
      <c r="R30" s="19">
        <v>8.5</v>
      </c>
      <c r="S30" s="21"/>
    </row>
    <row r="31" spans="1:19" s="34" customFormat="1" ht="13" x14ac:dyDescent="0.25">
      <c r="A31" s="26">
        <f t="shared" si="0"/>
        <v>42704</v>
      </c>
      <c r="B31" s="27">
        <f t="shared" si="1"/>
        <v>47</v>
      </c>
      <c r="C31" s="31" t="s">
        <v>17</v>
      </c>
      <c r="D31" s="32">
        <f>SUM(D26:D30)</f>
        <v>0</v>
      </c>
      <c r="E31" s="32">
        <f t="shared" ref="E31" si="95">SUM(E26:E30)</f>
        <v>28.28</v>
      </c>
      <c r="F31" s="32">
        <f t="shared" ref="F31" si="96">SUM(F26:F30)</f>
        <v>35</v>
      </c>
      <c r="G31" s="32">
        <f t="shared" ref="G31" si="97">SUM(G26:G30)</f>
        <v>35</v>
      </c>
      <c r="H31" s="32">
        <f t="shared" ref="H31" si="98">SUM(H26:H30)</f>
        <v>34.25</v>
      </c>
      <c r="I31" s="32">
        <f t="shared" ref="I31" si="99">SUM(I26:I30)</f>
        <v>35</v>
      </c>
      <c r="J31" s="32">
        <f t="shared" ref="J31" si="100">SUM(J26:J30)</f>
        <v>28</v>
      </c>
      <c r="K31" s="32">
        <f t="shared" ref="K31" si="101">SUM(K26:K30)</f>
        <v>35</v>
      </c>
      <c r="L31" s="32">
        <f t="shared" ref="L31" si="102">SUM(L26:L30)</f>
        <v>35</v>
      </c>
      <c r="M31" s="32">
        <f t="shared" ref="M31" si="103">SUM(M26:M30)</f>
        <v>39</v>
      </c>
      <c r="N31" s="32">
        <f t="shared" ref="N31" si="104">SUM(N26:N30)</f>
        <v>39</v>
      </c>
      <c r="O31" s="32">
        <f t="shared" ref="O31" si="105">SUM(O26:O30)</f>
        <v>39</v>
      </c>
      <c r="P31" s="32">
        <f t="shared" ref="P31" si="106">SUM(P26:P30)</f>
        <v>39.25</v>
      </c>
      <c r="Q31" s="32">
        <f t="shared" ref="Q31" si="107">SUM(Q26:Q30)</f>
        <v>38.39</v>
      </c>
      <c r="R31" s="32">
        <f t="shared" ref="R31" si="108">SUM(R26:R30)</f>
        <v>36.5</v>
      </c>
      <c r="S31" s="33">
        <f>SUM(D31:R31)</f>
        <v>496.66999999999996</v>
      </c>
    </row>
    <row r="32" spans="1:19" s="34" customFormat="1" ht="13" x14ac:dyDescent="0.25">
      <c r="A32" s="26">
        <f t="shared" si="0"/>
        <v>42704</v>
      </c>
      <c r="B32" s="27">
        <f t="shared" si="1"/>
        <v>47</v>
      </c>
      <c r="C32" s="31" t="s">
        <v>18</v>
      </c>
      <c r="D32" s="32">
        <f>MIN(D31,35)</f>
        <v>0</v>
      </c>
      <c r="E32" s="32">
        <f t="shared" ref="E32" si="109">MIN(E31,35)</f>
        <v>28.28</v>
      </c>
      <c r="F32" s="32">
        <f t="shared" ref="F32" si="110">MIN(F31,35)</f>
        <v>35</v>
      </c>
      <c r="G32" s="32">
        <f t="shared" ref="G32" si="111">MIN(G31,35)</f>
        <v>35</v>
      </c>
      <c r="H32" s="32">
        <f t="shared" ref="H32" si="112">MIN(H31,35)</f>
        <v>34.25</v>
      </c>
      <c r="I32" s="32">
        <f t="shared" ref="I32" si="113">MIN(I31,35)</f>
        <v>35</v>
      </c>
      <c r="J32" s="32">
        <f t="shared" ref="J32" si="114">MIN(J31,35)</f>
        <v>28</v>
      </c>
      <c r="K32" s="32">
        <f t="shared" ref="K32" si="115">MIN(K31,35)</f>
        <v>35</v>
      </c>
      <c r="L32" s="32">
        <f t="shared" ref="L32" si="116">MIN(L31,35)</f>
        <v>35</v>
      </c>
      <c r="M32" s="32">
        <f t="shared" ref="M32" si="117">MIN(M31,35)</f>
        <v>35</v>
      </c>
      <c r="N32" s="32">
        <f t="shared" ref="N32" si="118">MIN(N31,35)</f>
        <v>35</v>
      </c>
      <c r="O32" s="32">
        <f t="shared" ref="O32" si="119">MIN(O31,35)</f>
        <v>35</v>
      </c>
      <c r="P32" s="32">
        <f t="shared" ref="P32" si="120">MIN(P31,35)</f>
        <v>35</v>
      </c>
      <c r="Q32" s="32">
        <f t="shared" ref="Q32" si="121">MIN(Q31,35)</f>
        <v>35</v>
      </c>
      <c r="R32" s="32">
        <f t="shared" ref="R32" si="122">MIN(R31,35)</f>
        <v>35</v>
      </c>
      <c r="S32" s="33">
        <f t="shared" ref="S32:S33" si="123">SUM(D32:R32)</f>
        <v>475.53</v>
      </c>
    </row>
    <row r="33" spans="1:19" s="34" customFormat="1" ht="13.5" thickBot="1" x14ac:dyDescent="0.3">
      <c r="A33" s="35">
        <f t="shared" si="0"/>
        <v>42704</v>
      </c>
      <c r="B33" s="36">
        <f t="shared" si="1"/>
        <v>47</v>
      </c>
      <c r="C33" s="37" t="s">
        <v>19</v>
      </c>
      <c r="D33" s="38">
        <f>D31-D32</f>
        <v>0</v>
      </c>
      <c r="E33" s="38">
        <f t="shared" ref="E33" si="124">E31-E32</f>
        <v>0</v>
      </c>
      <c r="F33" s="38">
        <f t="shared" ref="F33" si="125">F31-F32</f>
        <v>0</v>
      </c>
      <c r="G33" s="38">
        <f t="shared" ref="G33" si="126">G31-G32</f>
        <v>0</v>
      </c>
      <c r="H33" s="38">
        <f t="shared" ref="H33" si="127">H31-H32</f>
        <v>0</v>
      </c>
      <c r="I33" s="38">
        <f t="shared" ref="I33" si="128">I31-I32</f>
        <v>0</v>
      </c>
      <c r="J33" s="38">
        <f t="shared" ref="J33" si="129">J31-J32</f>
        <v>0</v>
      </c>
      <c r="K33" s="38">
        <f t="shared" ref="K33" si="130">K31-K32</f>
        <v>0</v>
      </c>
      <c r="L33" s="38">
        <f t="shared" ref="L33" si="131">L31-L32</f>
        <v>0</v>
      </c>
      <c r="M33" s="38">
        <f t="shared" ref="M33" si="132">M31-M32</f>
        <v>4</v>
      </c>
      <c r="N33" s="38">
        <f t="shared" ref="N33" si="133">N31-N32</f>
        <v>4</v>
      </c>
      <c r="O33" s="38">
        <f t="shared" ref="O33" si="134">O31-O32</f>
        <v>4</v>
      </c>
      <c r="P33" s="38">
        <f t="shared" ref="P33" si="135">P31-P32</f>
        <v>4.25</v>
      </c>
      <c r="Q33" s="38">
        <f t="shared" ref="Q33" si="136">Q31-Q32</f>
        <v>3.3900000000000006</v>
      </c>
      <c r="R33" s="38">
        <f t="shared" ref="R33" si="137">R31-R32</f>
        <v>1.5</v>
      </c>
      <c r="S33" s="39">
        <f t="shared" si="123"/>
        <v>21.14</v>
      </c>
    </row>
    <row r="34" spans="1:19" s="12" customFormat="1" x14ac:dyDescent="0.25">
      <c r="A34" s="22">
        <f t="shared" si="0"/>
        <v>42704</v>
      </c>
      <c r="B34" s="23">
        <f t="shared" si="1"/>
        <v>48</v>
      </c>
      <c r="C34" s="24">
        <f>C26+7</f>
        <v>42702</v>
      </c>
      <c r="D34" s="18" t="s">
        <v>38</v>
      </c>
      <c r="E34" s="16">
        <v>7.5</v>
      </c>
      <c r="F34" s="17" t="s">
        <v>39</v>
      </c>
      <c r="G34" s="16">
        <v>7.5</v>
      </c>
      <c r="H34" s="16">
        <v>7.5</v>
      </c>
      <c r="I34" s="16">
        <v>7.5</v>
      </c>
      <c r="J34" s="17" t="s">
        <v>39</v>
      </c>
      <c r="K34" s="16">
        <v>7.5</v>
      </c>
      <c r="L34" s="16">
        <v>7.5</v>
      </c>
      <c r="M34" s="16">
        <v>8</v>
      </c>
      <c r="N34" s="16">
        <v>8</v>
      </c>
      <c r="O34" s="16">
        <v>8</v>
      </c>
      <c r="P34" s="16">
        <v>8</v>
      </c>
      <c r="Q34" s="16">
        <v>8</v>
      </c>
      <c r="R34" s="16">
        <v>7</v>
      </c>
      <c r="S34" s="20"/>
    </row>
    <row r="35" spans="1:19" s="12" customFormat="1" x14ac:dyDescent="0.25">
      <c r="A35" s="26">
        <f t="shared" si="0"/>
        <v>42704</v>
      </c>
      <c r="B35" s="27">
        <f t="shared" si="1"/>
        <v>48</v>
      </c>
      <c r="C35" s="28">
        <f t="shared" ref="C35:C38" si="138">C27+7</f>
        <v>42703</v>
      </c>
      <c r="D35" s="19" t="s">
        <v>38</v>
      </c>
      <c r="E35" s="15">
        <v>7</v>
      </c>
      <c r="F35" s="12" t="s">
        <v>39</v>
      </c>
      <c r="G35" s="15">
        <v>7</v>
      </c>
      <c r="H35" s="15">
        <v>7</v>
      </c>
      <c r="I35" s="15">
        <v>7</v>
      </c>
      <c r="J35" s="12" t="s">
        <v>39</v>
      </c>
      <c r="K35" s="15">
        <v>7</v>
      </c>
      <c r="L35" s="15">
        <v>7</v>
      </c>
      <c r="M35" s="15">
        <v>8</v>
      </c>
      <c r="N35" s="15">
        <v>8</v>
      </c>
      <c r="O35" s="15">
        <v>8</v>
      </c>
      <c r="P35" s="15">
        <v>7.25</v>
      </c>
      <c r="Q35" s="15">
        <v>7.25</v>
      </c>
      <c r="R35" s="15">
        <v>7</v>
      </c>
      <c r="S35" s="21"/>
    </row>
    <row r="36" spans="1:19" s="12" customFormat="1" x14ac:dyDescent="0.25">
      <c r="A36" s="26">
        <f t="shared" si="0"/>
        <v>42704</v>
      </c>
      <c r="B36" s="27">
        <f t="shared" si="1"/>
        <v>48</v>
      </c>
      <c r="C36" s="28">
        <f t="shared" si="138"/>
        <v>42704</v>
      </c>
      <c r="D36" s="19" t="s">
        <v>38</v>
      </c>
      <c r="E36" s="15">
        <v>7</v>
      </c>
      <c r="F36" s="15">
        <v>7</v>
      </c>
      <c r="G36" s="15">
        <v>7</v>
      </c>
      <c r="H36" s="15">
        <v>7</v>
      </c>
      <c r="I36" s="15">
        <v>7</v>
      </c>
      <c r="J36" s="12" t="s">
        <v>39</v>
      </c>
      <c r="K36" s="15">
        <v>6.5</v>
      </c>
      <c r="L36" s="15">
        <v>7</v>
      </c>
      <c r="M36" s="15">
        <v>8</v>
      </c>
      <c r="N36" s="15">
        <v>8</v>
      </c>
      <c r="O36" s="15">
        <v>8</v>
      </c>
      <c r="P36" s="15">
        <v>8.75</v>
      </c>
      <c r="Q36" s="15">
        <v>6.75</v>
      </c>
      <c r="R36" s="15">
        <v>7</v>
      </c>
      <c r="S36" s="21"/>
    </row>
    <row r="37" spans="1:19" x14ac:dyDescent="0.25">
      <c r="A37" s="26">
        <f t="shared" si="0"/>
        <v>42735</v>
      </c>
      <c r="B37" s="27">
        <f t="shared" si="1"/>
        <v>48</v>
      </c>
      <c r="C37" s="28">
        <f t="shared" si="138"/>
        <v>42705</v>
      </c>
      <c r="D37" s="19" t="s">
        <v>38</v>
      </c>
      <c r="E37" s="19">
        <v>7</v>
      </c>
      <c r="F37" s="19">
        <v>7</v>
      </c>
      <c r="G37" s="19">
        <v>7</v>
      </c>
      <c r="H37" s="19">
        <v>7</v>
      </c>
      <c r="I37" s="19">
        <v>7</v>
      </c>
      <c r="J37" s="19">
        <v>7</v>
      </c>
      <c r="K37" s="19">
        <v>6.75</v>
      </c>
      <c r="L37" s="19">
        <v>7</v>
      </c>
      <c r="M37" s="19">
        <v>8</v>
      </c>
      <c r="N37" s="19">
        <v>8</v>
      </c>
      <c r="O37" s="19">
        <v>8</v>
      </c>
      <c r="P37" s="19">
        <v>9.17</v>
      </c>
      <c r="Q37" s="19">
        <v>7.75</v>
      </c>
      <c r="R37" s="19">
        <v>7.25</v>
      </c>
      <c r="S37" s="21"/>
    </row>
    <row r="38" spans="1:19" x14ac:dyDescent="0.25">
      <c r="A38" s="26">
        <f t="shared" si="0"/>
        <v>42735</v>
      </c>
      <c r="B38" s="27">
        <f t="shared" si="1"/>
        <v>48</v>
      </c>
      <c r="C38" s="28">
        <f t="shared" si="138"/>
        <v>42706</v>
      </c>
      <c r="D38" s="19" t="s">
        <v>38</v>
      </c>
      <c r="E38" s="19">
        <v>7</v>
      </c>
      <c r="F38" s="19">
        <v>7</v>
      </c>
      <c r="G38" s="19">
        <v>7</v>
      </c>
      <c r="H38" s="19">
        <v>6.25</v>
      </c>
      <c r="I38" s="19">
        <v>7</v>
      </c>
      <c r="J38" s="19">
        <v>6.5</v>
      </c>
      <c r="K38" s="19">
        <v>6</v>
      </c>
      <c r="L38" s="19">
        <v>7</v>
      </c>
      <c r="M38" s="19">
        <v>7</v>
      </c>
      <c r="N38" s="19">
        <v>7</v>
      </c>
      <c r="O38" s="19">
        <v>7</v>
      </c>
      <c r="P38" s="19">
        <v>7.25</v>
      </c>
      <c r="Q38" s="19">
        <v>7</v>
      </c>
      <c r="R38" s="19">
        <v>6.75</v>
      </c>
      <c r="S38" s="21"/>
    </row>
    <row r="39" spans="1:19" s="34" customFormat="1" ht="13" x14ac:dyDescent="0.25">
      <c r="A39" s="26">
        <f t="shared" si="0"/>
        <v>42735</v>
      </c>
      <c r="B39" s="27">
        <f t="shared" si="1"/>
        <v>48</v>
      </c>
      <c r="C39" s="31" t="s">
        <v>17</v>
      </c>
      <c r="D39" s="32">
        <f>SUM(D34:D38)</f>
        <v>0</v>
      </c>
      <c r="E39" s="32">
        <f t="shared" ref="E39" si="139">SUM(E34:E38)</f>
        <v>35.5</v>
      </c>
      <c r="F39" s="32">
        <f t="shared" ref="F39" si="140">SUM(F34:F38)</f>
        <v>21</v>
      </c>
      <c r="G39" s="32">
        <f t="shared" ref="G39" si="141">SUM(G34:G38)</f>
        <v>35.5</v>
      </c>
      <c r="H39" s="32">
        <f t="shared" ref="H39" si="142">SUM(H34:H38)</f>
        <v>34.75</v>
      </c>
      <c r="I39" s="32">
        <f t="shared" ref="I39" si="143">SUM(I34:I38)</f>
        <v>35.5</v>
      </c>
      <c r="J39" s="32">
        <f t="shared" ref="J39" si="144">SUM(J34:J38)</f>
        <v>13.5</v>
      </c>
      <c r="K39" s="32">
        <f t="shared" ref="K39" si="145">SUM(K34:K38)</f>
        <v>33.75</v>
      </c>
      <c r="L39" s="32">
        <f t="shared" ref="L39" si="146">SUM(L34:L38)</f>
        <v>35.5</v>
      </c>
      <c r="M39" s="32">
        <f t="shared" ref="M39" si="147">SUM(M34:M38)</f>
        <v>39</v>
      </c>
      <c r="N39" s="32">
        <f t="shared" ref="N39" si="148">SUM(N34:N38)</f>
        <v>39</v>
      </c>
      <c r="O39" s="32">
        <f t="shared" ref="O39" si="149">SUM(O34:O38)</f>
        <v>39</v>
      </c>
      <c r="P39" s="32">
        <f t="shared" ref="P39" si="150">SUM(P34:P38)</f>
        <v>40.42</v>
      </c>
      <c r="Q39" s="32">
        <f t="shared" ref="Q39" si="151">SUM(Q34:Q38)</f>
        <v>36.75</v>
      </c>
      <c r="R39" s="32">
        <f t="shared" ref="R39" si="152">SUM(R34:R38)</f>
        <v>35</v>
      </c>
      <c r="S39" s="33">
        <f>SUM(D39:R39)</f>
        <v>474.17</v>
      </c>
    </row>
    <row r="40" spans="1:19" s="34" customFormat="1" ht="13" x14ac:dyDescent="0.25">
      <c r="A40" s="26">
        <f t="shared" si="0"/>
        <v>42735</v>
      </c>
      <c r="B40" s="27">
        <f t="shared" si="1"/>
        <v>48</v>
      </c>
      <c r="C40" s="31" t="s">
        <v>18</v>
      </c>
      <c r="D40" s="32">
        <f>MIN(D39,35)</f>
        <v>0</v>
      </c>
      <c r="E40" s="32">
        <f t="shared" ref="E40" si="153">MIN(E39,35)</f>
        <v>35</v>
      </c>
      <c r="F40" s="32">
        <f t="shared" ref="F40" si="154">MIN(F39,35)</f>
        <v>21</v>
      </c>
      <c r="G40" s="32">
        <f t="shared" ref="G40" si="155">MIN(G39,35)</f>
        <v>35</v>
      </c>
      <c r="H40" s="32">
        <f t="shared" ref="H40" si="156">MIN(H39,35)</f>
        <v>34.75</v>
      </c>
      <c r="I40" s="32">
        <f t="shared" ref="I40" si="157">MIN(I39,35)</f>
        <v>35</v>
      </c>
      <c r="J40" s="32">
        <f t="shared" ref="J40" si="158">MIN(J39,35)</f>
        <v>13.5</v>
      </c>
      <c r="K40" s="32">
        <f t="shared" ref="K40" si="159">MIN(K39,35)</f>
        <v>33.75</v>
      </c>
      <c r="L40" s="32">
        <f t="shared" ref="L40" si="160">MIN(L39,35)</f>
        <v>35</v>
      </c>
      <c r="M40" s="32">
        <f t="shared" ref="M40" si="161">MIN(M39,35)</f>
        <v>35</v>
      </c>
      <c r="N40" s="32">
        <f t="shared" ref="N40" si="162">MIN(N39,35)</f>
        <v>35</v>
      </c>
      <c r="O40" s="32">
        <f t="shared" ref="O40" si="163">MIN(O39,35)</f>
        <v>35</v>
      </c>
      <c r="P40" s="32">
        <f t="shared" ref="P40" si="164">MIN(P39,35)</f>
        <v>35</v>
      </c>
      <c r="Q40" s="32">
        <f t="shared" ref="Q40" si="165">MIN(Q39,35)</f>
        <v>35</v>
      </c>
      <c r="R40" s="32">
        <f t="shared" ref="R40" si="166">MIN(R39,35)</f>
        <v>35</v>
      </c>
      <c r="S40" s="33">
        <f t="shared" ref="S40:S41" si="167">SUM(D40:R40)</f>
        <v>453</v>
      </c>
    </row>
    <row r="41" spans="1:19" s="34" customFormat="1" ht="13.5" thickBot="1" x14ac:dyDescent="0.3">
      <c r="A41" s="35">
        <f t="shared" si="0"/>
        <v>42735</v>
      </c>
      <c r="B41" s="36">
        <f t="shared" si="1"/>
        <v>48</v>
      </c>
      <c r="C41" s="37" t="s">
        <v>19</v>
      </c>
      <c r="D41" s="38">
        <f>D39-D40</f>
        <v>0</v>
      </c>
      <c r="E41" s="38">
        <f t="shared" ref="E41" si="168">E39-E40</f>
        <v>0.5</v>
      </c>
      <c r="F41" s="38">
        <f t="shared" ref="F41" si="169">F39-F40</f>
        <v>0</v>
      </c>
      <c r="G41" s="38">
        <f t="shared" ref="G41" si="170">G39-G40</f>
        <v>0.5</v>
      </c>
      <c r="H41" s="38">
        <f t="shared" ref="H41" si="171">H39-H40</f>
        <v>0</v>
      </c>
      <c r="I41" s="38">
        <f t="shared" ref="I41" si="172">I39-I40</f>
        <v>0.5</v>
      </c>
      <c r="J41" s="38">
        <f t="shared" ref="J41" si="173">J39-J40</f>
        <v>0</v>
      </c>
      <c r="K41" s="38">
        <f t="shared" ref="K41" si="174">K39-K40</f>
        <v>0</v>
      </c>
      <c r="L41" s="38">
        <f t="shared" ref="L41" si="175">L39-L40</f>
        <v>0.5</v>
      </c>
      <c r="M41" s="38">
        <f t="shared" ref="M41" si="176">M39-M40</f>
        <v>4</v>
      </c>
      <c r="N41" s="38">
        <f t="shared" ref="N41" si="177">N39-N40</f>
        <v>4</v>
      </c>
      <c r="O41" s="38">
        <f t="shared" ref="O41" si="178">O39-O40</f>
        <v>4</v>
      </c>
      <c r="P41" s="38">
        <f t="shared" ref="P41" si="179">P39-P40</f>
        <v>5.4200000000000017</v>
      </c>
      <c r="Q41" s="38">
        <f t="shared" ref="Q41" si="180">Q39-Q40</f>
        <v>1.75</v>
      </c>
      <c r="R41" s="38">
        <f t="shared" ref="R41" si="181">R39-R40</f>
        <v>0</v>
      </c>
      <c r="S41" s="39">
        <f t="shared" si="167"/>
        <v>21.17</v>
      </c>
    </row>
    <row r="42" spans="1:19" x14ac:dyDescent="0.25">
      <c r="A42" s="22">
        <f t="shared" si="0"/>
        <v>42735</v>
      </c>
      <c r="B42" s="23">
        <f t="shared" si="1"/>
        <v>49</v>
      </c>
      <c r="C42" s="24">
        <f>C34+7</f>
        <v>42709</v>
      </c>
      <c r="D42" s="18" t="s">
        <v>38</v>
      </c>
      <c r="E42" s="18">
        <v>7</v>
      </c>
      <c r="F42" s="18">
        <v>7</v>
      </c>
      <c r="G42" s="18">
        <v>7</v>
      </c>
      <c r="H42" s="17" t="s">
        <v>39</v>
      </c>
      <c r="I42" s="18">
        <v>7</v>
      </c>
      <c r="J42" s="18">
        <v>7</v>
      </c>
      <c r="K42" s="18">
        <v>7</v>
      </c>
      <c r="L42" s="18">
        <v>7</v>
      </c>
      <c r="M42" s="18">
        <v>8</v>
      </c>
      <c r="N42" s="18">
        <v>8</v>
      </c>
      <c r="O42" s="18">
        <v>8</v>
      </c>
      <c r="P42" s="18">
        <v>7.25</v>
      </c>
      <c r="Q42" s="41" t="s">
        <v>37</v>
      </c>
      <c r="R42" s="18">
        <v>7</v>
      </c>
      <c r="S42" s="20"/>
    </row>
    <row r="43" spans="1:19" x14ac:dyDescent="0.25">
      <c r="A43" s="26">
        <f t="shared" si="0"/>
        <v>42735</v>
      </c>
      <c r="B43" s="27">
        <f t="shared" si="1"/>
        <v>49</v>
      </c>
      <c r="C43" s="28">
        <f t="shared" ref="C43:C46" si="182">C35+7</f>
        <v>42710</v>
      </c>
      <c r="D43" s="19" t="s">
        <v>38</v>
      </c>
      <c r="E43" s="19">
        <v>7</v>
      </c>
      <c r="F43" s="19">
        <v>7</v>
      </c>
      <c r="G43" s="19">
        <v>7</v>
      </c>
      <c r="H43" s="19">
        <v>7</v>
      </c>
      <c r="I43" s="19">
        <v>7</v>
      </c>
      <c r="J43" s="19">
        <v>7</v>
      </c>
      <c r="K43" s="19">
        <v>7</v>
      </c>
      <c r="L43" s="19">
        <v>7</v>
      </c>
      <c r="M43" s="19">
        <v>8</v>
      </c>
      <c r="N43" s="19">
        <v>8</v>
      </c>
      <c r="O43" s="19">
        <v>8</v>
      </c>
      <c r="P43" s="19">
        <v>7.5</v>
      </c>
      <c r="Q43" s="19">
        <v>7</v>
      </c>
      <c r="R43" s="19">
        <v>7</v>
      </c>
      <c r="S43" s="21"/>
    </row>
    <row r="44" spans="1:19" x14ac:dyDescent="0.25">
      <c r="A44" s="26">
        <f t="shared" si="0"/>
        <v>42735</v>
      </c>
      <c r="B44" s="27">
        <f t="shared" si="1"/>
        <v>49</v>
      </c>
      <c r="C44" s="28">
        <f t="shared" si="182"/>
        <v>42711</v>
      </c>
      <c r="D44" s="19" t="s">
        <v>38</v>
      </c>
      <c r="E44" s="19">
        <v>7.25</v>
      </c>
      <c r="F44" s="19">
        <v>7</v>
      </c>
      <c r="G44" s="12" t="s">
        <v>39</v>
      </c>
      <c r="H44" s="19">
        <v>7</v>
      </c>
      <c r="I44" s="19">
        <v>7</v>
      </c>
      <c r="J44" s="19">
        <v>7</v>
      </c>
      <c r="K44" s="30" t="s">
        <v>37</v>
      </c>
      <c r="L44" s="19">
        <v>7</v>
      </c>
      <c r="M44" s="19">
        <v>8</v>
      </c>
      <c r="N44" s="19">
        <v>8</v>
      </c>
      <c r="O44" s="19">
        <v>8</v>
      </c>
      <c r="P44" s="19">
        <v>7.67</v>
      </c>
      <c r="Q44" s="19">
        <v>7.25</v>
      </c>
      <c r="R44" s="19">
        <v>7</v>
      </c>
      <c r="S44" s="21"/>
    </row>
    <row r="45" spans="1:19" x14ac:dyDescent="0.25">
      <c r="A45" s="26">
        <f t="shared" si="0"/>
        <v>42735</v>
      </c>
      <c r="B45" s="27">
        <f t="shared" si="1"/>
        <v>49</v>
      </c>
      <c r="C45" s="28">
        <f t="shared" si="182"/>
        <v>42712</v>
      </c>
      <c r="D45" s="19" t="s">
        <v>38</v>
      </c>
      <c r="E45" s="19">
        <v>7</v>
      </c>
      <c r="F45" s="19">
        <v>4</v>
      </c>
      <c r="G45" s="19">
        <v>7</v>
      </c>
      <c r="H45" s="19">
        <v>7</v>
      </c>
      <c r="I45" s="19">
        <v>7</v>
      </c>
      <c r="J45" s="19">
        <v>7</v>
      </c>
      <c r="K45" s="30" t="s">
        <v>37</v>
      </c>
      <c r="L45" s="19">
        <v>7</v>
      </c>
      <c r="M45" s="19">
        <v>8</v>
      </c>
      <c r="N45" s="19">
        <v>8</v>
      </c>
      <c r="O45" s="19">
        <v>8</v>
      </c>
      <c r="P45" s="19">
        <v>7</v>
      </c>
      <c r="Q45" s="19">
        <v>7</v>
      </c>
      <c r="R45" s="19">
        <v>7</v>
      </c>
      <c r="S45" s="21"/>
    </row>
    <row r="46" spans="1:19" x14ac:dyDescent="0.25">
      <c r="A46" s="26">
        <f t="shared" si="0"/>
        <v>42735</v>
      </c>
      <c r="B46" s="27">
        <f t="shared" si="1"/>
        <v>49</v>
      </c>
      <c r="C46" s="28">
        <f t="shared" si="182"/>
        <v>42713</v>
      </c>
      <c r="D46" s="19" t="s">
        <v>38</v>
      </c>
      <c r="E46" s="12" t="s">
        <v>39</v>
      </c>
      <c r="F46" s="30" t="s">
        <v>37</v>
      </c>
      <c r="G46" s="19"/>
      <c r="H46" s="19"/>
      <c r="I46" s="19"/>
      <c r="J46" s="19"/>
      <c r="K46" s="19"/>
      <c r="L46" s="19"/>
      <c r="M46" s="19">
        <v>7</v>
      </c>
      <c r="N46" s="19">
        <v>7</v>
      </c>
      <c r="O46" s="19">
        <v>7</v>
      </c>
      <c r="P46" s="19">
        <v>7</v>
      </c>
      <c r="Q46" s="19">
        <v>4</v>
      </c>
      <c r="R46" s="19">
        <v>7</v>
      </c>
      <c r="S46" s="21"/>
    </row>
    <row r="47" spans="1:19" s="34" customFormat="1" ht="13" x14ac:dyDescent="0.25">
      <c r="A47" s="26">
        <f t="shared" si="0"/>
        <v>42735</v>
      </c>
      <c r="B47" s="27">
        <f t="shared" si="1"/>
        <v>49</v>
      </c>
      <c r="C47" s="31" t="s">
        <v>17</v>
      </c>
      <c r="D47" s="32">
        <f>SUM(D42:D46)</f>
        <v>0</v>
      </c>
      <c r="E47" s="32">
        <f t="shared" ref="E47" si="183">SUM(E42:E46)</f>
        <v>28.25</v>
      </c>
      <c r="F47" s="32">
        <f t="shared" ref="F47" si="184">SUM(F42:F46)</f>
        <v>25</v>
      </c>
      <c r="G47" s="32">
        <f t="shared" ref="G47" si="185">SUM(G42:G46)</f>
        <v>21</v>
      </c>
      <c r="H47" s="32">
        <f t="shared" ref="H47" si="186">SUM(H42:H46)</f>
        <v>21</v>
      </c>
      <c r="I47" s="32">
        <f t="shared" ref="I47" si="187">SUM(I42:I46)</f>
        <v>28</v>
      </c>
      <c r="J47" s="32">
        <f t="shared" ref="J47" si="188">SUM(J42:J46)</f>
        <v>28</v>
      </c>
      <c r="K47" s="32">
        <f t="shared" ref="K47" si="189">SUM(K42:K46)</f>
        <v>14</v>
      </c>
      <c r="L47" s="32">
        <f t="shared" ref="L47" si="190">SUM(L42:L46)</f>
        <v>28</v>
      </c>
      <c r="M47" s="32">
        <f t="shared" ref="M47" si="191">SUM(M42:M46)</f>
        <v>39</v>
      </c>
      <c r="N47" s="32">
        <f t="shared" ref="N47" si="192">SUM(N42:N46)</f>
        <v>39</v>
      </c>
      <c r="O47" s="32">
        <f t="shared" ref="O47" si="193">SUM(O42:O46)</f>
        <v>39</v>
      </c>
      <c r="P47" s="32">
        <f t="shared" ref="P47" si="194">SUM(P42:P46)</f>
        <v>36.42</v>
      </c>
      <c r="Q47" s="32">
        <f t="shared" ref="Q47" si="195">SUM(Q42:Q46)</f>
        <v>25.25</v>
      </c>
      <c r="R47" s="32">
        <f t="shared" ref="R47" si="196">SUM(R42:R46)</f>
        <v>35</v>
      </c>
      <c r="S47" s="33">
        <f>SUM(D47:R47)</f>
        <v>406.92</v>
      </c>
    </row>
    <row r="48" spans="1:19" s="34" customFormat="1" ht="13" x14ac:dyDescent="0.25">
      <c r="A48" s="26">
        <f t="shared" si="0"/>
        <v>42735</v>
      </c>
      <c r="B48" s="27">
        <f t="shared" si="1"/>
        <v>49</v>
      </c>
      <c r="C48" s="31" t="s">
        <v>18</v>
      </c>
      <c r="D48" s="32">
        <f>MIN(D47,35)</f>
        <v>0</v>
      </c>
      <c r="E48" s="32">
        <f t="shared" ref="E48" si="197">MIN(E47,35)</f>
        <v>28.25</v>
      </c>
      <c r="F48" s="32">
        <f t="shared" ref="F48" si="198">MIN(F47,35)</f>
        <v>25</v>
      </c>
      <c r="G48" s="32">
        <f t="shared" ref="G48" si="199">MIN(G47,35)</f>
        <v>21</v>
      </c>
      <c r="H48" s="32">
        <f t="shared" ref="H48" si="200">MIN(H47,35)</f>
        <v>21</v>
      </c>
      <c r="I48" s="32">
        <f t="shared" ref="I48" si="201">MIN(I47,35)</f>
        <v>28</v>
      </c>
      <c r="J48" s="32">
        <f t="shared" ref="J48" si="202">MIN(J47,35)</f>
        <v>28</v>
      </c>
      <c r="K48" s="32">
        <f t="shared" ref="K48" si="203">MIN(K47,35)</f>
        <v>14</v>
      </c>
      <c r="L48" s="32">
        <f t="shared" ref="L48" si="204">MIN(L47,35)</f>
        <v>28</v>
      </c>
      <c r="M48" s="32">
        <f t="shared" ref="M48" si="205">MIN(M47,35)</f>
        <v>35</v>
      </c>
      <c r="N48" s="32">
        <f t="shared" ref="N48" si="206">MIN(N47,35)</f>
        <v>35</v>
      </c>
      <c r="O48" s="32">
        <f t="shared" ref="O48" si="207">MIN(O47,35)</f>
        <v>35</v>
      </c>
      <c r="P48" s="32">
        <f t="shared" ref="P48" si="208">MIN(P47,35)</f>
        <v>35</v>
      </c>
      <c r="Q48" s="32">
        <f t="shared" ref="Q48" si="209">MIN(Q47,35)</f>
        <v>25.25</v>
      </c>
      <c r="R48" s="32">
        <f t="shared" ref="R48" si="210">MIN(R47,35)</f>
        <v>35</v>
      </c>
      <c r="S48" s="33">
        <f t="shared" ref="S48:S49" si="211">SUM(D48:R48)</f>
        <v>393.5</v>
      </c>
    </row>
    <row r="49" spans="1:19" s="34" customFormat="1" ht="13.5" thickBot="1" x14ac:dyDescent="0.3">
      <c r="A49" s="35">
        <f t="shared" si="0"/>
        <v>42735</v>
      </c>
      <c r="B49" s="36">
        <f t="shared" si="1"/>
        <v>49</v>
      </c>
      <c r="C49" s="37" t="s">
        <v>19</v>
      </c>
      <c r="D49" s="38">
        <f>D47-D48</f>
        <v>0</v>
      </c>
      <c r="E49" s="38">
        <f t="shared" ref="E49" si="212">E47-E48</f>
        <v>0</v>
      </c>
      <c r="F49" s="38">
        <f t="shared" ref="F49" si="213">F47-F48</f>
        <v>0</v>
      </c>
      <c r="G49" s="38">
        <f t="shared" ref="G49" si="214">G47-G48</f>
        <v>0</v>
      </c>
      <c r="H49" s="38">
        <f t="shared" ref="H49" si="215">H47-H48</f>
        <v>0</v>
      </c>
      <c r="I49" s="38">
        <f t="shared" ref="I49" si="216">I47-I48</f>
        <v>0</v>
      </c>
      <c r="J49" s="38">
        <f t="shared" ref="J49" si="217">J47-J48</f>
        <v>0</v>
      </c>
      <c r="K49" s="38">
        <f t="shared" ref="K49" si="218">K47-K48</f>
        <v>0</v>
      </c>
      <c r="L49" s="38">
        <f t="shared" ref="L49" si="219">L47-L48</f>
        <v>0</v>
      </c>
      <c r="M49" s="38">
        <f t="shared" ref="M49" si="220">M47-M48</f>
        <v>4</v>
      </c>
      <c r="N49" s="38">
        <f t="shared" ref="N49" si="221">N47-N48</f>
        <v>4</v>
      </c>
      <c r="O49" s="38">
        <f t="shared" ref="O49" si="222">O47-O48</f>
        <v>4</v>
      </c>
      <c r="P49" s="38">
        <f t="shared" ref="P49" si="223">P47-P48</f>
        <v>1.4200000000000017</v>
      </c>
      <c r="Q49" s="38">
        <f t="shared" ref="Q49" si="224">Q47-Q48</f>
        <v>0</v>
      </c>
      <c r="R49" s="38">
        <f t="shared" ref="R49" si="225">R47-R48</f>
        <v>0</v>
      </c>
      <c r="S49" s="39">
        <f t="shared" si="211"/>
        <v>13.420000000000002</v>
      </c>
    </row>
    <row r="50" spans="1:19" x14ac:dyDescent="0.25">
      <c r="A50" s="22">
        <f t="shared" si="0"/>
        <v>42735</v>
      </c>
      <c r="B50" s="23">
        <f t="shared" si="1"/>
        <v>50</v>
      </c>
      <c r="C50" s="24">
        <f>C42+7</f>
        <v>42716</v>
      </c>
      <c r="D50" s="23"/>
      <c r="E50" s="41"/>
      <c r="F50" s="41"/>
      <c r="G50" s="41"/>
      <c r="H50" s="41"/>
      <c r="I50" s="41"/>
      <c r="J50" s="41"/>
      <c r="K50" s="41"/>
      <c r="L50" s="41"/>
      <c r="M50" s="23"/>
      <c r="N50" s="23"/>
      <c r="O50" s="23"/>
      <c r="P50" s="23"/>
      <c r="Q50" s="23"/>
      <c r="R50" s="23"/>
      <c r="S50" s="25"/>
    </row>
    <row r="51" spans="1:19" x14ac:dyDescent="0.25">
      <c r="A51" s="26">
        <f t="shared" si="0"/>
        <v>42735</v>
      </c>
      <c r="B51" s="27">
        <f t="shared" si="1"/>
        <v>50</v>
      </c>
      <c r="C51" s="28">
        <f t="shared" ref="C51:C54" si="226">C43+7</f>
        <v>42717</v>
      </c>
      <c r="D51" s="27"/>
      <c r="E51" s="30"/>
      <c r="F51" s="30"/>
      <c r="G51" s="30"/>
      <c r="H51" s="30"/>
      <c r="I51" s="30"/>
      <c r="J51" s="30"/>
      <c r="K51" s="30"/>
      <c r="L51" s="30"/>
      <c r="M51" s="27"/>
      <c r="N51" s="27"/>
      <c r="O51" s="27"/>
      <c r="P51" s="27"/>
      <c r="Q51" s="27"/>
      <c r="R51" s="27"/>
      <c r="S51" s="29"/>
    </row>
    <row r="52" spans="1:19" x14ac:dyDescent="0.25">
      <c r="A52" s="26">
        <f t="shared" si="0"/>
        <v>42735</v>
      </c>
      <c r="B52" s="27">
        <f t="shared" si="1"/>
        <v>50</v>
      </c>
      <c r="C52" s="28">
        <f t="shared" si="226"/>
        <v>42718</v>
      </c>
      <c r="D52" s="27"/>
      <c r="E52" s="30"/>
      <c r="F52" s="30"/>
      <c r="G52" s="30"/>
      <c r="H52" s="30"/>
      <c r="I52" s="30"/>
      <c r="J52" s="30"/>
      <c r="K52" s="30"/>
      <c r="L52" s="30"/>
      <c r="M52" s="27"/>
      <c r="N52" s="27"/>
      <c r="O52" s="27"/>
      <c r="P52" s="27"/>
      <c r="Q52" s="27"/>
      <c r="R52" s="27"/>
      <c r="S52" s="29"/>
    </row>
    <row r="53" spans="1:19" x14ac:dyDescent="0.25">
      <c r="A53" s="26">
        <f t="shared" si="0"/>
        <v>42735</v>
      </c>
      <c r="B53" s="27">
        <f t="shared" si="1"/>
        <v>50</v>
      </c>
      <c r="C53" s="28">
        <f t="shared" si="226"/>
        <v>42719</v>
      </c>
      <c r="D53" s="27"/>
      <c r="E53" s="30"/>
      <c r="F53" s="30"/>
      <c r="G53" s="30"/>
      <c r="H53" s="30"/>
      <c r="I53" s="30"/>
      <c r="J53" s="30"/>
      <c r="K53" s="30"/>
      <c r="L53" s="30"/>
      <c r="M53" s="27"/>
      <c r="N53" s="27"/>
      <c r="O53" s="27"/>
      <c r="P53" s="27"/>
      <c r="Q53" s="27"/>
      <c r="R53" s="27"/>
      <c r="S53" s="29"/>
    </row>
    <row r="54" spans="1:19" x14ac:dyDescent="0.25">
      <c r="A54" s="26">
        <f t="shared" si="0"/>
        <v>42735</v>
      </c>
      <c r="B54" s="27">
        <f t="shared" si="1"/>
        <v>50</v>
      </c>
      <c r="C54" s="28">
        <f t="shared" si="226"/>
        <v>42720</v>
      </c>
      <c r="D54" s="27"/>
      <c r="E54" s="30"/>
      <c r="F54" s="30"/>
      <c r="G54" s="30"/>
      <c r="H54" s="30"/>
      <c r="I54" s="30"/>
      <c r="J54" s="30"/>
      <c r="K54" s="30"/>
      <c r="L54" s="30"/>
      <c r="M54" s="27"/>
      <c r="N54" s="27"/>
      <c r="O54" s="27"/>
      <c r="P54" s="27"/>
      <c r="Q54" s="27"/>
      <c r="R54" s="27"/>
      <c r="S54" s="29"/>
    </row>
    <row r="55" spans="1:19" ht="13" x14ac:dyDescent="0.25">
      <c r="A55" s="26">
        <f t="shared" si="0"/>
        <v>42735</v>
      </c>
      <c r="B55" s="27">
        <f t="shared" si="1"/>
        <v>50</v>
      </c>
      <c r="C55" s="31" t="s">
        <v>17</v>
      </c>
      <c r="D55" s="32">
        <f>SUM(D50:D54)</f>
        <v>0</v>
      </c>
      <c r="E55" s="32">
        <f t="shared" ref="E55" si="227">SUM(E50:E54)</f>
        <v>0</v>
      </c>
      <c r="F55" s="32">
        <f t="shared" ref="F55" si="228">SUM(F50:F54)</f>
        <v>0</v>
      </c>
      <c r="G55" s="32">
        <f t="shared" ref="G55" si="229">SUM(G50:G54)</f>
        <v>0</v>
      </c>
      <c r="H55" s="32">
        <f t="shared" ref="H55" si="230">SUM(H50:H54)</f>
        <v>0</v>
      </c>
      <c r="I55" s="32">
        <f t="shared" ref="I55" si="231">SUM(I50:I54)</f>
        <v>0</v>
      </c>
      <c r="J55" s="32">
        <f t="shared" ref="J55" si="232">SUM(J50:J54)</f>
        <v>0</v>
      </c>
      <c r="K55" s="32">
        <f t="shared" ref="K55" si="233">SUM(K50:K54)</f>
        <v>0</v>
      </c>
      <c r="L55" s="32">
        <f t="shared" ref="L55" si="234">SUM(L50:L54)</f>
        <v>0</v>
      </c>
      <c r="M55" s="32">
        <f t="shared" ref="M55" si="235">SUM(M50:M54)</f>
        <v>0</v>
      </c>
      <c r="N55" s="32">
        <f t="shared" ref="N55" si="236">SUM(N50:N54)</f>
        <v>0</v>
      </c>
      <c r="O55" s="32">
        <f t="shared" ref="O55" si="237">SUM(O50:O54)</f>
        <v>0</v>
      </c>
      <c r="P55" s="32">
        <f t="shared" ref="P55" si="238">SUM(P50:P54)</f>
        <v>0</v>
      </c>
      <c r="Q55" s="32">
        <f t="shared" ref="Q55" si="239">SUM(Q50:Q54)</f>
        <v>0</v>
      </c>
      <c r="R55" s="32">
        <f t="shared" ref="R55" si="240">SUM(R50:R54)</f>
        <v>0</v>
      </c>
      <c r="S55" s="29"/>
    </row>
    <row r="56" spans="1:19" ht="13" x14ac:dyDescent="0.25">
      <c r="A56" s="26">
        <f t="shared" si="0"/>
        <v>42735</v>
      </c>
      <c r="B56" s="27">
        <f t="shared" si="1"/>
        <v>50</v>
      </c>
      <c r="C56" s="31" t="s">
        <v>18</v>
      </c>
      <c r="D56" s="32">
        <f>MIN(D55,35)</f>
        <v>0</v>
      </c>
      <c r="E56" s="32">
        <f t="shared" ref="E56" si="241">MIN(E55,35)</f>
        <v>0</v>
      </c>
      <c r="F56" s="32">
        <f t="shared" ref="F56" si="242">MIN(F55,35)</f>
        <v>0</v>
      </c>
      <c r="G56" s="32">
        <f t="shared" ref="G56" si="243">MIN(G55,35)</f>
        <v>0</v>
      </c>
      <c r="H56" s="32">
        <f t="shared" ref="H56" si="244">MIN(H55,35)</f>
        <v>0</v>
      </c>
      <c r="I56" s="32">
        <f t="shared" ref="I56" si="245">MIN(I55,35)</f>
        <v>0</v>
      </c>
      <c r="J56" s="32">
        <f t="shared" ref="J56" si="246">MIN(J55,35)</f>
        <v>0</v>
      </c>
      <c r="K56" s="32">
        <f t="shared" ref="K56" si="247">MIN(K55,35)</f>
        <v>0</v>
      </c>
      <c r="L56" s="32">
        <f t="shared" ref="L56" si="248">MIN(L55,35)</f>
        <v>0</v>
      </c>
      <c r="M56" s="32">
        <f t="shared" ref="M56" si="249">MIN(M55,35)</f>
        <v>0</v>
      </c>
      <c r="N56" s="32">
        <f t="shared" ref="N56" si="250">MIN(N55,35)</f>
        <v>0</v>
      </c>
      <c r="O56" s="32">
        <f t="shared" ref="O56" si="251">MIN(O55,35)</f>
        <v>0</v>
      </c>
      <c r="P56" s="32">
        <f t="shared" ref="P56" si="252">MIN(P55,35)</f>
        <v>0</v>
      </c>
      <c r="Q56" s="32">
        <f t="shared" ref="Q56" si="253">MIN(Q55,35)</f>
        <v>0</v>
      </c>
      <c r="R56" s="32">
        <f t="shared" ref="R56" si="254">MIN(R55,35)</f>
        <v>0</v>
      </c>
      <c r="S56" s="29"/>
    </row>
    <row r="57" spans="1:19" ht="13.5" thickBot="1" x14ac:dyDescent="0.3">
      <c r="A57" s="35">
        <f t="shared" si="0"/>
        <v>42735</v>
      </c>
      <c r="B57" s="36">
        <f t="shared" si="1"/>
        <v>50</v>
      </c>
      <c r="C57" s="37" t="s">
        <v>19</v>
      </c>
      <c r="D57" s="38">
        <f>D55-D56</f>
        <v>0</v>
      </c>
      <c r="E57" s="38">
        <f t="shared" ref="E57" si="255">E55-E56</f>
        <v>0</v>
      </c>
      <c r="F57" s="38">
        <f t="shared" ref="F57" si="256">F55-F56</f>
        <v>0</v>
      </c>
      <c r="G57" s="38">
        <f t="shared" ref="G57" si="257">G55-G56</f>
        <v>0</v>
      </c>
      <c r="H57" s="38">
        <f t="shared" ref="H57" si="258">H55-H56</f>
        <v>0</v>
      </c>
      <c r="I57" s="38">
        <f t="shared" ref="I57" si="259">I55-I56</f>
        <v>0</v>
      </c>
      <c r="J57" s="38">
        <f t="shared" ref="J57" si="260">J55-J56</f>
        <v>0</v>
      </c>
      <c r="K57" s="38">
        <f t="shared" ref="K57" si="261">K55-K56</f>
        <v>0</v>
      </c>
      <c r="L57" s="38">
        <f t="shared" ref="L57" si="262">L55-L56</f>
        <v>0</v>
      </c>
      <c r="M57" s="38">
        <f t="shared" ref="M57" si="263">M55-M56</f>
        <v>0</v>
      </c>
      <c r="N57" s="38">
        <f t="shared" ref="N57" si="264">N55-N56</f>
        <v>0</v>
      </c>
      <c r="O57" s="38">
        <f t="shared" ref="O57" si="265">O55-O56</f>
        <v>0</v>
      </c>
      <c r="P57" s="38">
        <f t="shared" ref="P57" si="266">P55-P56</f>
        <v>0</v>
      </c>
      <c r="Q57" s="38">
        <f t="shared" ref="Q57" si="267">Q55-Q56</f>
        <v>0</v>
      </c>
      <c r="R57" s="38">
        <f t="shared" ref="R57" si="268">R55-R56</f>
        <v>0</v>
      </c>
      <c r="S57" s="42"/>
    </row>
    <row r="58" spans="1:19" x14ac:dyDescent="0.25">
      <c r="A58" s="22">
        <f t="shared" ref="A58:A97" si="269">IF(ISNUMBER(C58),DATE(YEAR(C58),MONTH(C58)+1,0),A57)</f>
        <v>42735</v>
      </c>
      <c r="B58" s="23">
        <f t="shared" ref="B58:B97" si="270">IF(ISNUMBER(C58),INT(MOD(INT((C58-2)/7)+3/5,52+5/28))+1,B57)</f>
        <v>51</v>
      </c>
      <c r="C58" s="24">
        <f>C50+7</f>
        <v>42723</v>
      </c>
      <c r="D58" s="23"/>
      <c r="E58" s="41"/>
      <c r="F58" s="41"/>
      <c r="G58" s="41"/>
      <c r="H58" s="41"/>
      <c r="I58" s="41"/>
      <c r="J58" s="41"/>
      <c r="K58" s="41"/>
      <c r="L58" s="41"/>
      <c r="M58" s="23"/>
      <c r="N58" s="23"/>
      <c r="O58" s="23"/>
      <c r="P58" s="23"/>
      <c r="Q58" s="23"/>
      <c r="R58" s="23"/>
      <c r="S58" s="25"/>
    </row>
    <row r="59" spans="1:19" x14ac:dyDescent="0.25">
      <c r="A59" s="26">
        <f t="shared" si="269"/>
        <v>42735</v>
      </c>
      <c r="B59" s="27">
        <f t="shared" si="270"/>
        <v>51</v>
      </c>
      <c r="C59" s="28">
        <f t="shared" ref="C59:C62" si="271">C51+7</f>
        <v>42724</v>
      </c>
      <c r="D59" s="27"/>
      <c r="E59" s="30"/>
      <c r="F59" s="30"/>
      <c r="G59" s="30"/>
      <c r="H59" s="30"/>
      <c r="I59" s="30"/>
      <c r="J59" s="30"/>
      <c r="K59" s="30"/>
      <c r="L59" s="30"/>
      <c r="M59" s="27"/>
      <c r="N59" s="27"/>
      <c r="O59" s="27"/>
      <c r="P59" s="27"/>
      <c r="Q59" s="27"/>
      <c r="R59" s="27"/>
      <c r="S59" s="29"/>
    </row>
    <row r="60" spans="1:19" x14ac:dyDescent="0.25">
      <c r="A60" s="26">
        <f t="shared" si="269"/>
        <v>42735</v>
      </c>
      <c r="B60" s="27">
        <f t="shared" si="270"/>
        <v>51</v>
      </c>
      <c r="C60" s="28">
        <f t="shared" si="271"/>
        <v>42725</v>
      </c>
      <c r="D60" s="27"/>
      <c r="E60" s="30"/>
      <c r="F60" s="30"/>
      <c r="G60" s="30"/>
      <c r="H60" s="30"/>
      <c r="I60" s="30"/>
      <c r="J60" s="30"/>
      <c r="K60" s="30"/>
      <c r="L60" s="30"/>
      <c r="M60" s="27"/>
      <c r="N60" s="27"/>
      <c r="O60" s="27"/>
      <c r="P60" s="27"/>
      <c r="Q60" s="27"/>
      <c r="R60" s="27"/>
      <c r="S60" s="29"/>
    </row>
    <row r="61" spans="1:19" x14ac:dyDescent="0.25">
      <c r="A61" s="26">
        <f t="shared" si="269"/>
        <v>42735</v>
      </c>
      <c r="B61" s="27">
        <f t="shared" si="270"/>
        <v>51</v>
      </c>
      <c r="C61" s="28">
        <f t="shared" si="271"/>
        <v>42726</v>
      </c>
      <c r="D61" s="27"/>
      <c r="E61" s="30"/>
      <c r="F61" s="30"/>
      <c r="G61" s="30"/>
      <c r="H61" s="30"/>
      <c r="I61" s="30"/>
      <c r="J61" s="30"/>
      <c r="K61" s="30"/>
      <c r="L61" s="30"/>
      <c r="M61" s="27"/>
      <c r="N61" s="27"/>
      <c r="O61" s="27"/>
      <c r="P61" s="27"/>
      <c r="Q61" s="27"/>
      <c r="R61" s="27"/>
      <c r="S61" s="29"/>
    </row>
    <row r="62" spans="1:19" x14ac:dyDescent="0.25">
      <c r="A62" s="26">
        <f t="shared" si="269"/>
        <v>42735</v>
      </c>
      <c r="B62" s="27">
        <f t="shared" si="270"/>
        <v>51</v>
      </c>
      <c r="C62" s="28">
        <f t="shared" si="271"/>
        <v>42727</v>
      </c>
      <c r="D62" s="27"/>
      <c r="E62" s="30"/>
      <c r="F62" s="30"/>
      <c r="G62" s="30"/>
      <c r="H62" s="30"/>
      <c r="I62" s="30"/>
      <c r="J62" s="30"/>
      <c r="K62" s="30"/>
      <c r="L62" s="30"/>
      <c r="M62" s="27"/>
      <c r="N62" s="27"/>
      <c r="O62" s="27"/>
      <c r="P62" s="27"/>
      <c r="Q62" s="27"/>
      <c r="R62" s="27"/>
      <c r="S62" s="29"/>
    </row>
    <row r="63" spans="1:19" ht="13" x14ac:dyDescent="0.25">
      <c r="A63" s="26">
        <f t="shared" si="269"/>
        <v>42735</v>
      </c>
      <c r="B63" s="27">
        <f t="shared" si="270"/>
        <v>51</v>
      </c>
      <c r="C63" s="31" t="s">
        <v>17</v>
      </c>
      <c r="D63" s="32">
        <f>SUM(D58:D62)</f>
        <v>0</v>
      </c>
      <c r="E63" s="32">
        <f t="shared" ref="E63:R63" si="272">SUM(E58:E62)</f>
        <v>0</v>
      </c>
      <c r="F63" s="32">
        <f t="shared" si="272"/>
        <v>0</v>
      </c>
      <c r="G63" s="32">
        <f t="shared" si="272"/>
        <v>0</v>
      </c>
      <c r="H63" s="32">
        <f t="shared" si="272"/>
        <v>0</v>
      </c>
      <c r="I63" s="32">
        <f t="shared" si="272"/>
        <v>0</v>
      </c>
      <c r="J63" s="32">
        <f t="shared" si="272"/>
        <v>0</v>
      </c>
      <c r="K63" s="32">
        <f t="shared" si="272"/>
        <v>0</v>
      </c>
      <c r="L63" s="32">
        <f t="shared" si="272"/>
        <v>0</v>
      </c>
      <c r="M63" s="32">
        <f t="shared" si="272"/>
        <v>0</v>
      </c>
      <c r="N63" s="32">
        <f t="shared" si="272"/>
        <v>0</v>
      </c>
      <c r="O63" s="32">
        <f t="shared" si="272"/>
        <v>0</v>
      </c>
      <c r="P63" s="32">
        <f t="shared" si="272"/>
        <v>0</v>
      </c>
      <c r="Q63" s="32">
        <f t="shared" si="272"/>
        <v>0</v>
      </c>
      <c r="R63" s="32">
        <f t="shared" si="272"/>
        <v>0</v>
      </c>
      <c r="S63" s="29"/>
    </row>
    <row r="64" spans="1:19" ht="13" x14ac:dyDescent="0.25">
      <c r="A64" s="26">
        <f t="shared" si="269"/>
        <v>42735</v>
      </c>
      <c r="B64" s="27">
        <f t="shared" si="270"/>
        <v>51</v>
      </c>
      <c r="C64" s="31" t="s">
        <v>18</v>
      </c>
      <c r="D64" s="32">
        <f>MIN(D63,35)</f>
        <v>0</v>
      </c>
      <c r="E64" s="32">
        <f t="shared" ref="E64:R64" si="273">MIN(E63,35)</f>
        <v>0</v>
      </c>
      <c r="F64" s="32">
        <f t="shared" si="273"/>
        <v>0</v>
      </c>
      <c r="G64" s="32">
        <f t="shared" si="273"/>
        <v>0</v>
      </c>
      <c r="H64" s="32">
        <f t="shared" si="273"/>
        <v>0</v>
      </c>
      <c r="I64" s="32">
        <f t="shared" si="273"/>
        <v>0</v>
      </c>
      <c r="J64" s="32">
        <f t="shared" si="273"/>
        <v>0</v>
      </c>
      <c r="K64" s="32">
        <f t="shared" si="273"/>
        <v>0</v>
      </c>
      <c r="L64" s="32">
        <f t="shared" si="273"/>
        <v>0</v>
      </c>
      <c r="M64" s="32">
        <f t="shared" si="273"/>
        <v>0</v>
      </c>
      <c r="N64" s="32">
        <f t="shared" si="273"/>
        <v>0</v>
      </c>
      <c r="O64" s="32">
        <f t="shared" si="273"/>
        <v>0</v>
      </c>
      <c r="P64" s="32">
        <f t="shared" si="273"/>
        <v>0</v>
      </c>
      <c r="Q64" s="32">
        <f t="shared" si="273"/>
        <v>0</v>
      </c>
      <c r="R64" s="32">
        <f t="shared" si="273"/>
        <v>0</v>
      </c>
      <c r="S64" s="29"/>
    </row>
    <row r="65" spans="1:19" ht="13.5" thickBot="1" x14ac:dyDescent="0.3">
      <c r="A65" s="35">
        <f t="shared" si="269"/>
        <v>42735</v>
      </c>
      <c r="B65" s="36">
        <f t="shared" si="270"/>
        <v>51</v>
      </c>
      <c r="C65" s="37" t="s">
        <v>19</v>
      </c>
      <c r="D65" s="38">
        <f>D63-D64</f>
        <v>0</v>
      </c>
      <c r="E65" s="38">
        <f t="shared" ref="E65:R65" si="274">E63-E64</f>
        <v>0</v>
      </c>
      <c r="F65" s="38">
        <f t="shared" si="274"/>
        <v>0</v>
      </c>
      <c r="G65" s="38">
        <f t="shared" si="274"/>
        <v>0</v>
      </c>
      <c r="H65" s="38">
        <f t="shared" si="274"/>
        <v>0</v>
      </c>
      <c r="I65" s="38">
        <f t="shared" si="274"/>
        <v>0</v>
      </c>
      <c r="J65" s="38">
        <f t="shared" si="274"/>
        <v>0</v>
      </c>
      <c r="K65" s="38">
        <f t="shared" si="274"/>
        <v>0</v>
      </c>
      <c r="L65" s="38">
        <f t="shared" si="274"/>
        <v>0</v>
      </c>
      <c r="M65" s="38">
        <f t="shared" si="274"/>
        <v>0</v>
      </c>
      <c r="N65" s="38">
        <f t="shared" si="274"/>
        <v>0</v>
      </c>
      <c r="O65" s="38">
        <f t="shared" si="274"/>
        <v>0</v>
      </c>
      <c r="P65" s="38">
        <f t="shared" si="274"/>
        <v>0</v>
      </c>
      <c r="Q65" s="38">
        <f t="shared" si="274"/>
        <v>0</v>
      </c>
      <c r="R65" s="38">
        <f t="shared" si="274"/>
        <v>0</v>
      </c>
      <c r="S65" s="42"/>
    </row>
    <row r="66" spans="1:19" x14ac:dyDescent="0.25">
      <c r="A66" s="22">
        <f t="shared" si="269"/>
        <v>42735</v>
      </c>
      <c r="B66" s="23">
        <f t="shared" si="270"/>
        <v>52</v>
      </c>
      <c r="C66" s="24">
        <f>C58+7</f>
        <v>42730</v>
      </c>
      <c r="D66" s="23"/>
      <c r="E66" s="41"/>
      <c r="F66" s="41"/>
      <c r="G66" s="41"/>
      <c r="H66" s="41"/>
      <c r="I66" s="41"/>
      <c r="J66" s="41"/>
      <c r="K66" s="41"/>
      <c r="L66" s="41"/>
      <c r="M66" s="23"/>
      <c r="N66" s="23"/>
      <c r="O66" s="23"/>
      <c r="P66" s="23"/>
      <c r="Q66" s="23"/>
      <c r="R66" s="23"/>
      <c r="S66" s="25"/>
    </row>
    <row r="67" spans="1:19" x14ac:dyDescent="0.25">
      <c r="A67" s="26">
        <f t="shared" si="269"/>
        <v>42735</v>
      </c>
      <c r="B67" s="27">
        <f t="shared" si="270"/>
        <v>52</v>
      </c>
      <c r="C67" s="28">
        <f t="shared" ref="C67:C70" si="275">C59+7</f>
        <v>42731</v>
      </c>
      <c r="D67" s="27"/>
      <c r="E67" s="30"/>
      <c r="F67" s="30"/>
      <c r="G67" s="30"/>
      <c r="H67" s="30"/>
      <c r="I67" s="30"/>
      <c r="J67" s="30"/>
      <c r="K67" s="30"/>
      <c r="L67" s="30"/>
      <c r="M67" s="27"/>
      <c r="N67" s="27"/>
      <c r="O67" s="27"/>
      <c r="P67" s="27"/>
      <c r="Q67" s="27"/>
      <c r="R67" s="27"/>
      <c r="S67" s="29"/>
    </row>
    <row r="68" spans="1:19" x14ac:dyDescent="0.25">
      <c r="A68" s="26">
        <f t="shared" si="269"/>
        <v>42735</v>
      </c>
      <c r="B68" s="27">
        <f t="shared" si="270"/>
        <v>52</v>
      </c>
      <c r="C68" s="28">
        <f t="shared" si="275"/>
        <v>42732</v>
      </c>
      <c r="D68" s="27"/>
      <c r="E68" s="30"/>
      <c r="F68" s="30"/>
      <c r="G68" s="30"/>
      <c r="H68" s="30"/>
      <c r="I68" s="30"/>
      <c r="J68" s="30"/>
      <c r="K68" s="30"/>
      <c r="L68" s="30"/>
      <c r="M68" s="27"/>
      <c r="N68" s="27"/>
      <c r="O68" s="27"/>
      <c r="P68" s="27"/>
      <c r="Q68" s="27"/>
      <c r="R68" s="27"/>
      <c r="S68" s="29"/>
    </row>
    <row r="69" spans="1:19" x14ac:dyDescent="0.25">
      <c r="A69" s="26">
        <f t="shared" si="269"/>
        <v>42735</v>
      </c>
      <c r="B69" s="27">
        <f t="shared" si="270"/>
        <v>52</v>
      </c>
      <c r="C69" s="28">
        <f t="shared" si="275"/>
        <v>42733</v>
      </c>
      <c r="D69" s="27"/>
      <c r="E69" s="30"/>
      <c r="F69" s="30"/>
      <c r="G69" s="30"/>
      <c r="H69" s="30"/>
      <c r="I69" s="30"/>
      <c r="J69" s="30"/>
      <c r="K69" s="30"/>
      <c r="L69" s="30"/>
      <c r="M69" s="27"/>
      <c r="N69" s="27"/>
      <c r="O69" s="27"/>
      <c r="P69" s="27"/>
      <c r="Q69" s="27"/>
      <c r="R69" s="27"/>
      <c r="S69" s="29"/>
    </row>
    <row r="70" spans="1:19" x14ac:dyDescent="0.25">
      <c r="A70" s="26">
        <f t="shared" si="269"/>
        <v>42735</v>
      </c>
      <c r="B70" s="27">
        <f t="shared" si="270"/>
        <v>52</v>
      </c>
      <c r="C70" s="28">
        <f t="shared" si="275"/>
        <v>42734</v>
      </c>
      <c r="D70" s="27"/>
      <c r="E70" s="30"/>
      <c r="F70" s="30"/>
      <c r="G70" s="30"/>
      <c r="H70" s="30"/>
      <c r="I70" s="30"/>
      <c r="J70" s="30"/>
      <c r="K70" s="30"/>
      <c r="L70" s="30"/>
      <c r="M70" s="27"/>
      <c r="N70" s="27"/>
      <c r="O70" s="27"/>
      <c r="P70" s="27"/>
      <c r="Q70" s="27"/>
      <c r="R70" s="27"/>
      <c r="S70" s="29"/>
    </row>
    <row r="71" spans="1:19" ht="13" x14ac:dyDescent="0.25">
      <c r="A71" s="26">
        <f t="shared" si="269"/>
        <v>42735</v>
      </c>
      <c r="B71" s="27">
        <f t="shared" si="270"/>
        <v>52</v>
      </c>
      <c r="C71" s="31" t="s">
        <v>17</v>
      </c>
      <c r="D71" s="32">
        <f>SUM(D66:D70)</f>
        <v>0</v>
      </c>
      <c r="E71" s="32">
        <f t="shared" ref="E71:R71" si="276">SUM(E66:E70)</f>
        <v>0</v>
      </c>
      <c r="F71" s="32">
        <f t="shared" si="276"/>
        <v>0</v>
      </c>
      <c r="G71" s="32">
        <f t="shared" si="276"/>
        <v>0</v>
      </c>
      <c r="H71" s="32">
        <f t="shared" si="276"/>
        <v>0</v>
      </c>
      <c r="I71" s="32">
        <f t="shared" si="276"/>
        <v>0</v>
      </c>
      <c r="J71" s="32">
        <f t="shared" si="276"/>
        <v>0</v>
      </c>
      <c r="K71" s="32">
        <f t="shared" si="276"/>
        <v>0</v>
      </c>
      <c r="L71" s="32">
        <f t="shared" si="276"/>
        <v>0</v>
      </c>
      <c r="M71" s="32">
        <f t="shared" si="276"/>
        <v>0</v>
      </c>
      <c r="N71" s="32">
        <f t="shared" si="276"/>
        <v>0</v>
      </c>
      <c r="O71" s="32">
        <f t="shared" si="276"/>
        <v>0</v>
      </c>
      <c r="P71" s="32">
        <f t="shared" si="276"/>
        <v>0</v>
      </c>
      <c r="Q71" s="32">
        <f t="shared" si="276"/>
        <v>0</v>
      </c>
      <c r="R71" s="32">
        <f t="shared" si="276"/>
        <v>0</v>
      </c>
      <c r="S71" s="29"/>
    </row>
    <row r="72" spans="1:19" ht="13" x14ac:dyDescent="0.25">
      <c r="A72" s="26">
        <f t="shared" si="269"/>
        <v>42735</v>
      </c>
      <c r="B72" s="27">
        <f t="shared" si="270"/>
        <v>52</v>
      </c>
      <c r="C72" s="31" t="s">
        <v>18</v>
      </c>
      <c r="D72" s="32">
        <f>MIN(D71,35)</f>
        <v>0</v>
      </c>
      <c r="E72" s="32">
        <f t="shared" ref="E72:R72" si="277">MIN(E71,35)</f>
        <v>0</v>
      </c>
      <c r="F72" s="32">
        <f t="shared" si="277"/>
        <v>0</v>
      </c>
      <c r="G72" s="32">
        <f t="shared" si="277"/>
        <v>0</v>
      </c>
      <c r="H72" s="32">
        <f t="shared" si="277"/>
        <v>0</v>
      </c>
      <c r="I72" s="32">
        <f t="shared" si="277"/>
        <v>0</v>
      </c>
      <c r="J72" s="32">
        <f t="shared" si="277"/>
        <v>0</v>
      </c>
      <c r="K72" s="32">
        <f t="shared" si="277"/>
        <v>0</v>
      </c>
      <c r="L72" s="32">
        <f t="shared" si="277"/>
        <v>0</v>
      </c>
      <c r="M72" s="32">
        <f t="shared" si="277"/>
        <v>0</v>
      </c>
      <c r="N72" s="32">
        <f t="shared" si="277"/>
        <v>0</v>
      </c>
      <c r="O72" s="32">
        <f t="shared" si="277"/>
        <v>0</v>
      </c>
      <c r="P72" s="32">
        <f t="shared" si="277"/>
        <v>0</v>
      </c>
      <c r="Q72" s="32">
        <f t="shared" si="277"/>
        <v>0</v>
      </c>
      <c r="R72" s="32">
        <f t="shared" si="277"/>
        <v>0</v>
      </c>
      <c r="S72" s="29"/>
    </row>
    <row r="73" spans="1:19" ht="13.5" thickBot="1" x14ac:dyDescent="0.3">
      <c r="A73" s="35">
        <f t="shared" si="269"/>
        <v>42735</v>
      </c>
      <c r="B73" s="36">
        <f t="shared" si="270"/>
        <v>52</v>
      </c>
      <c r="C73" s="37" t="s">
        <v>19</v>
      </c>
      <c r="D73" s="38">
        <f>D71-D72</f>
        <v>0</v>
      </c>
      <c r="E73" s="38">
        <f t="shared" ref="E73:R73" si="278">E71-E72</f>
        <v>0</v>
      </c>
      <c r="F73" s="38">
        <f t="shared" si="278"/>
        <v>0</v>
      </c>
      <c r="G73" s="38">
        <f t="shared" si="278"/>
        <v>0</v>
      </c>
      <c r="H73" s="38">
        <f t="shared" si="278"/>
        <v>0</v>
      </c>
      <c r="I73" s="38">
        <f t="shared" si="278"/>
        <v>0</v>
      </c>
      <c r="J73" s="38">
        <f t="shared" si="278"/>
        <v>0</v>
      </c>
      <c r="K73" s="38">
        <f t="shared" si="278"/>
        <v>0</v>
      </c>
      <c r="L73" s="38">
        <f t="shared" si="278"/>
        <v>0</v>
      </c>
      <c r="M73" s="38">
        <f t="shared" si="278"/>
        <v>0</v>
      </c>
      <c r="N73" s="38">
        <f t="shared" si="278"/>
        <v>0</v>
      </c>
      <c r="O73" s="38">
        <f t="shared" si="278"/>
        <v>0</v>
      </c>
      <c r="P73" s="38">
        <f t="shared" si="278"/>
        <v>0</v>
      </c>
      <c r="Q73" s="38">
        <f t="shared" si="278"/>
        <v>0</v>
      </c>
      <c r="R73" s="38">
        <f t="shared" si="278"/>
        <v>0</v>
      </c>
      <c r="S73" s="42"/>
    </row>
    <row r="74" spans="1:19" x14ac:dyDescent="0.25">
      <c r="A74" s="22">
        <f t="shared" si="269"/>
        <v>42766</v>
      </c>
      <c r="B74" s="23">
        <f t="shared" si="270"/>
        <v>1</v>
      </c>
      <c r="C74" s="24">
        <f>C66+7</f>
        <v>42737</v>
      </c>
      <c r="D74" s="23"/>
      <c r="E74" s="41"/>
      <c r="F74" s="41"/>
      <c r="G74" s="41"/>
      <c r="H74" s="41"/>
      <c r="I74" s="41"/>
      <c r="J74" s="41"/>
      <c r="K74" s="41"/>
      <c r="L74" s="41"/>
      <c r="M74" s="23"/>
      <c r="N74" s="23"/>
      <c r="O74" s="23"/>
      <c r="P74" s="23"/>
      <c r="Q74" s="23"/>
      <c r="R74" s="23"/>
      <c r="S74" s="25"/>
    </row>
    <row r="75" spans="1:19" x14ac:dyDescent="0.25">
      <c r="A75" s="26">
        <f t="shared" si="269"/>
        <v>42766</v>
      </c>
      <c r="B75" s="27">
        <f t="shared" si="270"/>
        <v>1</v>
      </c>
      <c r="C75" s="28">
        <f t="shared" ref="C75:C78" si="279">C67+7</f>
        <v>42738</v>
      </c>
      <c r="D75" s="27"/>
      <c r="E75" s="30"/>
      <c r="F75" s="30"/>
      <c r="G75" s="30"/>
      <c r="H75" s="30"/>
      <c r="I75" s="30"/>
      <c r="J75" s="30"/>
      <c r="K75" s="30"/>
      <c r="L75" s="30"/>
      <c r="M75" s="27"/>
      <c r="N75" s="27"/>
      <c r="O75" s="27"/>
      <c r="P75" s="27"/>
      <c r="Q75" s="27"/>
      <c r="R75" s="27"/>
      <c r="S75" s="29"/>
    </row>
    <row r="76" spans="1:19" x14ac:dyDescent="0.25">
      <c r="A76" s="26">
        <f t="shared" si="269"/>
        <v>42766</v>
      </c>
      <c r="B76" s="27">
        <f t="shared" si="270"/>
        <v>1</v>
      </c>
      <c r="C76" s="28">
        <f t="shared" si="279"/>
        <v>42739</v>
      </c>
      <c r="D76" s="27"/>
      <c r="E76" s="30"/>
      <c r="F76" s="30"/>
      <c r="G76" s="30"/>
      <c r="H76" s="30"/>
      <c r="I76" s="30"/>
      <c r="J76" s="30"/>
      <c r="K76" s="30"/>
      <c r="L76" s="30"/>
      <c r="M76" s="27"/>
      <c r="N76" s="27"/>
      <c r="O76" s="27"/>
      <c r="P76" s="27"/>
      <c r="Q76" s="27"/>
      <c r="R76" s="27"/>
      <c r="S76" s="29"/>
    </row>
    <row r="77" spans="1:19" x14ac:dyDescent="0.25">
      <c r="A77" s="26">
        <f t="shared" si="269"/>
        <v>42766</v>
      </c>
      <c r="B77" s="27">
        <f t="shared" si="270"/>
        <v>1</v>
      </c>
      <c r="C77" s="28">
        <f t="shared" si="279"/>
        <v>42740</v>
      </c>
      <c r="D77" s="27"/>
      <c r="E77" s="30"/>
      <c r="F77" s="30"/>
      <c r="G77" s="30"/>
      <c r="H77" s="30"/>
      <c r="I77" s="30"/>
      <c r="J77" s="30"/>
      <c r="K77" s="30"/>
      <c r="L77" s="30"/>
      <c r="M77" s="27"/>
      <c r="N77" s="27"/>
      <c r="O77" s="27"/>
      <c r="P77" s="27"/>
      <c r="Q77" s="27"/>
      <c r="R77" s="27"/>
      <c r="S77" s="29"/>
    </row>
    <row r="78" spans="1:19" x14ac:dyDescent="0.25">
      <c r="A78" s="26">
        <f t="shared" si="269"/>
        <v>42766</v>
      </c>
      <c r="B78" s="27">
        <f t="shared" si="270"/>
        <v>1</v>
      </c>
      <c r="C78" s="28">
        <f t="shared" si="279"/>
        <v>42741</v>
      </c>
      <c r="D78" s="27"/>
      <c r="E78" s="30"/>
      <c r="F78" s="30"/>
      <c r="G78" s="30"/>
      <c r="H78" s="30"/>
      <c r="I78" s="30"/>
      <c r="J78" s="30"/>
      <c r="K78" s="30"/>
      <c r="L78" s="30"/>
      <c r="M78" s="27"/>
      <c r="N78" s="27"/>
      <c r="O78" s="27"/>
      <c r="P78" s="27"/>
      <c r="Q78" s="27"/>
      <c r="R78" s="27"/>
      <c r="S78" s="29"/>
    </row>
    <row r="79" spans="1:19" ht="13" x14ac:dyDescent="0.25">
      <c r="A79" s="26">
        <f t="shared" si="269"/>
        <v>42766</v>
      </c>
      <c r="B79" s="27">
        <f t="shared" si="270"/>
        <v>1</v>
      </c>
      <c r="C79" s="31" t="s">
        <v>17</v>
      </c>
      <c r="D79" s="32">
        <f>SUM(D74:D78)</f>
        <v>0</v>
      </c>
      <c r="E79" s="32">
        <f t="shared" ref="E79:R79" si="280">SUM(E74:E78)</f>
        <v>0</v>
      </c>
      <c r="F79" s="32">
        <f t="shared" si="280"/>
        <v>0</v>
      </c>
      <c r="G79" s="32">
        <f t="shared" si="280"/>
        <v>0</v>
      </c>
      <c r="H79" s="32">
        <f t="shared" si="280"/>
        <v>0</v>
      </c>
      <c r="I79" s="32">
        <f t="shared" si="280"/>
        <v>0</v>
      </c>
      <c r="J79" s="32">
        <f t="shared" si="280"/>
        <v>0</v>
      </c>
      <c r="K79" s="32">
        <f t="shared" si="280"/>
        <v>0</v>
      </c>
      <c r="L79" s="32">
        <f t="shared" si="280"/>
        <v>0</v>
      </c>
      <c r="M79" s="32">
        <f t="shared" si="280"/>
        <v>0</v>
      </c>
      <c r="N79" s="32">
        <f t="shared" si="280"/>
        <v>0</v>
      </c>
      <c r="O79" s="32">
        <f t="shared" si="280"/>
        <v>0</v>
      </c>
      <c r="P79" s="32">
        <f t="shared" si="280"/>
        <v>0</v>
      </c>
      <c r="Q79" s="32">
        <f t="shared" si="280"/>
        <v>0</v>
      </c>
      <c r="R79" s="32">
        <f t="shared" si="280"/>
        <v>0</v>
      </c>
      <c r="S79" s="29"/>
    </row>
    <row r="80" spans="1:19" ht="13" x14ac:dyDescent="0.25">
      <c r="A80" s="26">
        <f t="shared" si="269"/>
        <v>42766</v>
      </c>
      <c r="B80" s="27">
        <f t="shared" si="270"/>
        <v>1</v>
      </c>
      <c r="C80" s="31" t="s">
        <v>18</v>
      </c>
      <c r="D80" s="32">
        <f>MIN(D79,35)</f>
        <v>0</v>
      </c>
      <c r="E80" s="32">
        <f t="shared" ref="E80:R80" si="281">MIN(E79,35)</f>
        <v>0</v>
      </c>
      <c r="F80" s="32">
        <f t="shared" si="281"/>
        <v>0</v>
      </c>
      <c r="G80" s="32">
        <f t="shared" si="281"/>
        <v>0</v>
      </c>
      <c r="H80" s="32">
        <f t="shared" si="281"/>
        <v>0</v>
      </c>
      <c r="I80" s="32">
        <f t="shared" si="281"/>
        <v>0</v>
      </c>
      <c r="J80" s="32">
        <f t="shared" si="281"/>
        <v>0</v>
      </c>
      <c r="K80" s="32">
        <f t="shared" si="281"/>
        <v>0</v>
      </c>
      <c r="L80" s="32">
        <f t="shared" si="281"/>
        <v>0</v>
      </c>
      <c r="M80" s="32">
        <f t="shared" si="281"/>
        <v>0</v>
      </c>
      <c r="N80" s="32">
        <f t="shared" si="281"/>
        <v>0</v>
      </c>
      <c r="O80" s="32">
        <f t="shared" si="281"/>
        <v>0</v>
      </c>
      <c r="P80" s="32">
        <f t="shared" si="281"/>
        <v>0</v>
      </c>
      <c r="Q80" s="32">
        <f t="shared" si="281"/>
        <v>0</v>
      </c>
      <c r="R80" s="32">
        <f t="shared" si="281"/>
        <v>0</v>
      </c>
      <c r="S80" s="29"/>
    </row>
    <row r="81" spans="1:19" ht="13.5" thickBot="1" x14ac:dyDescent="0.3">
      <c r="A81" s="35">
        <f t="shared" si="269"/>
        <v>42766</v>
      </c>
      <c r="B81" s="36">
        <f t="shared" si="270"/>
        <v>1</v>
      </c>
      <c r="C81" s="37" t="s">
        <v>19</v>
      </c>
      <c r="D81" s="38">
        <f>D79-D80</f>
        <v>0</v>
      </c>
      <c r="E81" s="38">
        <f t="shared" ref="E81:R81" si="282">E79-E80</f>
        <v>0</v>
      </c>
      <c r="F81" s="38">
        <f t="shared" si="282"/>
        <v>0</v>
      </c>
      <c r="G81" s="38">
        <f t="shared" si="282"/>
        <v>0</v>
      </c>
      <c r="H81" s="38">
        <f t="shared" si="282"/>
        <v>0</v>
      </c>
      <c r="I81" s="38">
        <f t="shared" si="282"/>
        <v>0</v>
      </c>
      <c r="J81" s="38">
        <f t="shared" si="282"/>
        <v>0</v>
      </c>
      <c r="K81" s="38">
        <f t="shared" si="282"/>
        <v>0</v>
      </c>
      <c r="L81" s="38">
        <f t="shared" si="282"/>
        <v>0</v>
      </c>
      <c r="M81" s="38">
        <f t="shared" si="282"/>
        <v>0</v>
      </c>
      <c r="N81" s="38">
        <f t="shared" si="282"/>
        <v>0</v>
      </c>
      <c r="O81" s="38">
        <f t="shared" si="282"/>
        <v>0</v>
      </c>
      <c r="P81" s="38">
        <f t="shared" si="282"/>
        <v>0</v>
      </c>
      <c r="Q81" s="38">
        <f t="shared" si="282"/>
        <v>0</v>
      </c>
      <c r="R81" s="38">
        <f t="shared" si="282"/>
        <v>0</v>
      </c>
      <c r="S81" s="42"/>
    </row>
    <row r="82" spans="1:19" x14ac:dyDescent="0.25">
      <c r="A82" s="22">
        <f t="shared" si="269"/>
        <v>42766</v>
      </c>
      <c r="B82" s="23">
        <f t="shared" si="270"/>
        <v>2</v>
      </c>
      <c r="C82" s="24">
        <f>C74+7</f>
        <v>42744</v>
      </c>
      <c r="D82" s="23"/>
      <c r="E82" s="41"/>
      <c r="F82" s="41"/>
      <c r="G82" s="41"/>
      <c r="H82" s="41"/>
      <c r="I82" s="41"/>
      <c r="J82" s="41"/>
      <c r="K82" s="41"/>
      <c r="L82" s="41"/>
      <c r="M82" s="23"/>
      <c r="N82" s="23"/>
      <c r="O82" s="23"/>
      <c r="P82" s="23"/>
      <c r="Q82" s="23"/>
      <c r="R82" s="23"/>
      <c r="S82" s="25"/>
    </row>
    <row r="83" spans="1:19" x14ac:dyDescent="0.25">
      <c r="A83" s="26">
        <f t="shared" si="269"/>
        <v>42766</v>
      </c>
      <c r="B83" s="27">
        <f t="shared" si="270"/>
        <v>2</v>
      </c>
      <c r="C83" s="28">
        <f t="shared" ref="C83:C86" si="283">C75+7</f>
        <v>42745</v>
      </c>
      <c r="D83" s="27"/>
      <c r="E83" s="30"/>
      <c r="F83" s="30"/>
      <c r="G83" s="30"/>
      <c r="H83" s="30"/>
      <c r="I83" s="30"/>
      <c r="J83" s="30"/>
      <c r="K83" s="30"/>
      <c r="L83" s="30"/>
      <c r="M83" s="27"/>
      <c r="N83" s="27"/>
      <c r="O83" s="27"/>
      <c r="P83" s="27"/>
      <c r="Q83" s="27"/>
      <c r="R83" s="27"/>
      <c r="S83" s="29"/>
    </row>
    <row r="84" spans="1:19" x14ac:dyDescent="0.25">
      <c r="A84" s="26">
        <f t="shared" si="269"/>
        <v>42766</v>
      </c>
      <c r="B84" s="27">
        <f t="shared" si="270"/>
        <v>2</v>
      </c>
      <c r="C84" s="28">
        <f t="shared" si="283"/>
        <v>42746</v>
      </c>
      <c r="D84" s="27"/>
      <c r="E84" s="30"/>
      <c r="F84" s="30"/>
      <c r="G84" s="30"/>
      <c r="H84" s="30"/>
      <c r="I84" s="30"/>
      <c r="J84" s="30"/>
      <c r="K84" s="30"/>
      <c r="L84" s="30"/>
      <c r="M84" s="27"/>
      <c r="N84" s="27"/>
      <c r="O84" s="27"/>
      <c r="P84" s="27"/>
      <c r="Q84" s="27"/>
      <c r="R84" s="27"/>
      <c r="S84" s="29"/>
    </row>
    <row r="85" spans="1:19" x14ac:dyDescent="0.25">
      <c r="A85" s="26">
        <f t="shared" si="269"/>
        <v>42766</v>
      </c>
      <c r="B85" s="27">
        <f t="shared" si="270"/>
        <v>2</v>
      </c>
      <c r="C85" s="28">
        <f t="shared" si="283"/>
        <v>42747</v>
      </c>
      <c r="D85" s="27"/>
      <c r="E85" s="30"/>
      <c r="F85" s="30"/>
      <c r="G85" s="30"/>
      <c r="H85" s="30"/>
      <c r="I85" s="30"/>
      <c r="J85" s="30"/>
      <c r="K85" s="30"/>
      <c r="L85" s="30"/>
      <c r="M85" s="27"/>
      <c r="N85" s="27"/>
      <c r="O85" s="27"/>
      <c r="P85" s="27"/>
      <c r="Q85" s="27"/>
      <c r="R85" s="27"/>
      <c r="S85" s="29"/>
    </row>
    <row r="86" spans="1:19" x14ac:dyDescent="0.25">
      <c r="A86" s="26">
        <f t="shared" si="269"/>
        <v>42766</v>
      </c>
      <c r="B86" s="27">
        <f t="shared" si="270"/>
        <v>2</v>
      </c>
      <c r="C86" s="28">
        <f t="shared" si="283"/>
        <v>42748</v>
      </c>
      <c r="D86" s="27"/>
      <c r="E86" s="30"/>
      <c r="F86" s="30"/>
      <c r="G86" s="30"/>
      <c r="H86" s="30"/>
      <c r="I86" s="30"/>
      <c r="J86" s="30"/>
      <c r="K86" s="30"/>
      <c r="L86" s="30"/>
      <c r="M86" s="27"/>
      <c r="N86" s="27"/>
      <c r="O86" s="27"/>
      <c r="P86" s="27"/>
      <c r="Q86" s="27"/>
      <c r="R86" s="27"/>
      <c r="S86" s="29"/>
    </row>
    <row r="87" spans="1:19" ht="13" x14ac:dyDescent="0.25">
      <c r="A87" s="26">
        <f t="shared" si="269"/>
        <v>42766</v>
      </c>
      <c r="B87" s="27">
        <f t="shared" si="270"/>
        <v>2</v>
      </c>
      <c r="C87" s="31" t="s">
        <v>17</v>
      </c>
      <c r="D87" s="32">
        <f>SUM(D82:D86)</f>
        <v>0</v>
      </c>
      <c r="E87" s="32">
        <f t="shared" ref="E87:R87" si="284">SUM(E82:E86)</f>
        <v>0</v>
      </c>
      <c r="F87" s="32">
        <f t="shared" si="284"/>
        <v>0</v>
      </c>
      <c r="G87" s="32">
        <f t="shared" si="284"/>
        <v>0</v>
      </c>
      <c r="H87" s="32">
        <f t="shared" si="284"/>
        <v>0</v>
      </c>
      <c r="I87" s="32">
        <f t="shared" si="284"/>
        <v>0</v>
      </c>
      <c r="J87" s="32">
        <f t="shared" si="284"/>
        <v>0</v>
      </c>
      <c r="K87" s="32">
        <f t="shared" si="284"/>
        <v>0</v>
      </c>
      <c r="L87" s="32">
        <f t="shared" si="284"/>
        <v>0</v>
      </c>
      <c r="M87" s="32">
        <f t="shared" si="284"/>
        <v>0</v>
      </c>
      <c r="N87" s="32">
        <f t="shared" si="284"/>
        <v>0</v>
      </c>
      <c r="O87" s="32">
        <f t="shared" si="284"/>
        <v>0</v>
      </c>
      <c r="P87" s="32">
        <f t="shared" si="284"/>
        <v>0</v>
      </c>
      <c r="Q87" s="32">
        <f t="shared" si="284"/>
        <v>0</v>
      </c>
      <c r="R87" s="32">
        <f t="shared" si="284"/>
        <v>0</v>
      </c>
      <c r="S87" s="29"/>
    </row>
    <row r="88" spans="1:19" ht="13" x14ac:dyDescent="0.25">
      <c r="A88" s="26">
        <f t="shared" si="269"/>
        <v>42766</v>
      </c>
      <c r="B88" s="27">
        <f t="shared" si="270"/>
        <v>2</v>
      </c>
      <c r="C88" s="31" t="s">
        <v>18</v>
      </c>
      <c r="D88" s="32">
        <f>MIN(D87,35)</f>
        <v>0</v>
      </c>
      <c r="E88" s="32">
        <f t="shared" ref="E88:R88" si="285">MIN(E87,35)</f>
        <v>0</v>
      </c>
      <c r="F88" s="32">
        <f t="shared" si="285"/>
        <v>0</v>
      </c>
      <c r="G88" s="32">
        <f t="shared" si="285"/>
        <v>0</v>
      </c>
      <c r="H88" s="32">
        <f t="shared" si="285"/>
        <v>0</v>
      </c>
      <c r="I88" s="32">
        <f t="shared" si="285"/>
        <v>0</v>
      </c>
      <c r="J88" s="32">
        <f t="shared" si="285"/>
        <v>0</v>
      </c>
      <c r="K88" s="32">
        <f t="shared" si="285"/>
        <v>0</v>
      </c>
      <c r="L88" s="32">
        <f t="shared" si="285"/>
        <v>0</v>
      </c>
      <c r="M88" s="32">
        <f t="shared" si="285"/>
        <v>0</v>
      </c>
      <c r="N88" s="32">
        <f t="shared" si="285"/>
        <v>0</v>
      </c>
      <c r="O88" s="32">
        <f t="shared" si="285"/>
        <v>0</v>
      </c>
      <c r="P88" s="32">
        <f t="shared" si="285"/>
        <v>0</v>
      </c>
      <c r="Q88" s="32">
        <f t="shared" si="285"/>
        <v>0</v>
      </c>
      <c r="R88" s="32">
        <f t="shared" si="285"/>
        <v>0</v>
      </c>
      <c r="S88" s="29"/>
    </row>
    <row r="89" spans="1:19" ht="13.5" thickBot="1" x14ac:dyDescent="0.3">
      <c r="A89" s="35">
        <f t="shared" si="269"/>
        <v>42766</v>
      </c>
      <c r="B89" s="36">
        <f t="shared" si="270"/>
        <v>2</v>
      </c>
      <c r="C89" s="37" t="s">
        <v>19</v>
      </c>
      <c r="D89" s="38">
        <f>D87-D88</f>
        <v>0</v>
      </c>
      <c r="E89" s="38">
        <f t="shared" ref="E89:R89" si="286">E87-E88</f>
        <v>0</v>
      </c>
      <c r="F89" s="38">
        <f t="shared" si="286"/>
        <v>0</v>
      </c>
      <c r="G89" s="38">
        <f t="shared" si="286"/>
        <v>0</v>
      </c>
      <c r="H89" s="38">
        <f t="shared" si="286"/>
        <v>0</v>
      </c>
      <c r="I89" s="38">
        <f t="shared" si="286"/>
        <v>0</v>
      </c>
      <c r="J89" s="38">
        <f t="shared" si="286"/>
        <v>0</v>
      </c>
      <c r="K89" s="38">
        <f t="shared" si="286"/>
        <v>0</v>
      </c>
      <c r="L89" s="38">
        <f t="shared" si="286"/>
        <v>0</v>
      </c>
      <c r="M89" s="38">
        <f t="shared" si="286"/>
        <v>0</v>
      </c>
      <c r="N89" s="38">
        <f t="shared" si="286"/>
        <v>0</v>
      </c>
      <c r="O89" s="38">
        <f t="shared" si="286"/>
        <v>0</v>
      </c>
      <c r="P89" s="38">
        <f t="shared" si="286"/>
        <v>0</v>
      </c>
      <c r="Q89" s="38">
        <f t="shared" si="286"/>
        <v>0</v>
      </c>
      <c r="R89" s="38">
        <f t="shared" si="286"/>
        <v>0</v>
      </c>
      <c r="S89" s="42"/>
    </row>
    <row r="90" spans="1:19" x14ac:dyDescent="0.25">
      <c r="A90" s="22">
        <f t="shared" si="269"/>
        <v>42766</v>
      </c>
      <c r="B90" s="23">
        <f t="shared" si="270"/>
        <v>3</v>
      </c>
      <c r="C90" s="24">
        <f>C82+7</f>
        <v>42751</v>
      </c>
      <c r="D90" s="23"/>
      <c r="E90" s="41"/>
      <c r="F90" s="41"/>
      <c r="G90" s="41"/>
      <c r="H90" s="41"/>
      <c r="I90" s="41"/>
      <c r="J90" s="41"/>
      <c r="K90" s="41"/>
      <c r="L90" s="41"/>
      <c r="M90" s="23"/>
      <c r="N90" s="23"/>
      <c r="O90" s="23"/>
      <c r="P90" s="23"/>
      <c r="Q90" s="23"/>
      <c r="R90" s="23"/>
      <c r="S90" s="25"/>
    </row>
    <row r="91" spans="1:19" x14ac:dyDescent="0.25">
      <c r="A91" s="26">
        <f t="shared" si="269"/>
        <v>42766</v>
      </c>
      <c r="B91" s="27">
        <f t="shared" si="270"/>
        <v>3</v>
      </c>
      <c r="C91" s="28">
        <f t="shared" ref="C91:C94" si="287">C83+7</f>
        <v>42752</v>
      </c>
      <c r="D91" s="27"/>
      <c r="E91" s="30"/>
      <c r="F91" s="30"/>
      <c r="G91" s="30"/>
      <c r="H91" s="30"/>
      <c r="I91" s="30"/>
      <c r="J91" s="30"/>
      <c r="K91" s="30"/>
      <c r="L91" s="30"/>
      <c r="M91" s="27"/>
      <c r="N91" s="27"/>
      <c r="O91" s="27"/>
      <c r="P91" s="27"/>
      <c r="Q91" s="27"/>
      <c r="R91" s="27"/>
      <c r="S91" s="29"/>
    </row>
    <row r="92" spans="1:19" x14ac:dyDescent="0.25">
      <c r="A92" s="26">
        <f t="shared" si="269"/>
        <v>42766</v>
      </c>
      <c r="B92" s="27">
        <f t="shared" si="270"/>
        <v>3</v>
      </c>
      <c r="C92" s="28">
        <f t="shared" si="287"/>
        <v>42753</v>
      </c>
      <c r="D92" s="27"/>
      <c r="E92" s="30"/>
      <c r="F92" s="30"/>
      <c r="G92" s="30"/>
      <c r="H92" s="30"/>
      <c r="I92" s="30"/>
      <c r="J92" s="30"/>
      <c r="K92" s="30"/>
      <c r="L92" s="30"/>
      <c r="M92" s="27"/>
      <c r="N92" s="27"/>
      <c r="O92" s="27"/>
      <c r="P92" s="27"/>
      <c r="Q92" s="27"/>
      <c r="R92" s="27"/>
      <c r="S92" s="29"/>
    </row>
    <row r="93" spans="1:19" x14ac:dyDescent="0.25">
      <c r="A93" s="26">
        <f t="shared" si="269"/>
        <v>42766</v>
      </c>
      <c r="B93" s="27">
        <f t="shared" si="270"/>
        <v>3</v>
      </c>
      <c r="C93" s="28">
        <f t="shared" si="287"/>
        <v>42754</v>
      </c>
      <c r="D93" s="27"/>
      <c r="E93" s="30"/>
      <c r="F93" s="30"/>
      <c r="G93" s="30"/>
      <c r="H93" s="30"/>
      <c r="I93" s="30"/>
      <c r="J93" s="30"/>
      <c r="K93" s="30"/>
      <c r="L93" s="30"/>
      <c r="M93" s="27"/>
      <c r="N93" s="27"/>
      <c r="O93" s="27"/>
      <c r="P93" s="27"/>
      <c r="Q93" s="27"/>
      <c r="R93" s="27"/>
      <c r="S93" s="29"/>
    </row>
    <row r="94" spans="1:19" x14ac:dyDescent="0.25">
      <c r="A94" s="26">
        <f t="shared" si="269"/>
        <v>42766</v>
      </c>
      <c r="B94" s="27">
        <f t="shared" si="270"/>
        <v>3</v>
      </c>
      <c r="C94" s="28">
        <f t="shared" si="287"/>
        <v>42755</v>
      </c>
      <c r="D94" s="27"/>
      <c r="E94" s="30"/>
      <c r="F94" s="30"/>
      <c r="G94" s="30"/>
      <c r="H94" s="30"/>
      <c r="I94" s="30"/>
      <c r="J94" s="30"/>
      <c r="K94" s="30"/>
      <c r="L94" s="30"/>
      <c r="M94" s="27"/>
      <c r="N94" s="27"/>
      <c r="O94" s="27"/>
      <c r="P94" s="27"/>
      <c r="Q94" s="27"/>
      <c r="R94" s="27"/>
      <c r="S94" s="29"/>
    </row>
    <row r="95" spans="1:19" ht="13" x14ac:dyDescent="0.25">
      <c r="A95" s="26">
        <f t="shared" si="269"/>
        <v>42766</v>
      </c>
      <c r="B95" s="27">
        <f t="shared" si="270"/>
        <v>3</v>
      </c>
      <c r="C95" s="31" t="s">
        <v>17</v>
      </c>
      <c r="D95" s="32">
        <f>SUM(D90:D94)</f>
        <v>0</v>
      </c>
      <c r="E95" s="32">
        <f t="shared" ref="E95:R95" si="288">SUM(E90:E94)</f>
        <v>0</v>
      </c>
      <c r="F95" s="32">
        <f t="shared" si="288"/>
        <v>0</v>
      </c>
      <c r="G95" s="32">
        <f t="shared" si="288"/>
        <v>0</v>
      </c>
      <c r="H95" s="32">
        <f t="shared" si="288"/>
        <v>0</v>
      </c>
      <c r="I95" s="32">
        <f t="shared" si="288"/>
        <v>0</v>
      </c>
      <c r="J95" s="32">
        <f t="shared" si="288"/>
        <v>0</v>
      </c>
      <c r="K95" s="32">
        <f t="shared" si="288"/>
        <v>0</v>
      </c>
      <c r="L95" s="32">
        <f t="shared" si="288"/>
        <v>0</v>
      </c>
      <c r="M95" s="32">
        <f t="shared" si="288"/>
        <v>0</v>
      </c>
      <c r="N95" s="32">
        <f t="shared" si="288"/>
        <v>0</v>
      </c>
      <c r="O95" s="32">
        <f t="shared" si="288"/>
        <v>0</v>
      </c>
      <c r="P95" s="32">
        <f t="shared" si="288"/>
        <v>0</v>
      </c>
      <c r="Q95" s="32">
        <f t="shared" si="288"/>
        <v>0</v>
      </c>
      <c r="R95" s="32">
        <f t="shared" si="288"/>
        <v>0</v>
      </c>
      <c r="S95" s="29"/>
    </row>
    <row r="96" spans="1:19" ht="13" x14ac:dyDescent="0.25">
      <c r="A96" s="26">
        <f t="shared" si="269"/>
        <v>42766</v>
      </c>
      <c r="B96" s="27">
        <f t="shared" si="270"/>
        <v>3</v>
      </c>
      <c r="C96" s="31" t="s">
        <v>18</v>
      </c>
      <c r="D96" s="32">
        <f>MIN(D95,35)</f>
        <v>0</v>
      </c>
      <c r="E96" s="32">
        <f t="shared" ref="E96:R96" si="289">MIN(E95,35)</f>
        <v>0</v>
      </c>
      <c r="F96" s="32">
        <f t="shared" si="289"/>
        <v>0</v>
      </c>
      <c r="G96" s="32">
        <f t="shared" si="289"/>
        <v>0</v>
      </c>
      <c r="H96" s="32">
        <f t="shared" si="289"/>
        <v>0</v>
      </c>
      <c r="I96" s="32">
        <f t="shared" si="289"/>
        <v>0</v>
      </c>
      <c r="J96" s="32">
        <f t="shared" si="289"/>
        <v>0</v>
      </c>
      <c r="K96" s="32">
        <f t="shared" si="289"/>
        <v>0</v>
      </c>
      <c r="L96" s="32">
        <f t="shared" si="289"/>
        <v>0</v>
      </c>
      <c r="M96" s="32">
        <f t="shared" si="289"/>
        <v>0</v>
      </c>
      <c r="N96" s="32">
        <f t="shared" si="289"/>
        <v>0</v>
      </c>
      <c r="O96" s="32">
        <f t="shared" si="289"/>
        <v>0</v>
      </c>
      <c r="P96" s="32">
        <f t="shared" si="289"/>
        <v>0</v>
      </c>
      <c r="Q96" s="32">
        <f t="shared" si="289"/>
        <v>0</v>
      </c>
      <c r="R96" s="32">
        <f t="shared" si="289"/>
        <v>0</v>
      </c>
      <c r="S96" s="29"/>
    </row>
    <row r="97" spans="1:19" ht="13.5" thickBot="1" x14ac:dyDescent="0.3">
      <c r="A97" s="35">
        <f t="shared" si="269"/>
        <v>42766</v>
      </c>
      <c r="B97" s="36">
        <f t="shared" si="270"/>
        <v>3</v>
      </c>
      <c r="C97" s="37" t="s">
        <v>19</v>
      </c>
      <c r="D97" s="38">
        <f>D95-D96</f>
        <v>0</v>
      </c>
      <c r="E97" s="38">
        <f t="shared" ref="E97:R97" si="290">E95-E96</f>
        <v>0</v>
      </c>
      <c r="F97" s="38">
        <f t="shared" si="290"/>
        <v>0</v>
      </c>
      <c r="G97" s="38">
        <f t="shared" si="290"/>
        <v>0</v>
      </c>
      <c r="H97" s="38">
        <f t="shared" si="290"/>
        <v>0</v>
      </c>
      <c r="I97" s="38">
        <f t="shared" si="290"/>
        <v>0</v>
      </c>
      <c r="J97" s="38">
        <f t="shared" si="290"/>
        <v>0</v>
      </c>
      <c r="K97" s="38">
        <f t="shared" si="290"/>
        <v>0</v>
      </c>
      <c r="L97" s="38">
        <f t="shared" si="290"/>
        <v>0</v>
      </c>
      <c r="M97" s="38">
        <f t="shared" si="290"/>
        <v>0</v>
      </c>
      <c r="N97" s="38">
        <f t="shared" si="290"/>
        <v>0</v>
      </c>
      <c r="O97" s="38">
        <f t="shared" si="290"/>
        <v>0</v>
      </c>
      <c r="P97" s="38">
        <f t="shared" si="290"/>
        <v>0</v>
      </c>
      <c r="Q97" s="38">
        <f t="shared" si="290"/>
        <v>0</v>
      </c>
      <c r="R97" s="38">
        <f t="shared" si="290"/>
        <v>0</v>
      </c>
      <c r="S97" s="42"/>
    </row>
    <row r="98" spans="1:19" x14ac:dyDescent="0.25">
      <c r="A98" s="22">
        <f t="shared" ref="A98:A153" si="291">IF(ISNUMBER(C98),DATE(YEAR(C98),MONTH(C98)+1,0),A97)</f>
        <v>42766</v>
      </c>
      <c r="B98" s="23">
        <f t="shared" ref="B98:B153" si="292">IF(ISNUMBER(C98),INT(MOD(INT((C98-2)/7)+3/5,52+5/28))+1,B97)</f>
        <v>4</v>
      </c>
      <c r="C98" s="24">
        <f>C90+7</f>
        <v>42758</v>
      </c>
      <c r="D98" s="23"/>
      <c r="E98" s="41"/>
      <c r="F98" s="41"/>
      <c r="G98" s="41"/>
      <c r="H98" s="41"/>
      <c r="I98" s="41"/>
      <c r="J98" s="41"/>
      <c r="K98" s="41"/>
      <c r="L98" s="41"/>
      <c r="M98" s="23"/>
      <c r="N98" s="23"/>
      <c r="O98" s="23"/>
      <c r="P98" s="23"/>
      <c r="Q98" s="23"/>
      <c r="R98" s="23"/>
      <c r="S98" s="25"/>
    </row>
    <row r="99" spans="1:19" x14ac:dyDescent="0.25">
      <c r="A99" s="26">
        <f t="shared" si="291"/>
        <v>42766</v>
      </c>
      <c r="B99" s="27">
        <f t="shared" si="292"/>
        <v>4</v>
      </c>
      <c r="C99" s="28">
        <f t="shared" ref="C99:C102" si="293">C91+7</f>
        <v>42759</v>
      </c>
      <c r="D99" s="27"/>
      <c r="E99" s="30"/>
      <c r="F99" s="30"/>
      <c r="G99" s="30"/>
      <c r="H99" s="30"/>
      <c r="I99" s="30"/>
      <c r="J99" s="30"/>
      <c r="K99" s="30"/>
      <c r="L99" s="30"/>
      <c r="M99" s="27"/>
      <c r="N99" s="27"/>
      <c r="O99" s="27"/>
      <c r="P99" s="27"/>
      <c r="Q99" s="27"/>
      <c r="R99" s="27"/>
      <c r="S99" s="29"/>
    </row>
    <row r="100" spans="1:19" x14ac:dyDescent="0.25">
      <c r="A100" s="26">
        <f t="shared" si="291"/>
        <v>42766</v>
      </c>
      <c r="B100" s="27">
        <f t="shared" si="292"/>
        <v>4</v>
      </c>
      <c r="C100" s="28">
        <f t="shared" si="293"/>
        <v>42760</v>
      </c>
      <c r="D100" s="27"/>
      <c r="E100" s="30"/>
      <c r="F100" s="30"/>
      <c r="G100" s="30"/>
      <c r="H100" s="30"/>
      <c r="I100" s="30"/>
      <c r="J100" s="30"/>
      <c r="K100" s="30"/>
      <c r="L100" s="30"/>
      <c r="M100" s="27"/>
      <c r="N100" s="27"/>
      <c r="O100" s="27"/>
      <c r="P100" s="27"/>
      <c r="Q100" s="27"/>
      <c r="R100" s="27"/>
      <c r="S100" s="29"/>
    </row>
    <row r="101" spans="1:19" x14ac:dyDescent="0.25">
      <c r="A101" s="26">
        <f t="shared" si="291"/>
        <v>42766</v>
      </c>
      <c r="B101" s="27">
        <f t="shared" si="292"/>
        <v>4</v>
      </c>
      <c r="C101" s="28">
        <f t="shared" si="293"/>
        <v>42761</v>
      </c>
      <c r="D101" s="27"/>
      <c r="E101" s="30"/>
      <c r="F101" s="30"/>
      <c r="G101" s="30"/>
      <c r="H101" s="30"/>
      <c r="I101" s="30"/>
      <c r="J101" s="30"/>
      <c r="K101" s="30"/>
      <c r="L101" s="30"/>
      <c r="M101" s="27"/>
      <c r="N101" s="27"/>
      <c r="O101" s="27"/>
      <c r="P101" s="27"/>
      <c r="Q101" s="27"/>
      <c r="R101" s="27"/>
      <c r="S101" s="29"/>
    </row>
    <row r="102" spans="1:19" x14ac:dyDescent="0.25">
      <c r="A102" s="26">
        <f t="shared" si="291"/>
        <v>42766</v>
      </c>
      <c r="B102" s="27">
        <f t="shared" si="292"/>
        <v>4</v>
      </c>
      <c r="C102" s="28">
        <f t="shared" si="293"/>
        <v>42762</v>
      </c>
      <c r="D102" s="27"/>
      <c r="E102" s="30"/>
      <c r="F102" s="30"/>
      <c r="G102" s="30"/>
      <c r="H102" s="30"/>
      <c r="I102" s="30"/>
      <c r="J102" s="30"/>
      <c r="K102" s="30"/>
      <c r="L102" s="30"/>
      <c r="M102" s="27"/>
      <c r="N102" s="27"/>
      <c r="O102" s="27"/>
      <c r="P102" s="27"/>
      <c r="Q102" s="27"/>
      <c r="R102" s="27"/>
      <c r="S102" s="29"/>
    </row>
    <row r="103" spans="1:19" ht="13" x14ac:dyDescent="0.25">
      <c r="A103" s="26">
        <f t="shared" si="291"/>
        <v>42766</v>
      </c>
      <c r="B103" s="27">
        <f t="shared" si="292"/>
        <v>4</v>
      </c>
      <c r="C103" s="31" t="s">
        <v>17</v>
      </c>
      <c r="D103" s="32">
        <f>SUM(D98:D102)</f>
        <v>0</v>
      </c>
      <c r="E103" s="32">
        <f t="shared" ref="E103:R103" si="294">SUM(E98:E102)</f>
        <v>0</v>
      </c>
      <c r="F103" s="32">
        <f t="shared" si="294"/>
        <v>0</v>
      </c>
      <c r="G103" s="32">
        <f t="shared" si="294"/>
        <v>0</v>
      </c>
      <c r="H103" s="32">
        <f t="shared" si="294"/>
        <v>0</v>
      </c>
      <c r="I103" s="32">
        <f t="shared" si="294"/>
        <v>0</v>
      </c>
      <c r="J103" s="32">
        <f t="shared" si="294"/>
        <v>0</v>
      </c>
      <c r="K103" s="32">
        <f t="shared" si="294"/>
        <v>0</v>
      </c>
      <c r="L103" s="32">
        <f t="shared" si="294"/>
        <v>0</v>
      </c>
      <c r="M103" s="32">
        <f t="shared" si="294"/>
        <v>0</v>
      </c>
      <c r="N103" s="32">
        <f t="shared" si="294"/>
        <v>0</v>
      </c>
      <c r="O103" s="32">
        <f t="shared" si="294"/>
        <v>0</v>
      </c>
      <c r="P103" s="32">
        <f t="shared" si="294"/>
        <v>0</v>
      </c>
      <c r="Q103" s="32">
        <f t="shared" si="294"/>
        <v>0</v>
      </c>
      <c r="R103" s="32">
        <f t="shared" si="294"/>
        <v>0</v>
      </c>
      <c r="S103" s="29"/>
    </row>
    <row r="104" spans="1:19" ht="13" x14ac:dyDescent="0.25">
      <c r="A104" s="26">
        <f t="shared" si="291"/>
        <v>42766</v>
      </c>
      <c r="B104" s="27">
        <f t="shared" si="292"/>
        <v>4</v>
      </c>
      <c r="C104" s="31" t="s">
        <v>18</v>
      </c>
      <c r="D104" s="32">
        <f>MIN(D103,35)</f>
        <v>0</v>
      </c>
      <c r="E104" s="32">
        <f t="shared" ref="E104:R104" si="295">MIN(E103,35)</f>
        <v>0</v>
      </c>
      <c r="F104" s="32">
        <f t="shared" si="295"/>
        <v>0</v>
      </c>
      <c r="G104" s="32">
        <f t="shared" si="295"/>
        <v>0</v>
      </c>
      <c r="H104" s="32">
        <f t="shared" si="295"/>
        <v>0</v>
      </c>
      <c r="I104" s="32">
        <f t="shared" si="295"/>
        <v>0</v>
      </c>
      <c r="J104" s="32">
        <f t="shared" si="295"/>
        <v>0</v>
      </c>
      <c r="K104" s="32">
        <f t="shared" si="295"/>
        <v>0</v>
      </c>
      <c r="L104" s="32">
        <f t="shared" si="295"/>
        <v>0</v>
      </c>
      <c r="M104" s="32">
        <f t="shared" si="295"/>
        <v>0</v>
      </c>
      <c r="N104" s="32">
        <f t="shared" si="295"/>
        <v>0</v>
      </c>
      <c r="O104" s="32">
        <f t="shared" si="295"/>
        <v>0</v>
      </c>
      <c r="P104" s="32">
        <f t="shared" si="295"/>
        <v>0</v>
      </c>
      <c r="Q104" s="32">
        <f t="shared" si="295"/>
        <v>0</v>
      </c>
      <c r="R104" s="32">
        <f t="shared" si="295"/>
        <v>0</v>
      </c>
      <c r="S104" s="29"/>
    </row>
    <row r="105" spans="1:19" ht="13.5" thickBot="1" x14ac:dyDescent="0.3">
      <c r="A105" s="35">
        <f t="shared" si="291"/>
        <v>42766</v>
      </c>
      <c r="B105" s="36">
        <f t="shared" si="292"/>
        <v>4</v>
      </c>
      <c r="C105" s="37" t="s">
        <v>19</v>
      </c>
      <c r="D105" s="38">
        <f>D103-D104</f>
        <v>0</v>
      </c>
      <c r="E105" s="38">
        <f t="shared" ref="E105:R105" si="296">E103-E104</f>
        <v>0</v>
      </c>
      <c r="F105" s="38">
        <f t="shared" si="296"/>
        <v>0</v>
      </c>
      <c r="G105" s="38">
        <f t="shared" si="296"/>
        <v>0</v>
      </c>
      <c r="H105" s="38">
        <f t="shared" si="296"/>
        <v>0</v>
      </c>
      <c r="I105" s="38">
        <f t="shared" si="296"/>
        <v>0</v>
      </c>
      <c r="J105" s="38">
        <f t="shared" si="296"/>
        <v>0</v>
      </c>
      <c r="K105" s="38">
        <f t="shared" si="296"/>
        <v>0</v>
      </c>
      <c r="L105" s="38">
        <f t="shared" si="296"/>
        <v>0</v>
      </c>
      <c r="M105" s="38">
        <f t="shared" si="296"/>
        <v>0</v>
      </c>
      <c r="N105" s="38">
        <f t="shared" si="296"/>
        <v>0</v>
      </c>
      <c r="O105" s="38">
        <f t="shared" si="296"/>
        <v>0</v>
      </c>
      <c r="P105" s="38">
        <f t="shared" si="296"/>
        <v>0</v>
      </c>
      <c r="Q105" s="38">
        <f t="shared" si="296"/>
        <v>0</v>
      </c>
      <c r="R105" s="38">
        <f t="shared" si="296"/>
        <v>0</v>
      </c>
      <c r="S105" s="42"/>
    </row>
    <row r="106" spans="1:19" x14ac:dyDescent="0.25">
      <c r="A106" s="22">
        <f t="shared" si="291"/>
        <v>42766</v>
      </c>
      <c r="B106" s="23">
        <f t="shared" si="292"/>
        <v>5</v>
      </c>
      <c r="C106" s="24">
        <f>C98+7</f>
        <v>42765</v>
      </c>
      <c r="D106" s="23"/>
      <c r="E106" s="41"/>
      <c r="F106" s="41"/>
      <c r="G106" s="41"/>
      <c r="H106" s="41"/>
      <c r="I106" s="41"/>
      <c r="J106" s="41"/>
      <c r="K106" s="41"/>
      <c r="L106" s="41"/>
      <c r="M106" s="23"/>
      <c r="N106" s="23"/>
      <c r="O106" s="23"/>
      <c r="P106" s="23"/>
      <c r="Q106" s="23"/>
      <c r="R106" s="23"/>
      <c r="S106" s="25"/>
    </row>
    <row r="107" spans="1:19" x14ac:dyDescent="0.25">
      <c r="A107" s="26">
        <f t="shared" si="291"/>
        <v>42766</v>
      </c>
      <c r="B107" s="27">
        <f t="shared" si="292"/>
        <v>5</v>
      </c>
      <c r="C107" s="28">
        <f t="shared" ref="C107:C110" si="297">C99+7</f>
        <v>42766</v>
      </c>
      <c r="D107" s="27"/>
      <c r="E107" s="30"/>
      <c r="F107" s="30"/>
      <c r="G107" s="30"/>
      <c r="H107" s="30"/>
      <c r="I107" s="30"/>
      <c r="J107" s="30"/>
      <c r="K107" s="30"/>
      <c r="L107" s="30"/>
      <c r="M107" s="27"/>
      <c r="N107" s="27"/>
      <c r="O107" s="27"/>
      <c r="P107" s="27"/>
      <c r="Q107" s="27"/>
      <c r="R107" s="27"/>
      <c r="S107" s="29"/>
    </row>
    <row r="108" spans="1:19" x14ac:dyDescent="0.25">
      <c r="A108" s="26">
        <f t="shared" si="291"/>
        <v>42794</v>
      </c>
      <c r="B108" s="27">
        <f t="shared" si="292"/>
        <v>5</v>
      </c>
      <c r="C108" s="28">
        <f t="shared" si="297"/>
        <v>42767</v>
      </c>
      <c r="D108" s="27"/>
      <c r="E108" s="30"/>
      <c r="F108" s="30"/>
      <c r="G108" s="30"/>
      <c r="H108" s="30"/>
      <c r="I108" s="30"/>
      <c r="J108" s="30"/>
      <c r="K108" s="30"/>
      <c r="L108" s="30"/>
      <c r="M108" s="27"/>
      <c r="N108" s="27"/>
      <c r="O108" s="27"/>
      <c r="P108" s="27"/>
      <c r="Q108" s="27"/>
      <c r="R108" s="27"/>
      <c r="S108" s="29"/>
    </row>
    <row r="109" spans="1:19" x14ac:dyDescent="0.25">
      <c r="A109" s="26">
        <f t="shared" si="291"/>
        <v>42794</v>
      </c>
      <c r="B109" s="27">
        <f t="shared" si="292"/>
        <v>5</v>
      </c>
      <c r="C109" s="28">
        <f t="shared" si="297"/>
        <v>42768</v>
      </c>
      <c r="D109" s="27"/>
      <c r="E109" s="30"/>
      <c r="F109" s="30"/>
      <c r="G109" s="30"/>
      <c r="H109" s="30"/>
      <c r="I109" s="30"/>
      <c r="J109" s="30"/>
      <c r="K109" s="30"/>
      <c r="L109" s="30"/>
      <c r="M109" s="27"/>
      <c r="N109" s="27"/>
      <c r="O109" s="27"/>
      <c r="P109" s="27"/>
      <c r="Q109" s="27"/>
      <c r="R109" s="27"/>
      <c r="S109" s="29"/>
    </row>
    <row r="110" spans="1:19" x14ac:dyDescent="0.25">
      <c r="A110" s="26">
        <f t="shared" si="291"/>
        <v>42794</v>
      </c>
      <c r="B110" s="27">
        <f t="shared" si="292"/>
        <v>5</v>
      </c>
      <c r="C110" s="28">
        <f t="shared" si="297"/>
        <v>42769</v>
      </c>
      <c r="D110" s="27"/>
      <c r="E110" s="30"/>
      <c r="F110" s="30"/>
      <c r="G110" s="30"/>
      <c r="H110" s="30"/>
      <c r="I110" s="30"/>
      <c r="J110" s="30"/>
      <c r="K110" s="30"/>
      <c r="L110" s="30"/>
      <c r="M110" s="27"/>
      <c r="N110" s="27"/>
      <c r="O110" s="27"/>
      <c r="P110" s="27"/>
      <c r="Q110" s="27"/>
      <c r="R110" s="27"/>
      <c r="S110" s="29"/>
    </row>
    <row r="111" spans="1:19" ht="13" x14ac:dyDescent="0.25">
      <c r="A111" s="26">
        <f t="shared" si="291"/>
        <v>42794</v>
      </c>
      <c r="B111" s="27">
        <f t="shared" si="292"/>
        <v>5</v>
      </c>
      <c r="C111" s="31" t="s">
        <v>17</v>
      </c>
      <c r="D111" s="32">
        <f>SUM(D106:D110)</f>
        <v>0</v>
      </c>
      <c r="E111" s="32">
        <f t="shared" ref="E111:R111" si="298">SUM(E106:E110)</f>
        <v>0</v>
      </c>
      <c r="F111" s="32">
        <f t="shared" si="298"/>
        <v>0</v>
      </c>
      <c r="G111" s="32">
        <f t="shared" si="298"/>
        <v>0</v>
      </c>
      <c r="H111" s="32">
        <f t="shared" si="298"/>
        <v>0</v>
      </c>
      <c r="I111" s="32">
        <f t="shared" si="298"/>
        <v>0</v>
      </c>
      <c r="J111" s="32">
        <f t="shared" si="298"/>
        <v>0</v>
      </c>
      <c r="K111" s="32">
        <f t="shared" si="298"/>
        <v>0</v>
      </c>
      <c r="L111" s="32">
        <f t="shared" si="298"/>
        <v>0</v>
      </c>
      <c r="M111" s="32">
        <f t="shared" si="298"/>
        <v>0</v>
      </c>
      <c r="N111" s="32">
        <f t="shared" si="298"/>
        <v>0</v>
      </c>
      <c r="O111" s="32">
        <f t="shared" si="298"/>
        <v>0</v>
      </c>
      <c r="P111" s="32">
        <f t="shared" si="298"/>
        <v>0</v>
      </c>
      <c r="Q111" s="32">
        <f t="shared" si="298"/>
        <v>0</v>
      </c>
      <c r="R111" s="32">
        <f t="shared" si="298"/>
        <v>0</v>
      </c>
      <c r="S111" s="29"/>
    </row>
    <row r="112" spans="1:19" ht="13" x14ac:dyDescent="0.25">
      <c r="A112" s="26">
        <f t="shared" si="291"/>
        <v>42794</v>
      </c>
      <c r="B112" s="27">
        <f t="shared" si="292"/>
        <v>5</v>
      </c>
      <c r="C112" s="31" t="s">
        <v>18</v>
      </c>
      <c r="D112" s="32">
        <f>MIN(D111,35)</f>
        <v>0</v>
      </c>
      <c r="E112" s="32">
        <f t="shared" ref="E112:R112" si="299">MIN(E111,35)</f>
        <v>0</v>
      </c>
      <c r="F112" s="32">
        <f t="shared" si="299"/>
        <v>0</v>
      </c>
      <c r="G112" s="32">
        <f t="shared" si="299"/>
        <v>0</v>
      </c>
      <c r="H112" s="32">
        <f t="shared" si="299"/>
        <v>0</v>
      </c>
      <c r="I112" s="32">
        <f t="shared" si="299"/>
        <v>0</v>
      </c>
      <c r="J112" s="32">
        <f t="shared" si="299"/>
        <v>0</v>
      </c>
      <c r="K112" s="32">
        <f t="shared" si="299"/>
        <v>0</v>
      </c>
      <c r="L112" s="32">
        <f t="shared" si="299"/>
        <v>0</v>
      </c>
      <c r="M112" s="32">
        <f t="shared" si="299"/>
        <v>0</v>
      </c>
      <c r="N112" s="32">
        <f t="shared" si="299"/>
        <v>0</v>
      </c>
      <c r="O112" s="32">
        <f t="shared" si="299"/>
        <v>0</v>
      </c>
      <c r="P112" s="32">
        <f t="shared" si="299"/>
        <v>0</v>
      </c>
      <c r="Q112" s="32">
        <f t="shared" si="299"/>
        <v>0</v>
      </c>
      <c r="R112" s="32">
        <f t="shared" si="299"/>
        <v>0</v>
      </c>
      <c r="S112" s="29"/>
    </row>
    <row r="113" spans="1:19" ht="13.5" thickBot="1" x14ac:dyDescent="0.3">
      <c r="A113" s="35">
        <f t="shared" si="291"/>
        <v>42794</v>
      </c>
      <c r="B113" s="36">
        <f t="shared" si="292"/>
        <v>5</v>
      </c>
      <c r="C113" s="37" t="s">
        <v>19</v>
      </c>
      <c r="D113" s="38">
        <f>D111-D112</f>
        <v>0</v>
      </c>
      <c r="E113" s="38">
        <f t="shared" ref="E113:R113" si="300">E111-E112</f>
        <v>0</v>
      </c>
      <c r="F113" s="38">
        <f t="shared" si="300"/>
        <v>0</v>
      </c>
      <c r="G113" s="38">
        <f t="shared" si="300"/>
        <v>0</v>
      </c>
      <c r="H113" s="38">
        <f t="shared" si="300"/>
        <v>0</v>
      </c>
      <c r="I113" s="38">
        <f t="shared" si="300"/>
        <v>0</v>
      </c>
      <c r="J113" s="38">
        <f t="shared" si="300"/>
        <v>0</v>
      </c>
      <c r="K113" s="38">
        <f t="shared" si="300"/>
        <v>0</v>
      </c>
      <c r="L113" s="38">
        <f t="shared" si="300"/>
        <v>0</v>
      </c>
      <c r="M113" s="38">
        <f t="shared" si="300"/>
        <v>0</v>
      </c>
      <c r="N113" s="38">
        <f t="shared" si="300"/>
        <v>0</v>
      </c>
      <c r="O113" s="38">
        <f t="shared" si="300"/>
        <v>0</v>
      </c>
      <c r="P113" s="38">
        <f t="shared" si="300"/>
        <v>0</v>
      </c>
      <c r="Q113" s="38">
        <f t="shared" si="300"/>
        <v>0</v>
      </c>
      <c r="R113" s="38">
        <f t="shared" si="300"/>
        <v>0</v>
      </c>
      <c r="S113" s="42"/>
    </row>
    <row r="114" spans="1:19" x14ac:dyDescent="0.25">
      <c r="A114" s="22">
        <f t="shared" si="291"/>
        <v>42794</v>
      </c>
      <c r="B114" s="23">
        <f t="shared" si="292"/>
        <v>6</v>
      </c>
      <c r="C114" s="24">
        <f>C106+7</f>
        <v>42772</v>
      </c>
      <c r="D114" s="23"/>
      <c r="E114" s="41"/>
      <c r="F114" s="41"/>
      <c r="G114" s="41"/>
      <c r="H114" s="41"/>
      <c r="I114" s="41"/>
      <c r="J114" s="41"/>
      <c r="K114" s="41"/>
      <c r="L114" s="41"/>
      <c r="M114" s="23"/>
      <c r="N114" s="23"/>
      <c r="O114" s="23"/>
      <c r="P114" s="23"/>
      <c r="Q114" s="23"/>
      <c r="R114" s="23"/>
      <c r="S114" s="25"/>
    </row>
    <row r="115" spans="1:19" x14ac:dyDescent="0.25">
      <c r="A115" s="26">
        <f t="shared" si="291"/>
        <v>42794</v>
      </c>
      <c r="B115" s="27">
        <f t="shared" si="292"/>
        <v>6</v>
      </c>
      <c r="C115" s="28">
        <f t="shared" ref="C115:C118" si="301">C107+7</f>
        <v>42773</v>
      </c>
      <c r="D115" s="27"/>
      <c r="E115" s="30"/>
      <c r="F115" s="30"/>
      <c r="G115" s="30"/>
      <c r="H115" s="30"/>
      <c r="I115" s="30"/>
      <c r="J115" s="30"/>
      <c r="K115" s="30"/>
      <c r="L115" s="30"/>
      <c r="M115" s="27"/>
      <c r="N115" s="27"/>
      <c r="O115" s="27"/>
      <c r="P115" s="27"/>
      <c r="Q115" s="27"/>
      <c r="R115" s="27"/>
      <c r="S115" s="29"/>
    </row>
    <row r="116" spans="1:19" x14ac:dyDescent="0.25">
      <c r="A116" s="26">
        <f t="shared" si="291"/>
        <v>42794</v>
      </c>
      <c r="B116" s="27">
        <f t="shared" si="292"/>
        <v>6</v>
      </c>
      <c r="C116" s="28">
        <f t="shared" si="301"/>
        <v>42774</v>
      </c>
      <c r="D116" s="27"/>
      <c r="E116" s="30"/>
      <c r="F116" s="30"/>
      <c r="G116" s="30"/>
      <c r="H116" s="30"/>
      <c r="I116" s="30"/>
      <c r="J116" s="30"/>
      <c r="K116" s="30"/>
      <c r="L116" s="30"/>
      <c r="M116" s="27"/>
      <c r="N116" s="27"/>
      <c r="O116" s="27"/>
      <c r="P116" s="27"/>
      <c r="Q116" s="27"/>
      <c r="R116" s="27"/>
      <c r="S116" s="29"/>
    </row>
    <row r="117" spans="1:19" x14ac:dyDescent="0.25">
      <c r="A117" s="26">
        <f t="shared" si="291"/>
        <v>42794</v>
      </c>
      <c r="B117" s="27">
        <f t="shared" si="292"/>
        <v>6</v>
      </c>
      <c r="C117" s="28">
        <f t="shared" si="301"/>
        <v>42775</v>
      </c>
      <c r="D117" s="27"/>
      <c r="E117" s="30"/>
      <c r="F117" s="30"/>
      <c r="G117" s="30"/>
      <c r="H117" s="30"/>
      <c r="I117" s="30"/>
      <c r="J117" s="30"/>
      <c r="K117" s="30"/>
      <c r="L117" s="30"/>
      <c r="M117" s="27"/>
      <c r="N117" s="27"/>
      <c r="O117" s="27"/>
      <c r="P117" s="27"/>
      <c r="Q117" s="27"/>
      <c r="R117" s="27"/>
      <c r="S117" s="29"/>
    </row>
    <row r="118" spans="1:19" x14ac:dyDescent="0.25">
      <c r="A118" s="26">
        <f t="shared" si="291"/>
        <v>42794</v>
      </c>
      <c r="B118" s="27">
        <f t="shared" si="292"/>
        <v>6</v>
      </c>
      <c r="C118" s="28">
        <f t="shared" si="301"/>
        <v>42776</v>
      </c>
      <c r="D118" s="27"/>
      <c r="E118" s="30"/>
      <c r="F118" s="30"/>
      <c r="G118" s="30"/>
      <c r="H118" s="30"/>
      <c r="I118" s="30"/>
      <c r="J118" s="30"/>
      <c r="K118" s="30"/>
      <c r="L118" s="30"/>
      <c r="M118" s="27"/>
      <c r="N118" s="27"/>
      <c r="O118" s="27"/>
      <c r="P118" s="27"/>
      <c r="Q118" s="27"/>
      <c r="R118" s="27"/>
      <c r="S118" s="29"/>
    </row>
    <row r="119" spans="1:19" ht="13" x14ac:dyDescent="0.25">
      <c r="A119" s="26">
        <f t="shared" si="291"/>
        <v>42794</v>
      </c>
      <c r="B119" s="27">
        <f t="shared" si="292"/>
        <v>6</v>
      </c>
      <c r="C119" s="31" t="s">
        <v>17</v>
      </c>
      <c r="D119" s="32">
        <f>SUM(D114:D118)</f>
        <v>0</v>
      </c>
      <c r="E119" s="32">
        <f t="shared" ref="E119:R119" si="302">SUM(E114:E118)</f>
        <v>0</v>
      </c>
      <c r="F119" s="32">
        <f t="shared" si="302"/>
        <v>0</v>
      </c>
      <c r="G119" s="32">
        <f t="shared" si="302"/>
        <v>0</v>
      </c>
      <c r="H119" s="32">
        <f t="shared" si="302"/>
        <v>0</v>
      </c>
      <c r="I119" s="32">
        <f t="shared" si="302"/>
        <v>0</v>
      </c>
      <c r="J119" s="32">
        <f t="shared" si="302"/>
        <v>0</v>
      </c>
      <c r="K119" s="32">
        <f t="shared" si="302"/>
        <v>0</v>
      </c>
      <c r="L119" s="32">
        <f t="shared" si="302"/>
        <v>0</v>
      </c>
      <c r="M119" s="32">
        <f t="shared" si="302"/>
        <v>0</v>
      </c>
      <c r="N119" s="32">
        <f t="shared" si="302"/>
        <v>0</v>
      </c>
      <c r="O119" s="32">
        <f t="shared" si="302"/>
        <v>0</v>
      </c>
      <c r="P119" s="32">
        <f t="shared" si="302"/>
        <v>0</v>
      </c>
      <c r="Q119" s="32">
        <f t="shared" si="302"/>
        <v>0</v>
      </c>
      <c r="R119" s="32">
        <f t="shared" si="302"/>
        <v>0</v>
      </c>
      <c r="S119" s="29"/>
    </row>
    <row r="120" spans="1:19" ht="13" x14ac:dyDescent="0.25">
      <c r="A120" s="26">
        <f t="shared" si="291"/>
        <v>42794</v>
      </c>
      <c r="B120" s="27">
        <f t="shared" si="292"/>
        <v>6</v>
      </c>
      <c r="C120" s="31" t="s">
        <v>18</v>
      </c>
      <c r="D120" s="32">
        <f>MIN(D119,35)</f>
        <v>0</v>
      </c>
      <c r="E120" s="32">
        <f t="shared" ref="E120:R120" si="303">MIN(E119,35)</f>
        <v>0</v>
      </c>
      <c r="F120" s="32">
        <f t="shared" si="303"/>
        <v>0</v>
      </c>
      <c r="G120" s="32">
        <f t="shared" si="303"/>
        <v>0</v>
      </c>
      <c r="H120" s="32">
        <f t="shared" si="303"/>
        <v>0</v>
      </c>
      <c r="I120" s="32">
        <f t="shared" si="303"/>
        <v>0</v>
      </c>
      <c r="J120" s="32">
        <f t="shared" si="303"/>
        <v>0</v>
      </c>
      <c r="K120" s="32">
        <f t="shared" si="303"/>
        <v>0</v>
      </c>
      <c r="L120" s="32">
        <f t="shared" si="303"/>
        <v>0</v>
      </c>
      <c r="M120" s="32">
        <f t="shared" si="303"/>
        <v>0</v>
      </c>
      <c r="N120" s="32">
        <f t="shared" si="303"/>
        <v>0</v>
      </c>
      <c r="O120" s="32">
        <f t="shared" si="303"/>
        <v>0</v>
      </c>
      <c r="P120" s="32">
        <f t="shared" si="303"/>
        <v>0</v>
      </c>
      <c r="Q120" s="32">
        <f t="shared" si="303"/>
        <v>0</v>
      </c>
      <c r="R120" s="32">
        <f t="shared" si="303"/>
        <v>0</v>
      </c>
      <c r="S120" s="29"/>
    </row>
    <row r="121" spans="1:19" ht="13.5" thickBot="1" x14ac:dyDescent="0.3">
      <c r="A121" s="35">
        <f t="shared" si="291"/>
        <v>42794</v>
      </c>
      <c r="B121" s="36">
        <f t="shared" si="292"/>
        <v>6</v>
      </c>
      <c r="C121" s="37" t="s">
        <v>19</v>
      </c>
      <c r="D121" s="38">
        <f>D119-D120</f>
        <v>0</v>
      </c>
      <c r="E121" s="38">
        <f t="shared" ref="E121:R121" si="304">E119-E120</f>
        <v>0</v>
      </c>
      <c r="F121" s="38">
        <f t="shared" si="304"/>
        <v>0</v>
      </c>
      <c r="G121" s="38">
        <f t="shared" si="304"/>
        <v>0</v>
      </c>
      <c r="H121" s="38">
        <f t="shared" si="304"/>
        <v>0</v>
      </c>
      <c r="I121" s="38">
        <f t="shared" si="304"/>
        <v>0</v>
      </c>
      <c r="J121" s="38">
        <f t="shared" si="304"/>
        <v>0</v>
      </c>
      <c r="K121" s="38">
        <f t="shared" si="304"/>
        <v>0</v>
      </c>
      <c r="L121" s="38">
        <f t="shared" si="304"/>
        <v>0</v>
      </c>
      <c r="M121" s="38">
        <f t="shared" si="304"/>
        <v>0</v>
      </c>
      <c r="N121" s="38">
        <f t="shared" si="304"/>
        <v>0</v>
      </c>
      <c r="O121" s="38">
        <f t="shared" si="304"/>
        <v>0</v>
      </c>
      <c r="P121" s="38">
        <f t="shared" si="304"/>
        <v>0</v>
      </c>
      <c r="Q121" s="38">
        <f t="shared" si="304"/>
        <v>0</v>
      </c>
      <c r="R121" s="38">
        <f t="shared" si="304"/>
        <v>0</v>
      </c>
      <c r="S121" s="42"/>
    </row>
    <row r="122" spans="1:19" x14ac:dyDescent="0.25">
      <c r="A122" s="22">
        <f t="shared" si="291"/>
        <v>42794</v>
      </c>
      <c r="B122" s="23">
        <f t="shared" si="292"/>
        <v>7</v>
      </c>
      <c r="C122" s="24">
        <f>C114+7</f>
        <v>42779</v>
      </c>
      <c r="D122" s="23"/>
      <c r="E122" s="41"/>
      <c r="F122" s="41"/>
      <c r="G122" s="41"/>
      <c r="H122" s="41"/>
      <c r="I122" s="41"/>
      <c r="J122" s="41"/>
      <c r="K122" s="41"/>
      <c r="L122" s="41"/>
      <c r="M122" s="23"/>
      <c r="N122" s="23"/>
      <c r="O122" s="23"/>
      <c r="P122" s="23"/>
      <c r="Q122" s="23"/>
      <c r="R122" s="23"/>
      <c r="S122" s="25"/>
    </row>
    <row r="123" spans="1:19" x14ac:dyDescent="0.25">
      <c r="A123" s="26">
        <f t="shared" si="291"/>
        <v>42794</v>
      </c>
      <c r="B123" s="27">
        <f t="shared" si="292"/>
        <v>7</v>
      </c>
      <c r="C123" s="28">
        <f t="shared" ref="C123:C126" si="305">C115+7</f>
        <v>42780</v>
      </c>
      <c r="D123" s="27"/>
      <c r="E123" s="30"/>
      <c r="F123" s="30"/>
      <c r="G123" s="30"/>
      <c r="H123" s="30"/>
      <c r="I123" s="30"/>
      <c r="J123" s="30"/>
      <c r="K123" s="30"/>
      <c r="L123" s="30"/>
      <c r="M123" s="27"/>
      <c r="N123" s="27"/>
      <c r="O123" s="27"/>
      <c r="P123" s="27"/>
      <c r="Q123" s="27"/>
      <c r="R123" s="27"/>
      <c r="S123" s="29"/>
    </row>
    <row r="124" spans="1:19" x14ac:dyDescent="0.25">
      <c r="A124" s="26">
        <f t="shared" si="291"/>
        <v>42794</v>
      </c>
      <c r="B124" s="27">
        <f t="shared" si="292"/>
        <v>7</v>
      </c>
      <c r="C124" s="28">
        <f t="shared" si="305"/>
        <v>42781</v>
      </c>
      <c r="D124" s="27"/>
      <c r="E124" s="30"/>
      <c r="F124" s="30"/>
      <c r="G124" s="30"/>
      <c r="H124" s="30"/>
      <c r="I124" s="30"/>
      <c r="J124" s="30"/>
      <c r="K124" s="30"/>
      <c r="L124" s="30"/>
      <c r="M124" s="27"/>
      <c r="N124" s="27"/>
      <c r="O124" s="27"/>
      <c r="P124" s="27"/>
      <c r="Q124" s="27"/>
      <c r="R124" s="27"/>
      <c r="S124" s="29"/>
    </row>
    <row r="125" spans="1:19" x14ac:dyDescent="0.25">
      <c r="A125" s="26">
        <f t="shared" si="291"/>
        <v>42794</v>
      </c>
      <c r="B125" s="27">
        <f t="shared" si="292"/>
        <v>7</v>
      </c>
      <c r="C125" s="28">
        <f t="shared" si="305"/>
        <v>42782</v>
      </c>
      <c r="D125" s="27"/>
      <c r="E125" s="30"/>
      <c r="F125" s="30"/>
      <c r="G125" s="30"/>
      <c r="H125" s="30"/>
      <c r="I125" s="30"/>
      <c r="J125" s="30"/>
      <c r="K125" s="30"/>
      <c r="L125" s="30"/>
      <c r="M125" s="27"/>
      <c r="N125" s="27"/>
      <c r="O125" s="27"/>
      <c r="P125" s="27"/>
      <c r="Q125" s="27"/>
      <c r="R125" s="27"/>
      <c r="S125" s="29"/>
    </row>
    <row r="126" spans="1:19" x14ac:dyDescent="0.25">
      <c r="A126" s="26">
        <f t="shared" si="291"/>
        <v>42794</v>
      </c>
      <c r="B126" s="27">
        <f t="shared" si="292"/>
        <v>7</v>
      </c>
      <c r="C126" s="28">
        <f t="shared" si="305"/>
        <v>42783</v>
      </c>
      <c r="D126" s="27"/>
      <c r="E126" s="30"/>
      <c r="F126" s="30"/>
      <c r="G126" s="30"/>
      <c r="H126" s="30"/>
      <c r="I126" s="30"/>
      <c r="J126" s="30"/>
      <c r="K126" s="30"/>
      <c r="L126" s="30"/>
      <c r="M126" s="27"/>
      <c r="N126" s="27"/>
      <c r="O126" s="27"/>
      <c r="P126" s="27"/>
      <c r="Q126" s="27"/>
      <c r="R126" s="27"/>
      <c r="S126" s="29"/>
    </row>
    <row r="127" spans="1:19" ht="13" x14ac:dyDescent="0.25">
      <c r="A127" s="26">
        <f t="shared" si="291"/>
        <v>42794</v>
      </c>
      <c r="B127" s="27">
        <f t="shared" si="292"/>
        <v>7</v>
      </c>
      <c r="C127" s="31" t="s">
        <v>17</v>
      </c>
      <c r="D127" s="32">
        <f>SUM(D122:D126)</f>
        <v>0</v>
      </c>
      <c r="E127" s="32">
        <f t="shared" ref="E127:R127" si="306">SUM(E122:E126)</f>
        <v>0</v>
      </c>
      <c r="F127" s="32">
        <f t="shared" si="306"/>
        <v>0</v>
      </c>
      <c r="G127" s="32">
        <f t="shared" si="306"/>
        <v>0</v>
      </c>
      <c r="H127" s="32">
        <f t="shared" si="306"/>
        <v>0</v>
      </c>
      <c r="I127" s="32">
        <f t="shared" si="306"/>
        <v>0</v>
      </c>
      <c r="J127" s="32">
        <f t="shared" si="306"/>
        <v>0</v>
      </c>
      <c r="K127" s="32">
        <f t="shared" si="306"/>
        <v>0</v>
      </c>
      <c r="L127" s="32">
        <f t="shared" si="306"/>
        <v>0</v>
      </c>
      <c r="M127" s="32">
        <f t="shared" si="306"/>
        <v>0</v>
      </c>
      <c r="N127" s="32">
        <f t="shared" si="306"/>
        <v>0</v>
      </c>
      <c r="O127" s="32">
        <f t="shared" si="306"/>
        <v>0</v>
      </c>
      <c r="P127" s="32">
        <f t="shared" si="306"/>
        <v>0</v>
      </c>
      <c r="Q127" s="32">
        <f t="shared" si="306"/>
        <v>0</v>
      </c>
      <c r="R127" s="32">
        <f t="shared" si="306"/>
        <v>0</v>
      </c>
      <c r="S127" s="29"/>
    </row>
    <row r="128" spans="1:19" ht="13" x14ac:dyDescent="0.25">
      <c r="A128" s="26">
        <f t="shared" si="291"/>
        <v>42794</v>
      </c>
      <c r="B128" s="27">
        <f t="shared" si="292"/>
        <v>7</v>
      </c>
      <c r="C128" s="31" t="s">
        <v>18</v>
      </c>
      <c r="D128" s="32">
        <f>MIN(D127,35)</f>
        <v>0</v>
      </c>
      <c r="E128" s="32">
        <f t="shared" ref="E128:R128" si="307">MIN(E127,35)</f>
        <v>0</v>
      </c>
      <c r="F128" s="32">
        <f t="shared" si="307"/>
        <v>0</v>
      </c>
      <c r="G128" s="32">
        <f t="shared" si="307"/>
        <v>0</v>
      </c>
      <c r="H128" s="32">
        <f t="shared" si="307"/>
        <v>0</v>
      </c>
      <c r="I128" s="32">
        <f t="shared" si="307"/>
        <v>0</v>
      </c>
      <c r="J128" s="32">
        <f t="shared" si="307"/>
        <v>0</v>
      </c>
      <c r="K128" s="32">
        <f t="shared" si="307"/>
        <v>0</v>
      </c>
      <c r="L128" s="32">
        <f t="shared" si="307"/>
        <v>0</v>
      </c>
      <c r="M128" s="32">
        <f t="shared" si="307"/>
        <v>0</v>
      </c>
      <c r="N128" s="32">
        <f t="shared" si="307"/>
        <v>0</v>
      </c>
      <c r="O128" s="32">
        <f t="shared" si="307"/>
        <v>0</v>
      </c>
      <c r="P128" s="32">
        <f t="shared" si="307"/>
        <v>0</v>
      </c>
      <c r="Q128" s="32">
        <f t="shared" si="307"/>
        <v>0</v>
      </c>
      <c r="R128" s="32">
        <f t="shared" si="307"/>
        <v>0</v>
      </c>
      <c r="S128" s="29"/>
    </row>
    <row r="129" spans="1:19" ht="13.5" thickBot="1" x14ac:dyDescent="0.3">
      <c r="A129" s="35">
        <f t="shared" si="291"/>
        <v>42794</v>
      </c>
      <c r="B129" s="36">
        <f t="shared" si="292"/>
        <v>7</v>
      </c>
      <c r="C129" s="37" t="s">
        <v>19</v>
      </c>
      <c r="D129" s="38">
        <f>D127-D128</f>
        <v>0</v>
      </c>
      <c r="E129" s="38">
        <f t="shared" ref="E129:R129" si="308">E127-E128</f>
        <v>0</v>
      </c>
      <c r="F129" s="38">
        <f t="shared" si="308"/>
        <v>0</v>
      </c>
      <c r="G129" s="38">
        <f t="shared" si="308"/>
        <v>0</v>
      </c>
      <c r="H129" s="38">
        <f t="shared" si="308"/>
        <v>0</v>
      </c>
      <c r="I129" s="38">
        <f t="shared" si="308"/>
        <v>0</v>
      </c>
      <c r="J129" s="38">
        <f t="shared" si="308"/>
        <v>0</v>
      </c>
      <c r="K129" s="38">
        <f t="shared" si="308"/>
        <v>0</v>
      </c>
      <c r="L129" s="38">
        <f t="shared" si="308"/>
        <v>0</v>
      </c>
      <c r="M129" s="38">
        <f t="shared" si="308"/>
        <v>0</v>
      </c>
      <c r="N129" s="38">
        <f t="shared" si="308"/>
        <v>0</v>
      </c>
      <c r="O129" s="38">
        <f t="shared" si="308"/>
        <v>0</v>
      </c>
      <c r="P129" s="38">
        <f t="shared" si="308"/>
        <v>0</v>
      </c>
      <c r="Q129" s="38">
        <f t="shared" si="308"/>
        <v>0</v>
      </c>
      <c r="R129" s="38">
        <f t="shared" si="308"/>
        <v>0</v>
      </c>
      <c r="S129" s="42"/>
    </row>
    <row r="130" spans="1:19" x14ac:dyDescent="0.25">
      <c r="A130" s="22">
        <f t="shared" si="291"/>
        <v>42794</v>
      </c>
      <c r="B130" s="23">
        <f t="shared" si="292"/>
        <v>8</v>
      </c>
      <c r="C130" s="24">
        <f>C122+7</f>
        <v>42786</v>
      </c>
      <c r="D130" s="23"/>
      <c r="E130" s="41"/>
      <c r="F130" s="41"/>
      <c r="G130" s="41"/>
      <c r="H130" s="41"/>
      <c r="I130" s="41"/>
      <c r="J130" s="41"/>
      <c r="K130" s="41"/>
      <c r="L130" s="41"/>
      <c r="M130" s="23"/>
      <c r="N130" s="23"/>
      <c r="O130" s="23"/>
      <c r="P130" s="23"/>
      <c r="Q130" s="23"/>
      <c r="R130" s="23"/>
      <c r="S130" s="25"/>
    </row>
    <row r="131" spans="1:19" x14ac:dyDescent="0.25">
      <c r="A131" s="26">
        <f t="shared" si="291"/>
        <v>42794</v>
      </c>
      <c r="B131" s="27">
        <f t="shared" si="292"/>
        <v>8</v>
      </c>
      <c r="C131" s="28">
        <f t="shared" ref="C131:C134" si="309">C123+7</f>
        <v>42787</v>
      </c>
      <c r="D131" s="27"/>
      <c r="E131" s="30"/>
      <c r="F131" s="30"/>
      <c r="G131" s="30"/>
      <c r="H131" s="30"/>
      <c r="I131" s="30"/>
      <c r="J131" s="30"/>
      <c r="K131" s="30"/>
      <c r="L131" s="30"/>
      <c r="M131" s="27"/>
      <c r="N131" s="27"/>
      <c r="O131" s="27"/>
      <c r="P131" s="27"/>
      <c r="Q131" s="27"/>
      <c r="R131" s="27"/>
      <c r="S131" s="29"/>
    </row>
    <row r="132" spans="1:19" x14ac:dyDescent="0.25">
      <c r="A132" s="26">
        <f t="shared" si="291"/>
        <v>42794</v>
      </c>
      <c r="B132" s="27">
        <f t="shared" si="292"/>
        <v>8</v>
      </c>
      <c r="C132" s="28">
        <f t="shared" si="309"/>
        <v>42788</v>
      </c>
      <c r="D132" s="27"/>
      <c r="E132" s="30"/>
      <c r="F132" s="30"/>
      <c r="G132" s="30"/>
      <c r="H132" s="30"/>
      <c r="I132" s="30"/>
      <c r="J132" s="30"/>
      <c r="K132" s="30"/>
      <c r="L132" s="30"/>
      <c r="M132" s="27"/>
      <c r="N132" s="27"/>
      <c r="O132" s="27"/>
      <c r="P132" s="27"/>
      <c r="Q132" s="27"/>
      <c r="R132" s="27"/>
      <c r="S132" s="29"/>
    </row>
    <row r="133" spans="1:19" x14ac:dyDescent="0.25">
      <c r="A133" s="26">
        <f t="shared" si="291"/>
        <v>42794</v>
      </c>
      <c r="B133" s="27">
        <f t="shared" si="292"/>
        <v>8</v>
      </c>
      <c r="C133" s="28">
        <f t="shared" si="309"/>
        <v>42789</v>
      </c>
      <c r="D133" s="27"/>
      <c r="E133" s="30"/>
      <c r="F133" s="30"/>
      <c r="G133" s="30"/>
      <c r="H133" s="30"/>
      <c r="I133" s="30"/>
      <c r="J133" s="30"/>
      <c r="K133" s="30"/>
      <c r="L133" s="30"/>
      <c r="M133" s="27"/>
      <c r="N133" s="27"/>
      <c r="O133" s="27"/>
      <c r="P133" s="27"/>
      <c r="Q133" s="27"/>
      <c r="R133" s="27"/>
      <c r="S133" s="29"/>
    </row>
    <row r="134" spans="1:19" x14ac:dyDescent="0.25">
      <c r="A134" s="26">
        <f t="shared" si="291"/>
        <v>42794</v>
      </c>
      <c r="B134" s="27">
        <f t="shared" si="292"/>
        <v>8</v>
      </c>
      <c r="C134" s="28">
        <f t="shared" si="309"/>
        <v>42790</v>
      </c>
      <c r="D134" s="27"/>
      <c r="E134" s="30"/>
      <c r="F134" s="30"/>
      <c r="G134" s="30"/>
      <c r="H134" s="30"/>
      <c r="I134" s="30"/>
      <c r="J134" s="30"/>
      <c r="K134" s="30"/>
      <c r="L134" s="30"/>
      <c r="M134" s="27"/>
      <c r="N134" s="27"/>
      <c r="O134" s="27"/>
      <c r="P134" s="27"/>
      <c r="Q134" s="27"/>
      <c r="R134" s="27"/>
      <c r="S134" s="29"/>
    </row>
    <row r="135" spans="1:19" ht="13" x14ac:dyDescent="0.25">
      <c r="A135" s="26">
        <f t="shared" si="291"/>
        <v>42794</v>
      </c>
      <c r="B135" s="27">
        <f t="shared" si="292"/>
        <v>8</v>
      </c>
      <c r="C135" s="31" t="s">
        <v>17</v>
      </c>
      <c r="D135" s="32">
        <f>SUM(D130:D134)</f>
        <v>0</v>
      </c>
      <c r="E135" s="32">
        <f t="shared" ref="E135:R135" si="310">SUM(E130:E134)</f>
        <v>0</v>
      </c>
      <c r="F135" s="32">
        <f t="shared" si="310"/>
        <v>0</v>
      </c>
      <c r="G135" s="32">
        <f t="shared" si="310"/>
        <v>0</v>
      </c>
      <c r="H135" s="32">
        <f t="shared" si="310"/>
        <v>0</v>
      </c>
      <c r="I135" s="32">
        <f t="shared" si="310"/>
        <v>0</v>
      </c>
      <c r="J135" s="32">
        <f t="shared" si="310"/>
        <v>0</v>
      </c>
      <c r="K135" s="32">
        <f t="shared" si="310"/>
        <v>0</v>
      </c>
      <c r="L135" s="32">
        <f t="shared" si="310"/>
        <v>0</v>
      </c>
      <c r="M135" s="32">
        <f t="shared" si="310"/>
        <v>0</v>
      </c>
      <c r="N135" s="32">
        <f t="shared" si="310"/>
        <v>0</v>
      </c>
      <c r="O135" s="32">
        <f t="shared" si="310"/>
        <v>0</v>
      </c>
      <c r="P135" s="32">
        <f t="shared" si="310"/>
        <v>0</v>
      </c>
      <c r="Q135" s="32">
        <f t="shared" si="310"/>
        <v>0</v>
      </c>
      <c r="R135" s="32">
        <f t="shared" si="310"/>
        <v>0</v>
      </c>
      <c r="S135" s="29"/>
    </row>
    <row r="136" spans="1:19" ht="13" x14ac:dyDescent="0.25">
      <c r="A136" s="26">
        <f t="shared" si="291"/>
        <v>42794</v>
      </c>
      <c r="B136" s="27">
        <f t="shared" si="292"/>
        <v>8</v>
      </c>
      <c r="C136" s="31" t="s">
        <v>18</v>
      </c>
      <c r="D136" s="32">
        <f>MIN(D135,35)</f>
        <v>0</v>
      </c>
      <c r="E136" s="32">
        <f t="shared" ref="E136:R136" si="311">MIN(E135,35)</f>
        <v>0</v>
      </c>
      <c r="F136" s="32">
        <f t="shared" si="311"/>
        <v>0</v>
      </c>
      <c r="G136" s="32">
        <f t="shared" si="311"/>
        <v>0</v>
      </c>
      <c r="H136" s="32">
        <f t="shared" si="311"/>
        <v>0</v>
      </c>
      <c r="I136" s="32">
        <f t="shared" si="311"/>
        <v>0</v>
      </c>
      <c r="J136" s="32">
        <f t="shared" si="311"/>
        <v>0</v>
      </c>
      <c r="K136" s="32">
        <f t="shared" si="311"/>
        <v>0</v>
      </c>
      <c r="L136" s="32">
        <f t="shared" si="311"/>
        <v>0</v>
      </c>
      <c r="M136" s="32">
        <f t="shared" si="311"/>
        <v>0</v>
      </c>
      <c r="N136" s="32">
        <f t="shared" si="311"/>
        <v>0</v>
      </c>
      <c r="O136" s="32">
        <f t="shared" si="311"/>
        <v>0</v>
      </c>
      <c r="P136" s="32">
        <f t="shared" si="311"/>
        <v>0</v>
      </c>
      <c r="Q136" s="32">
        <f t="shared" si="311"/>
        <v>0</v>
      </c>
      <c r="R136" s="32">
        <f t="shared" si="311"/>
        <v>0</v>
      </c>
      <c r="S136" s="29"/>
    </row>
    <row r="137" spans="1:19" ht="13.5" thickBot="1" x14ac:dyDescent="0.3">
      <c r="A137" s="35">
        <f t="shared" si="291"/>
        <v>42794</v>
      </c>
      <c r="B137" s="36">
        <f t="shared" si="292"/>
        <v>8</v>
      </c>
      <c r="C137" s="37" t="s">
        <v>19</v>
      </c>
      <c r="D137" s="38">
        <f>D135-D136</f>
        <v>0</v>
      </c>
      <c r="E137" s="38">
        <f t="shared" ref="E137:R137" si="312">E135-E136</f>
        <v>0</v>
      </c>
      <c r="F137" s="38">
        <f t="shared" si="312"/>
        <v>0</v>
      </c>
      <c r="G137" s="38">
        <f t="shared" si="312"/>
        <v>0</v>
      </c>
      <c r="H137" s="38">
        <f t="shared" si="312"/>
        <v>0</v>
      </c>
      <c r="I137" s="38">
        <f t="shared" si="312"/>
        <v>0</v>
      </c>
      <c r="J137" s="38">
        <f t="shared" si="312"/>
        <v>0</v>
      </c>
      <c r="K137" s="38">
        <f t="shared" si="312"/>
        <v>0</v>
      </c>
      <c r="L137" s="38">
        <f t="shared" si="312"/>
        <v>0</v>
      </c>
      <c r="M137" s="38">
        <f t="shared" si="312"/>
        <v>0</v>
      </c>
      <c r="N137" s="38">
        <f t="shared" si="312"/>
        <v>0</v>
      </c>
      <c r="O137" s="38">
        <f t="shared" si="312"/>
        <v>0</v>
      </c>
      <c r="P137" s="38">
        <f t="shared" si="312"/>
        <v>0</v>
      </c>
      <c r="Q137" s="38">
        <f t="shared" si="312"/>
        <v>0</v>
      </c>
      <c r="R137" s="38">
        <f t="shared" si="312"/>
        <v>0</v>
      </c>
      <c r="S137" s="42"/>
    </row>
    <row r="138" spans="1:19" x14ac:dyDescent="0.25">
      <c r="A138" s="22">
        <f t="shared" si="291"/>
        <v>42794</v>
      </c>
      <c r="B138" s="23">
        <f t="shared" si="292"/>
        <v>9</v>
      </c>
      <c r="C138" s="24">
        <f>C130+7</f>
        <v>42793</v>
      </c>
      <c r="D138" s="23"/>
      <c r="E138" s="41"/>
      <c r="F138" s="41"/>
      <c r="G138" s="41"/>
      <c r="H138" s="41"/>
      <c r="I138" s="41"/>
      <c r="J138" s="41"/>
      <c r="K138" s="41"/>
      <c r="L138" s="41"/>
      <c r="M138" s="23"/>
      <c r="N138" s="23"/>
      <c r="O138" s="23"/>
      <c r="P138" s="23"/>
      <c r="Q138" s="23"/>
      <c r="R138" s="23"/>
      <c r="S138" s="25"/>
    </row>
    <row r="139" spans="1:19" x14ac:dyDescent="0.25">
      <c r="A139" s="26">
        <f t="shared" si="291"/>
        <v>42794</v>
      </c>
      <c r="B139" s="27">
        <f t="shared" si="292"/>
        <v>9</v>
      </c>
      <c r="C139" s="28">
        <f t="shared" ref="C139:C142" si="313">C131+7</f>
        <v>42794</v>
      </c>
      <c r="D139" s="27"/>
      <c r="E139" s="30"/>
      <c r="F139" s="30"/>
      <c r="G139" s="30"/>
      <c r="H139" s="30"/>
      <c r="I139" s="30"/>
      <c r="J139" s="30"/>
      <c r="K139" s="30"/>
      <c r="L139" s="30"/>
      <c r="M139" s="27"/>
      <c r="N139" s="27"/>
      <c r="O139" s="27"/>
      <c r="P139" s="27"/>
      <c r="Q139" s="27"/>
      <c r="R139" s="27"/>
      <c r="S139" s="29"/>
    </row>
    <row r="140" spans="1:19" x14ac:dyDescent="0.25">
      <c r="A140" s="26">
        <f t="shared" si="291"/>
        <v>42825</v>
      </c>
      <c r="B140" s="27">
        <f t="shared" si="292"/>
        <v>9</v>
      </c>
      <c r="C140" s="28">
        <f t="shared" si="313"/>
        <v>42795</v>
      </c>
      <c r="D140" s="27"/>
      <c r="E140" s="30"/>
      <c r="F140" s="30"/>
      <c r="G140" s="30"/>
      <c r="H140" s="30"/>
      <c r="I140" s="30"/>
      <c r="J140" s="30"/>
      <c r="K140" s="30"/>
      <c r="L140" s="30"/>
      <c r="M140" s="27"/>
      <c r="N140" s="27"/>
      <c r="O140" s="27"/>
      <c r="P140" s="27"/>
      <c r="Q140" s="27"/>
      <c r="R140" s="27"/>
      <c r="S140" s="29"/>
    </row>
    <row r="141" spans="1:19" x14ac:dyDescent="0.25">
      <c r="A141" s="26">
        <f t="shared" si="291"/>
        <v>42825</v>
      </c>
      <c r="B141" s="27">
        <f t="shared" si="292"/>
        <v>9</v>
      </c>
      <c r="C141" s="28">
        <f t="shared" si="313"/>
        <v>42796</v>
      </c>
      <c r="D141" s="27"/>
      <c r="E141" s="30"/>
      <c r="F141" s="30"/>
      <c r="G141" s="30"/>
      <c r="H141" s="30"/>
      <c r="I141" s="30"/>
      <c r="J141" s="30"/>
      <c r="K141" s="30"/>
      <c r="L141" s="30"/>
      <c r="M141" s="27"/>
      <c r="N141" s="27"/>
      <c r="O141" s="27"/>
      <c r="P141" s="27"/>
      <c r="Q141" s="27"/>
      <c r="R141" s="27"/>
      <c r="S141" s="29"/>
    </row>
    <row r="142" spans="1:19" x14ac:dyDescent="0.25">
      <c r="A142" s="26">
        <f t="shared" si="291"/>
        <v>42825</v>
      </c>
      <c r="B142" s="27">
        <f t="shared" si="292"/>
        <v>9</v>
      </c>
      <c r="C142" s="28">
        <f t="shared" si="313"/>
        <v>42797</v>
      </c>
      <c r="D142" s="27"/>
      <c r="E142" s="30"/>
      <c r="F142" s="30"/>
      <c r="G142" s="30"/>
      <c r="H142" s="30"/>
      <c r="I142" s="30"/>
      <c r="J142" s="30"/>
      <c r="K142" s="30"/>
      <c r="L142" s="30"/>
      <c r="M142" s="27"/>
      <c r="N142" s="27"/>
      <c r="O142" s="27"/>
      <c r="P142" s="27"/>
      <c r="Q142" s="27"/>
      <c r="R142" s="27"/>
      <c r="S142" s="29"/>
    </row>
    <row r="143" spans="1:19" ht="13" x14ac:dyDescent="0.25">
      <c r="A143" s="26">
        <f t="shared" si="291"/>
        <v>42825</v>
      </c>
      <c r="B143" s="27">
        <f t="shared" si="292"/>
        <v>9</v>
      </c>
      <c r="C143" s="31" t="s">
        <v>17</v>
      </c>
      <c r="D143" s="32">
        <f>SUM(D138:D142)</f>
        <v>0</v>
      </c>
      <c r="E143" s="32">
        <f t="shared" ref="E143:R143" si="314">SUM(E138:E142)</f>
        <v>0</v>
      </c>
      <c r="F143" s="32">
        <f t="shared" si="314"/>
        <v>0</v>
      </c>
      <c r="G143" s="32">
        <f t="shared" si="314"/>
        <v>0</v>
      </c>
      <c r="H143" s="32">
        <f t="shared" si="314"/>
        <v>0</v>
      </c>
      <c r="I143" s="32">
        <f t="shared" si="314"/>
        <v>0</v>
      </c>
      <c r="J143" s="32">
        <f t="shared" si="314"/>
        <v>0</v>
      </c>
      <c r="K143" s="32">
        <f t="shared" si="314"/>
        <v>0</v>
      </c>
      <c r="L143" s="32">
        <f t="shared" si="314"/>
        <v>0</v>
      </c>
      <c r="M143" s="32">
        <f t="shared" si="314"/>
        <v>0</v>
      </c>
      <c r="N143" s="32">
        <f t="shared" si="314"/>
        <v>0</v>
      </c>
      <c r="O143" s="32">
        <f t="shared" si="314"/>
        <v>0</v>
      </c>
      <c r="P143" s="32">
        <f t="shared" si="314"/>
        <v>0</v>
      </c>
      <c r="Q143" s="32">
        <f t="shared" si="314"/>
        <v>0</v>
      </c>
      <c r="R143" s="32">
        <f t="shared" si="314"/>
        <v>0</v>
      </c>
      <c r="S143" s="29"/>
    </row>
    <row r="144" spans="1:19" ht="13" x14ac:dyDescent="0.25">
      <c r="A144" s="26">
        <f t="shared" si="291"/>
        <v>42825</v>
      </c>
      <c r="B144" s="27">
        <f t="shared" si="292"/>
        <v>9</v>
      </c>
      <c r="C144" s="31" t="s">
        <v>18</v>
      </c>
      <c r="D144" s="32">
        <f>MIN(D143,35)</f>
        <v>0</v>
      </c>
      <c r="E144" s="32">
        <f t="shared" ref="E144:R144" si="315">MIN(E143,35)</f>
        <v>0</v>
      </c>
      <c r="F144" s="32">
        <f t="shared" si="315"/>
        <v>0</v>
      </c>
      <c r="G144" s="32">
        <f t="shared" si="315"/>
        <v>0</v>
      </c>
      <c r="H144" s="32">
        <f t="shared" si="315"/>
        <v>0</v>
      </c>
      <c r="I144" s="32">
        <f t="shared" si="315"/>
        <v>0</v>
      </c>
      <c r="J144" s="32">
        <f t="shared" si="315"/>
        <v>0</v>
      </c>
      <c r="K144" s="32">
        <f t="shared" si="315"/>
        <v>0</v>
      </c>
      <c r="L144" s="32">
        <f t="shared" si="315"/>
        <v>0</v>
      </c>
      <c r="M144" s="32">
        <f t="shared" si="315"/>
        <v>0</v>
      </c>
      <c r="N144" s="32">
        <f t="shared" si="315"/>
        <v>0</v>
      </c>
      <c r="O144" s="32">
        <f t="shared" si="315"/>
        <v>0</v>
      </c>
      <c r="P144" s="32">
        <f t="shared" si="315"/>
        <v>0</v>
      </c>
      <c r="Q144" s="32">
        <f t="shared" si="315"/>
        <v>0</v>
      </c>
      <c r="R144" s="32">
        <f t="shared" si="315"/>
        <v>0</v>
      </c>
      <c r="S144" s="29"/>
    </row>
    <row r="145" spans="1:19" ht="13.5" thickBot="1" x14ac:dyDescent="0.3">
      <c r="A145" s="35">
        <f t="shared" si="291"/>
        <v>42825</v>
      </c>
      <c r="B145" s="36">
        <f t="shared" si="292"/>
        <v>9</v>
      </c>
      <c r="C145" s="37" t="s">
        <v>19</v>
      </c>
      <c r="D145" s="38">
        <f>D143-D144</f>
        <v>0</v>
      </c>
      <c r="E145" s="38">
        <f t="shared" ref="E145:R145" si="316">E143-E144</f>
        <v>0</v>
      </c>
      <c r="F145" s="38">
        <f t="shared" si="316"/>
        <v>0</v>
      </c>
      <c r="G145" s="38">
        <f t="shared" si="316"/>
        <v>0</v>
      </c>
      <c r="H145" s="38">
        <f t="shared" si="316"/>
        <v>0</v>
      </c>
      <c r="I145" s="38">
        <f t="shared" si="316"/>
        <v>0</v>
      </c>
      <c r="J145" s="38">
        <f t="shared" si="316"/>
        <v>0</v>
      </c>
      <c r="K145" s="38">
        <f t="shared" si="316"/>
        <v>0</v>
      </c>
      <c r="L145" s="38">
        <f t="shared" si="316"/>
        <v>0</v>
      </c>
      <c r="M145" s="38">
        <f t="shared" si="316"/>
        <v>0</v>
      </c>
      <c r="N145" s="38">
        <f t="shared" si="316"/>
        <v>0</v>
      </c>
      <c r="O145" s="38">
        <f t="shared" si="316"/>
        <v>0</v>
      </c>
      <c r="P145" s="38">
        <f t="shared" si="316"/>
        <v>0</v>
      </c>
      <c r="Q145" s="38">
        <f t="shared" si="316"/>
        <v>0</v>
      </c>
      <c r="R145" s="38">
        <f t="shared" si="316"/>
        <v>0</v>
      </c>
      <c r="S145" s="42"/>
    </row>
    <row r="146" spans="1:19" x14ac:dyDescent="0.25">
      <c r="A146" s="22">
        <f t="shared" si="291"/>
        <v>42825</v>
      </c>
      <c r="B146" s="23">
        <f t="shared" si="292"/>
        <v>10</v>
      </c>
      <c r="C146" s="24">
        <f>C138+7</f>
        <v>42800</v>
      </c>
      <c r="D146" s="23"/>
      <c r="E146" s="41"/>
      <c r="F146" s="41"/>
      <c r="G146" s="41"/>
      <c r="H146" s="41"/>
      <c r="I146" s="41"/>
      <c r="J146" s="41"/>
      <c r="K146" s="41"/>
      <c r="L146" s="41"/>
      <c r="M146" s="23"/>
      <c r="N146" s="23"/>
      <c r="O146" s="23"/>
      <c r="P146" s="23"/>
      <c r="Q146" s="23"/>
      <c r="R146" s="23"/>
      <c r="S146" s="25"/>
    </row>
    <row r="147" spans="1:19" x14ac:dyDescent="0.25">
      <c r="A147" s="26">
        <f t="shared" si="291"/>
        <v>42825</v>
      </c>
      <c r="B147" s="27">
        <f t="shared" si="292"/>
        <v>10</v>
      </c>
      <c r="C147" s="28">
        <f t="shared" ref="C147:C150" si="317">C139+7</f>
        <v>42801</v>
      </c>
      <c r="D147" s="27"/>
      <c r="E147" s="30"/>
      <c r="F147" s="30"/>
      <c r="G147" s="30"/>
      <c r="H147" s="30"/>
      <c r="I147" s="30"/>
      <c r="J147" s="30"/>
      <c r="K147" s="30"/>
      <c r="L147" s="30"/>
      <c r="M147" s="27"/>
      <c r="N147" s="27"/>
      <c r="O147" s="27"/>
      <c r="P147" s="27"/>
      <c r="Q147" s="27"/>
      <c r="R147" s="27"/>
      <c r="S147" s="29"/>
    </row>
    <row r="148" spans="1:19" x14ac:dyDescent="0.25">
      <c r="A148" s="26">
        <f t="shared" si="291"/>
        <v>42825</v>
      </c>
      <c r="B148" s="27">
        <f t="shared" si="292"/>
        <v>10</v>
      </c>
      <c r="C148" s="28">
        <f t="shared" si="317"/>
        <v>42802</v>
      </c>
      <c r="D148" s="27"/>
      <c r="E148" s="30"/>
      <c r="F148" s="30"/>
      <c r="G148" s="30"/>
      <c r="H148" s="30"/>
      <c r="I148" s="30"/>
      <c r="J148" s="30"/>
      <c r="K148" s="30"/>
      <c r="L148" s="30"/>
      <c r="M148" s="27"/>
      <c r="N148" s="27"/>
      <c r="O148" s="27"/>
      <c r="P148" s="27"/>
      <c r="Q148" s="27"/>
      <c r="R148" s="27"/>
      <c r="S148" s="29"/>
    </row>
    <row r="149" spans="1:19" x14ac:dyDescent="0.25">
      <c r="A149" s="26">
        <f t="shared" si="291"/>
        <v>42825</v>
      </c>
      <c r="B149" s="27">
        <f t="shared" si="292"/>
        <v>10</v>
      </c>
      <c r="C149" s="28">
        <f t="shared" si="317"/>
        <v>42803</v>
      </c>
      <c r="D149" s="27"/>
      <c r="E149" s="30"/>
      <c r="F149" s="30"/>
      <c r="G149" s="30"/>
      <c r="H149" s="30"/>
      <c r="I149" s="30"/>
      <c r="J149" s="30"/>
      <c r="K149" s="30"/>
      <c r="L149" s="30"/>
      <c r="M149" s="27"/>
      <c r="N149" s="27"/>
      <c r="O149" s="27"/>
      <c r="P149" s="27"/>
      <c r="Q149" s="27"/>
      <c r="R149" s="27"/>
      <c r="S149" s="29"/>
    </row>
    <row r="150" spans="1:19" x14ac:dyDescent="0.25">
      <c r="A150" s="26">
        <f t="shared" si="291"/>
        <v>42825</v>
      </c>
      <c r="B150" s="27">
        <f t="shared" si="292"/>
        <v>10</v>
      </c>
      <c r="C150" s="28">
        <f t="shared" si="317"/>
        <v>42804</v>
      </c>
      <c r="D150" s="27"/>
      <c r="E150" s="30"/>
      <c r="F150" s="30"/>
      <c r="G150" s="30"/>
      <c r="H150" s="30"/>
      <c r="I150" s="30"/>
      <c r="J150" s="30"/>
      <c r="K150" s="30"/>
      <c r="L150" s="30"/>
      <c r="M150" s="27"/>
      <c r="N150" s="27"/>
      <c r="O150" s="27"/>
      <c r="P150" s="27"/>
      <c r="Q150" s="27"/>
      <c r="R150" s="27"/>
      <c r="S150" s="29"/>
    </row>
    <row r="151" spans="1:19" ht="13" x14ac:dyDescent="0.25">
      <c r="A151" s="26">
        <f t="shared" si="291"/>
        <v>42825</v>
      </c>
      <c r="B151" s="27">
        <f t="shared" si="292"/>
        <v>10</v>
      </c>
      <c r="C151" s="31" t="s">
        <v>17</v>
      </c>
      <c r="D151" s="32">
        <f>SUM(D146:D150)</f>
        <v>0</v>
      </c>
      <c r="E151" s="32">
        <f t="shared" ref="E151:R151" si="318">SUM(E146:E150)</f>
        <v>0</v>
      </c>
      <c r="F151" s="32">
        <f t="shared" si="318"/>
        <v>0</v>
      </c>
      <c r="G151" s="32">
        <f t="shared" si="318"/>
        <v>0</v>
      </c>
      <c r="H151" s="32">
        <f t="shared" si="318"/>
        <v>0</v>
      </c>
      <c r="I151" s="32">
        <f t="shared" si="318"/>
        <v>0</v>
      </c>
      <c r="J151" s="32">
        <f t="shared" si="318"/>
        <v>0</v>
      </c>
      <c r="K151" s="32">
        <f t="shared" si="318"/>
        <v>0</v>
      </c>
      <c r="L151" s="32">
        <f t="shared" si="318"/>
        <v>0</v>
      </c>
      <c r="M151" s="32">
        <f t="shared" si="318"/>
        <v>0</v>
      </c>
      <c r="N151" s="32">
        <f t="shared" si="318"/>
        <v>0</v>
      </c>
      <c r="O151" s="32">
        <f t="shared" si="318"/>
        <v>0</v>
      </c>
      <c r="P151" s="32">
        <f t="shared" si="318"/>
        <v>0</v>
      </c>
      <c r="Q151" s="32">
        <f t="shared" si="318"/>
        <v>0</v>
      </c>
      <c r="R151" s="32">
        <f t="shared" si="318"/>
        <v>0</v>
      </c>
      <c r="S151" s="29"/>
    </row>
    <row r="152" spans="1:19" ht="13" x14ac:dyDescent="0.25">
      <c r="A152" s="26">
        <f t="shared" si="291"/>
        <v>42825</v>
      </c>
      <c r="B152" s="27">
        <f t="shared" si="292"/>
        <v>10</v>
      </c>
      <c r="C152" s="31" t="s">
        <v>18</v>
      </c>
      <c r="D152" s="32">
        <f>MIN(D151,35)</f>
        <v>0</v>
      </c>
      <c r="E152" s="32">
        <f t="shared" ref="E152:R152" si="319">MIN(E151,35)</f>
        <v>0</v>
      </c>
      <c r="F152" s="32">
        <f t="shared" si="319"/>
        <v>0</v>
      </c>
      <c r="G152" s="32">
        <f t="shared" si="319"/>
        <v>0</v>
      </c>
      <c r="H152" s="32">
        <f t="shared" si="319"/>
        <v>0</v>
      </c>
      <c r="I152" s="32">
        <f t="shared" si="319"/>
        <v>0</v>
      </c>
      <c r="J152" s="32">
        <f t="shared" si="319"/>
        <v>0</v>
      </c>
      <c r="K152" s="32">
        <f t="shared" si="319"/>
        <v>0</v>
      </c>
      <c r="L152" s="32">
        <f t="shared" si="319"/>
        <v>0</v>
      </c>
      <c r="M152" s="32">
        <f t="shared" si="319"/>
        <v>0</v>
      </c>
      <c r="N152" s="32">
        <f t="shared" si="319"/>
        <v>0</v>
      </c>
      <c r="O152" s="32">
        <f t="shared" si="319"/>
        <v>0</v>
      </c>
      <c r="P152" s="32">
        <f t="shared" si="319"/>
        <v>0</v>
      </c>
      <c r="Q152" s="32">
        <f t="shared" si="319"/>
        <v>0</v>
      </c>
      <c r="R152" s="32">
        <f t="shared" si="319"/>
        <v>0</v>
      </c>
      <c r="S152" s="29"/>
    </row>
    <row r="153" spans="1:19" ht="13.5" thickBot="1" x14ac:dyDescent="0.3">
      <c r="A153" s="35">
        <f t="shared" si="291"/>
        <v>42825</v>
      </c>
      <c r="B153" s="36">
        <f t="shared" si="292"/>
        <v>10</v>
      </c>
      <c r="C153" s="37" t="s">
        <v>19</v>
      </c>
      <c r="D153" s="38">
        <f>D151-D152</f>
        <v>0</v>
      </c>
      <c r="E153" s="38">
        <f t="shared" ref="E153:R153" si="320">E151-E152</f>
        <v>0</v>
      </c>
      <c r="F153" s="38">
        <f t="shared" si="320"/>
        <v>0</v>
      </c>
      <c r="G153" s="38">
        <f t="shared" si="320"/>
        <v>0</v>
      </c>
      <c r="H153" s="38">
        <f t="shared" si="320"/>
        <v>0</v>
      </c>
      <c r="I153" s="38">
        <f t="shared" si="320"/>
        <v>0</v>
      </c>
      <c r="J153" s="38">
        <f t="shared" si="320"/>
        <v>0</v>
      </c>
      <c r="K153" s="38">
        <f t="shared" si="320"/>
        <v>0</v>
      </c>
      <c r="L153" s="38">
        <f t="shared" si="320"/>
        <v>0</v>
      </c>
      <c r="M153" s="38">
        <f t="shared" si="320"/>
        <v>0</v>
      </c>
      <c r="N153" s="38">
        <f t="shared" si="320"/>
        <v>0</v>
      </c>
      <c r="O153" s="38">
        <f t="shared" si="320"/>
        <v>0</v>
      </c>
      <c r="P153" s="38">
        <f t="shared" si="320"/>
        <v>0</v>
      </c>
      <c r="Q153" s="38">
        <f t="shared" si="320"/>
        <v>0</v>
      </c>
      <c r="R153" s="38">
        <f t="shared" si="320"/>
        <v>0</v>
      </c>
      <c r="S153" s="42"/>
    </row>
    <row r="155" spans="1:19" s="59" customFormat="1" x14ac:dyDescent="0.25">
      <c r="A155" s="61" t="s">
        <v>44</v>
      </c>
      <c r="E155" s="60"/>
      <c r="F155" s="60"/>
      <c r="G155" s="60"/>
      <c r="H155" s="60"/>
      <c r="I155" s="60"/>
      <c r="J155" s="60"/>
      <c r="K155" s="60"/>
      <c r="L155" s="60"/>
    </row>
  </sheetData>
  <autoFilter ref="A1:B89"/>
  <conditionalFormatting sqref="C1:C46 C154:C1048576">
    <cfRule type="expression" dxfId="74" priority="119">
      <formula>COUNTIF(JF,C1)</formula>
    </cfRule>
  </conditionalFormatting>
  <conditionalFormatting sqref="C47:C49">
    <cfRule type="expression" dxfId="73" priority="116">
      <formula>COUNTIF(JF,C47)</formula>
    </cfRule>
  </conditionalFormatting>
  <conditionalFormatting sqref="C50:C54">
    <cfRule type="expression" dxfId="72" priority="113">
      <formula>COUNTIF(JF,C50)</formula>
    </cfRule>
  </conditionalFormatting>
  <conditionalFormatting sqref="C55:C57">
    <cfRule type="expression" dxfId="71" priority="85">
      <formula>COUNTIF(JF,C55)</formula>
    </cfRule>
  </conditionalFormatting>
  <conditionalFormatting sqref="D2:Q57">
    <cfRule type="cellIs" dxfId="70" priority="78" operator="equal">
      <formula>"ABS"</formula>
    </cfRule>
    <cfRule type="cellIs" dxfId="69" priority="79" operator="equal">
      <formula>"CON"</formula>
    </cfRule>
    <cfRule type="cellIs" dxfId="68" priority="80" operator="equal">
      <formula>"MAL"</formula>
    </cfRule>
  </conditionalFormatting>
  <conditionalFormatting sqref="C58:C62">
    <cfRule type="expression" dxfId="67" priority="75">
      <formula>COUNTIF(JF,C58)</formula>
    </cfRule>
  </conditionalFormatting>
  <conditionalFormatting sqref="C63:C65">
    <cfRule type="expression" dxfId="66" priority="74">
      <formula>COUNTIF(JF,C63)</formula>
    </cfRule>
  </conditionalFormatting>
  <conditionalFormatting sqref="D58:Q65">
    <cfRule type="cellIs" dxfId="65" priority="71" operator="equal">
      <formula>"ABS"</formula>
    </cfRule>
    <cfRule type="cellIs" dxfId="64" priority="72" operator="equal">
      <formula>"CON"</formula>
    </cfRule>
    <cfRule type="cellIs" dxfId="63" priority="73" operator="equal">
      <formula>"MAL"</formula>
    </cfRule>
  </conditionalFormatting>
  <conditionalFormatting sqref="C66:C70">
    <cfRule type="expression" dxfId="62" priority="68">
      <formula>COUNTIF(JF,C66)</formula>
    </cfRule>
  </conditionalFormatting>
  <conditionalFormatting sqref="C71:C73">
    <cfRule type="expression" dxfId="61" priority="67">
      <formula>COUNTIF(JF,C71)</formula>
    </cfRule>
  </conditionalFormatting>
  <conditionalFormatting sqref="D66:Q73">
    <cfRule type="cellIs" dxfId="60" priority="64" operator="equal">
      <formula>"ABS"</formula>
    </cfRule>
    <cfRule type="cellIs" dxfId="59" priority="65" operator="equal">
      <formula>"CON"</formula>
    </cfRule>
    <cfRule type="cellIs" dxfId="58" priority="66" operator="equal">
      <formula>"MAL"</formula>
    </cfRule>
  </conditionalFormatting>
  <conditionalFormatting sqref="C74:C78">
    <cfRule type="expression" dxfId="57" priority="61">
      <formula>COUNTIF(JF,C74)</formula>
    </cfRule>
  </conditionalFormatting>
  <conditionalFormatting sqref="C79:C81">
    <cfRule type="expression" dxfId="56" priority="60">
      <formula>COUNTIF(JF,C79)</formula>
    </cfRule>
  </conditionalFormatting>
  <conditionalFormatting sqref="D74:Q81">
    <cfRule type="cellIs" dxfId="55" priority="57" operator="equal">
      <formula>"ABS"</formula>
    </cfRule>
    <cfRule type="cellIs" dxfId="54" priority="58" operator="equal">
      <formula>"CON"</formula>
    </cfRule>
    <cfRule type="cellIs" dxfId="53" priority="59" operator="equal">
      <formula>"MAL"</formula>
    </cfRule>
  </conditionalFormatting>
  <conditionalFormatting sqref="C82:C86">
    <cfRule type="expression" dxfId="52" priority="54">
      <formula>COUNTIF(JF,C82)</formula>
    </cfRule>
  </conditionalFormatting>
  <conditionalFormatting sqref="C87:C89">
    <cfRule type="expression" dxfId="51" priority="53">
      <formula>COUNTIF(JF,C87)</formula>
    </cfRule>
  </conditionalFormatting>
  <conditionalFormatting sqref="D82:Q89">
    <cfRule type="cellIs" dxfId="50" priority="50" operator="equal">
      <formula>"ABS"</formula>
    </cfRule>
    <cfRule type="cellIs" dxfId="49" priority="51" operator="equal">
      <formula>"CON"</formula>
    </cfRule>
    <cfRule type="cellIs" dxfId="48" priority="52" operator="equal">
      <formula>"MAL"</formula>
    </cfRule>
  </conditionalFormatting>
  <conditionalFormatting sqref="C90:C94">
    <cfRule type="expression" dxfId="47" priority="47">
      <formula>COUNTIF(JF,C90)</formula>
    </cfRule>
  </conditionalFormatting>
  <conditionalFormatting sqref="C95:C97">
    <cfRule type="expression" dxfId="46" priority="46">
      <formula>COUNTIF(JF,C95)</formula>
    </cfRule>
  </conditionalFormatting>
  <conditionalFormatting sqref="D90:Q97">
    <cfRule type="cellIs" dxfId="45" priority="43" operator="equal">
      <formula>"ABS"</formula>
    </cfRule>
    <cfRule type="cellIs" dxfId="44" priority="44" operator="equal">
      <formula>"CON"</formula>
    </cfRule>
    <cfRule type="cellIs" dxfId="43" priority="45" operator="equal">
      <formula>"MAL"</formula>
    </cfRule>
  </conditionalFormatting>
  <conditionalFormatting sqref="C98:C102">
    <cfRule type="expression" dxfId="42" priority="41">
      <formula>COUNTIF(JF,C98)</formula>
    </cfRule>
  </conditionalFormatting>
  <conditionalFormatting sqref="C103:C105">
    <cfRule type="expression" dxfId="41" priority="40">
      <formula>COUNTIF(JF,C103)</formula>
    </cfRule>
  </conditionalFormatting>
  <conditionalFormatting sqref="D98:Q105">
    <cfRule type="cellIs" dxfId="40" priority="37" operator="equal">
      <formula>"ABS"</formula>
    </cfRule>
    <cfRule type="cellIs" dxfId="39" priority="38" operator="equal">
      <formula>"CON"</formula>
    </cfRule>
    <cfRule type="cellIs" dxfId="38" priority="39" operator="equal">
      <formula>"MAL"</formula>
    </cfRule>
  </conditionalFormatting>
  <conditionalFormatting sqref="C106:C110">
    <cfRule type="expression" dxfId="37" priority="35">
      <formula>COUNTIF(JF,C106)</formula>
    </cfRule>
  </conditionalFormatting>
  <conditionalFormatting sqref="C111:C113">
    <cfRule type="expression" dxfId="36" priority="34">
      <formula>COUNTIF(JF,C111)</formula>
    </cfRule>
  </conditionalFormatting>
  <conditionalFormatting sqref="D106:Q113">
    <cfRule type="cellIs" dxfId="35" priority="31" operator="equal">
      <formula>"ABS"</formula>
    </cfRule>
    <cfRule type="cellIs" dxfId="34" priority="32" operator="equal">
      <formula>"CON"</formula>
    </cfRule>
    <cfRule type="cellIs" dxfId="33" priority="33" operator="equal">
      <formula>"MAL"</formula>
    </cfRule>
  </conditionalFormatting>
  <conditionalFormatting sqref="C114:C118">
    <cfRule type="expression" dxfId="32" priority="29">
      <formula>COUNTIF(JF,C114)</formula>
    </cfRule>
  </conditionalFormatting>
  <conditionalFormatting sqref="C119:C121">
    <cfRule type="expression" dxfId="31" priority="28">
      <formula>COUNTIF(JF,C119)</formula>
    </cfRule>
  </conditionalFormatting>
  <conditionalFormatting sqref="D114:Q121">
    <cfRule type="cellIs" dxfId="30" priority="25" operator="equal">
      <formula>"ABS"</formula>
    </cfRule>
    <cfRule type="cellIs" dxfId="29" priority="26" operator="equal">
      <formula>"CON"</formula>
    </cfRule>
    <cfRule type="cellIs" dxfId="28" priority="27" operator="equal">
      <formula>"MAL"</formula>
    </cfRule>
  </conditionalFormatting>
  <conditionalFormatting sqref="C130:C134 C122:C126">
    <cfRule type="expression" dxfId="27" priority="17">
      <formula>COUNTIF(JF,C122)</formula>
    </cfRule>
  </conditionalFormatting>
  <conditionalFormatting sqref="C135:C137 C127:C129">
    <cfRule type="expression" dxfId="26" priority="16">
      <formula>COUNTIF(JF,C127)</formula>
    </cfRule>
  </conditionalFormatting>
  <conditionalFormatting sqref="D122:Q137">
    <cfRule type="cellIs" dxfId="25" priority="13" operator="equal">
      <formula>"ABS"</formula>
    </cfRule>
    <cfRule type="cellIs" dxfId="24" priority="14" operator="equal">
      <formula>"CON"</formula>
    </cfRule>
    <cfRule type="cellIs" dxfId="23" priority="15" operator="equal">
      <formula>"MAL"</formula>
    </cfRule>
  </conditionalFormatting>
  <conditionalFormatting sqref="C138:C142">
    <cfRule type="expression" dxfId="22" priority="11">
      <formula>COUNTIF(JF,C138)</formula>
    </cfRule>
  </conditionalFormatting>
  <conditionalFormatting sqref="C143:C145">
    <cfRule type="expression" dxfId="21" priority="10">
      <formula>COUNTIF(JF,C143)</formula>
    </cfRule>
  </conditionalFormatting>
  <conditionalFormatting sqref="D138:Q145">
    <cfRule type="cellIs" dxfId="20" priority="7" operator="equal">
      <formula>"ABS"</formula>
    </cfRule>
    <cfRule type="cellIs" dxfId="19" priority="8" operator="equal">
      <formula>"CON"</formula>
    </cfRule>
    <cfRule type="cellIs" dxfId="18" priority="9" operator="equal">
      <formula>"MAL"</formula>
    </cfRule>
  </conditionalFormatting>
  <conditionalFormatting sqref="C146:C150">
    <cfRule type="expression" dxfId="17" priority="5">
      <formula>COUNTIF(JF,C146)</formula>
    </cfRule>
  </conditionalFormatting>
  <conditionalFormatting sqref="C151:C153">
    <cfRule type="expression" dxfId="16" priority="4">
      <formula>COUNTIF(JF,C151)</formula>
    </cfRule>
  </conditionalFormatting>
  <conditionalFormatting sqref="D146:Q153">
    <cfRule type="cellIs" dxfId="15" priority="1" operator="equal">
      <formula>"ABS"</formula>
    </cfRule>
    <cfRule type="cellIs" dxfId="14" priority="2" operator="equal">
      <formula>"CON"</formula>
    </cfRule>
    <cfRule type="cellIs" dxfId="13" priority="3" operator="equal">
      <formula>"MAL"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Zeros="0" tabSelected="1" zoomScale="90" zoomScaleNormal="90" workbookViewId="0">
      <selection activeCell="A2" sqref="A2"/>
    </sheetView>
  </sheetViews>
  <sheetFormatPr baseColWidth="10" defaultColWidth="8.81640625" defaultRowHeight="12.5" x14ac:dyDescent="0.25"/>
  <cols>
    <col min="1" max="1" width="9.90625" style="49" bestFit="1" customWidth="1"/>
    <col min="2" max="2" width="12.08984375" style="49" bestFit="1" customWidth="1"/>
    <col min="3" max="3" width="6.1796875" style="49" bestFit="1" customWidth="1"/>
    <col min="4" max="18" width="10.1796875" style="49" customWidth="1"/>
    <col min="19" max="16384" width="8.81640625" style="49"/>
  </cols>
  <sheetData>
    <row r="1" spans="1:18" s="50" customFormat="1" ht="13.5" thickBot="1" x14ac:dyDescent="0.35">
      <c r="A1" s="50" t="s">
        <v>41</v>
      </c>
      <c r="B1" s="50" t="s">
        <v>17</v>
      </c>
      <c r="D1" s="51" t="s">
        <v>1</v>
      </c>
      <c r="E1" s="52" t="s">
        <v>0</v>
      </c>
      <c r="F1" s="52" t="s">
        <v>2</v>
      </c>
      <c r="G1" s="52" t="s">
        <v>3</v>
      </c>
      <c r="H1" s="52" t="s">
        <v>4</v>
      </c>
      <c r="I1" s="52" t="s">
        <v>5</v>
      </c>
      <c r="J1" s="52" t="s">
        <v>6</v>
      </c>
      <c r="K1" s="52" t="s">
        <v>7</v>
      </c>
      <c r="L1" s="52" t="s">
        <v>8</v>
      </c>
      <c r="M1" s="52" t="s">
        <v>9</v>
      </c>
      <c r="N1" s="52" t="s">
        <v>10</v>
      </c>
      <c r="O1" s="52" t="s">
        <v>11</v>
      </c>
      <c r="P1" s="52" t="s">
        <v>12</v>
      </c>
      <c r="Q1" s="52" t="s">
        <v>13</v>
      </c>
      <c r="R1" s="52" t="s">
        <v>14</v>
      </c>
    </row>
    <row r="2" spans="1:18" ht="13" x14ac:dyDescent="0.3">
      <c r="A2" s="43">
        <v>42704</v>
      </c>
      <c r="B2" s="44" t="s">
        <v>18</v>
      </c>
      <c r="C2" s="44" t="s">
        <v>42</v>
      </c>
      <c r="D2" s="62">
        <f>SUMPRODUCT((Heures!$A$2:$A$154=$A2)*(ISNUMBER(Heures!$C$2:$C$154)),(Heures!D$2:D$154))</f>
        <v>0</v>
      </c>
      <c r="E2" s="62">
        <f>SUMPRODUCT((Heures!$A$2:$A$154=$A2)*(ISNUMBER(Heures!$C$2:$C$154)),(Heures!E$2:E$154))</f>
        <v>133.85</v>
      </c>
      <c r="F2" s="62">
        <f>SUMPRODUCT((Heures!$A$2:$A$154=$A2)*(ISNUMBER(Heures!$C$2:$C$154)),(Heures!F$2:F$154))</f>
        <v>126.39</v>
      </c>
      <c r="G2" s="62">
        <f>SUMPRODUCT((Heures!$A$2:$A$154=$A2)*(ISNUMBER(Heures!$C$2:$C$154)),(Heures!G$2:G$154))</f>
        <v>126.89</v>
      </c>
      <c r="H2" s="62">
        <f>SUMPRODUCT((Heures!$A$2:$A$154=$A2)*(ISNUMBER(Heures!$C$2:$C$154)),(Heures!H$2:H$154))</f>
        <v>125.89</v>
      </c>
      <c r="I2" s="62">
        <f>SUMPRODUCT((Heures!$A$2:$A$154=$A2)*(ISNUMBER(Heures!$C$2:$C$154)),(Heures!I$2:I$154))</f>
        <v>112.82</v>
      </c>
      <c r="J2" s="62">
        <f>SUMPRODUCT((Heures!$A$2:$A$154=$A2)*(ISNUMBER(Heures!$C$2:$C$154)),(Heures!J$2:J$154))</f>
        <v>112.39</v>
      </c>
      <c r="K2" s="62">
        <f>SUMPRODUCT((Heures!$A$2:$A$154=$A2)*(ISNUMBER(Heures!$C$2:$C$154)),(Heures!K$2:K$154))</f>
        <v>139.46</v>
      </c>
      <c r="L2" s="62">
        <f>SUMPRODUCT((Heures!$A$2:$A$154=$A2)*(ISNUMBER(Heures!$C$2:$C$154)),(Heures!L$2:L$154))</f>
        <v>84.5</v>
      </c>
      <c r="M2" s="62">
        <f>SUMPRODUCT((Heures!$A$2:$A$154=$A2)*(ISNUMBER(Heures!$C$2:$C$154)),(Heures!M$2:M$154))</f>
        <v>156</v>
      </c>
      <c r="N2" s="62">
        <f>SUMPRODUCT((Heures!$A$2:$A$154=$A2)*(ISNUMBER(Heures!$C$2:$C$154)),(Heures!N$2:N$154))</f>
        <v>148</v>
      </c>
      <c r="O2" s="62">
        <f>SUMPRODUCT((Heures!$A$2:$A$154=$A2)*(ISNUMBER(Heures!$C$2:$C$154)),(Heures!O$2:O$154))</f>
        <v>156</v>
      </c>
      <c r="P2" s="62">
        <f>SUMPRODUCT((Heures!$A$2:$A$154=$A2)*(ISNUMBER(Heures!$C$2:$C$154)),(Heures!P$2:P$154))</f>
        <v>149</v>
      </c>
      <c r="Q2" s="62">
        <f>SUMPRODUCT((Heures!$A$2:$A$154=$A2)*(ISNUMBER(Heures!$C$2:$C$154)),(Heures!Q$2:Q$154))</f>
        <v>124.64</v>
      </c>
      <c r="R2" s="63">
        <f>SUMPRODUCT((Heures!$A$2:$A$154=$A2)*(ISNUMBER(Heures!$C$2:$C$154))*(Heures!R$2:R$154))</f>
        <v>121.5</v>
      </c>
    </row>
    <row r="3" spans="1:18" ht="13" x14ac:dyDescent="0.3">
      <c r="A3" s="56"/>
      <c r="B3" s="49" t="s">
        <v>19</v>
      </c>
      <c r="C3" s="49" t="s">
        <v>42</v>
      </c>
      <c r="D3" s="64">
        <f>SUMPRODUCT((Heures!$A$2:$A$154=$A2)*(Heures!$C$2:$C$154="HEURES SUP"),(Heures!D$2:D$154))</f>
        <v>0</v>
      </c>
      <c r="E3" s="64">
        <f>SUMPRODUCT((Heures!$A$2:$A$154=$A2)*(Heures!$C$2:$C$154="HEURES SUP"),(Heures!E$2:E$154))</f>
        <v>0</v>
      </c>
      <c r="F3" s="64">
        <f>SUMPRODUCT((Heures!$A$2:$A$154=$A2)*(Heures!$C$2:$C$154="HEURES SUP"),(Heures!F$2:F$154))</f>
        <v>0</v>
      </c>
      <c r="G3" s="64">
        <f>SUMPRODUCT((Heures!$A$2:$A$154=$A2)*(Heures!$C$2:$C$154="HEURES SUP"),(Heures!G$2:G$154))</f>
        <v>0</v>
      </c>
      <c r="H3" s="64">
        <f>SUMPRODUCT((Heures!$A$2:$A$154=$A2)*(Heures!$C$2:$C$154="HEURES SUP"),(Heures!H$2:H$154))</f>
        <v>0</v>
      </c>
      <c r="I3" s="64">
        <f>SUMPRODUCT((Heures!$A$2:$A$154=$A2)*(Heures!$C$2:$C$154="HEURES SUP"),(Heures!I$2:I$154))</f>
        <v>0</v>
      </c>
      <c r="J3" s="64">
        <f>SUMPRODUCT((Heures!$A$2:$A$154=$A2)*(Heures!$C$2:$C$154="HEURES SUP"),(Heures!J$2:J$154))</f>
        <v>0</v>
      </c>
      <c r="K3" s="64">
        <f>SUMPRODUCT((Heures!$A$2:$A$154=$A2)*(Heures!$C$2:$C$154="HEURES SUP"),(Heures!K$2:K$154))</f>
        <v>0</v>
      </c>
      <c r="L3" s="64">
        <f>SUMPRODUCT((Heures!$A$2:$A$154=$A2)*(Heures!$C$2:$C$154="HEURES SUP"),(Heures!L$2:L$154))</f>
        <v>0</v>
      </c>
      <c r="M3" s="64">
        <f>SUMPRODUCT((Heures!$A$2:$A$154=$A2)*(Heures!$C$2:$C$154="HEURES SUP"),(Heures!M$2:M$154))</f>
        <v>8</v>
      </c>
      <c r="N3" s="64">
        <f>SUMPRODUCT((Heures!$A$2:$A$154=$A2)*(Heures!$C$2:$C$154="HEURES SUP"),(Heures!N$2:N$154))</f>
        <v>8</v>
      </c>
      <c r="O3" s="64">
        <f>SUMPRODUCT((Heures!$A$2:$A$154=$A2)*(Heures!$C$2:$C$154="HEURES SUP"),(Heures!O$2:O$154))</f>
        <v>8</v>
      </c>
      <c r="P3" s="64">
        <f>SUMPRODUCT((Heures!$A$2:$A$154=$A2)*(Heures!$C$2:$C$154="HEURES SUP"),(Heures!P$2:P$154))</f>
        <v>9.5</v>
      </c>
      <c r="Q3" s="64">
        <f>SUMPRODUCT((Heures!$A$2:$A$154=$A2)*(Heures!$C$2:$C$154="HEURES SUP"),(Heures!Q$2:Q$154))</f>
        <v>3.8900000000000006</v>
      </c>
      <c r="R3" s="65">
        <f>SUMPRODUCT((Heures!$A$2:$A$154=$A2)*(Heures!$C$2:$C$154="HEURES SUP")*(Heures!R$2:R$154))</f>
        <v>1.5</v>
      </c>
    </row>
    <row r="4" spans="1:18" x14ac:dyDescent="0.25">
      <c r="A4" s="56"/>
      <c r="B4" s="53" t="s">
        <v>20</v>
      </c>
      <c r="C4" s="49" t="s">
        <v>43</v>
      </c>
      <c r="D4" s="49">
        <f>SUMPRODUCT((Heures!$A$2:$A$154=$A2)*(COUNTIF(JF,Heures!$C$2:$C$154)))</f>
        <v>2</v>
      </c>
      <c r="E4" s="49">
        <f>SUMPRODUCT((Heures!$A$2:$A$154=$A2)*(COUNTIF(JF,Heures!$C$2:$C$154)))</f>
        <v>2</v>
      </c>
      <c r="F4" s="49">
        <f>SUMPRODUCT((Heures!$A$2:$A$154=$A2)*(COUNTIF(JF,Heures!$C$2:$C$154)))</f>
        <v>2</v>
      </c>
      <c r="G4" s="49">
        <f>SUMPRODUCT((Heures!$A$2:$A$154=$A2)*(COUNTIF(JF,Heures!$C$2:$C$154)))</f>
        <v>2</v>
      </c>
      <c r="H4" s="49">
        <f>SUMPRODUCT((Heures!$A$2:$A$154=$A2)*(COUNTIF(JF,Heures!$C$2:$C$154)))</f>
        <v>2</v>
      </c>
      <c r="I4" s="49">
        <f>SUMPRODUCT((Heures!$A$2:$A$154=$A2)*(COUNTIF(JF,Heures!$C$2:$C$154)))</f>
        <v>2</v>
      </c>
      <c r="J4" s="49">
        <f>SUMPRODUCT((Heures!$A$2:$A$154=$A2)*(COUNTIF(JF,Heures!$C$2:$C$154)))</f>
        <v>2</v>
      </c>
      <c r="K4" s="49">
        <f>SUMPRODUCT((Heures!$A$2:$A$154=$A2)*(COUNTIF(JF,Heures!$C$2:$C$154)))</f>
        <v>2</v>
      </c>
      <c r="L4" s="49">
        <f>SUMPRODUCT((Heures!$A$2:$A$154=$A2)*(COUNTIF(JF,Heures!$C$2:$C$154)))</f>
        <v>2</v>
      </c>
      <c r="M4" s="49">
        <f>SUMPRODUCT((Heures!$A$2:$A$154=$A2)*(COUNTIF(JF,Heures!$C$2:$C$154)))</f>
        <v>2</v>
      </c>
      <c r="N4" s="49">
        <f>SUMPRODUCT((Heures!$A$2:$A$154=$A2)*(COUNTIF(JF,Heures!$C$2:$C$154)))</f>
        <v>2</v>
      </c>
      <c r="O4" s="49">
        <f>SUMPRODUCT((Heures!$A$2:$A$154=$A2)*(COUNTIF(JF,Heures!$C$2:$C$154)))</f>
        <v>2</v>
      </c>
      <c r="P4" s="49">
        <f>SUMPRODUCT((Heures!$A$2:$A$154=$A2)*(COUNTIF(JF,Heures!$C$2:$C$154)))</f>
        <v>2</v>
      </c>
      <c r="Q4" s="49">
        <f>SUMPRODUCT((Heures!$A$2:$A$154=$A2)*(COUNTIF(JF,Heures!$C$2:$C$154)))</f>
        <v>2</v>
      </c>
      <c r="R4" s="57">
        <f>SUMPRODUCT((Heures!$A$2:$A$154=$A2)*(COUNTIF(JF,Heures!$C$2:$C$154)))</f>
        <v>2</v>
      </c>
    </row>
    <row r="5" spans="1:18" x14ac:dyDescent="0.25">
      <c r="A5" s="56"/>
      <c r="B5" s="54" t="s">
        <v>39</v>
      </c>
      <c r="C5" s="49" t="s">
        <v>43</v>
      </c>
      <c r="D5" s="49">
        <f>SUMPRODUCT((Heures!$A$2:$A$154=$A2)*(Heures!D$2:D$154=$B5))</f>
        <v>0</v>
      </c>
      <c r="E5" s="49">
        <f>SUMPRODUCT((Heures!$A$2:$A$154=$A2)*(Heures!E$2:E$154=$B5))</f>
        <v>1</v>
      </c>
      <c r="F5" s="49">
        <f>SUMPRODUCT((Heures!$A$2:$A$154=$A2)*(Heures!F$2:F$154=$B5))</f>
        <v>2</v>
      </c>
      <c r="G5" s="49">
        <f>SUMPRODUCT((Heures!$A$2:$A$154=$A2)*(Heures!G$2:G$154=$B5))</f>
        <v>2</v>
      </c>
      <c r="H5" s="49">
        <f>SUMPRODUCT((Heures!$A$2:$A$154=$A2)*(Heures!H$2:H$154=$B5))</f>
        <v>2</v>
      </c>
      <c r="I5" s="49">
        <f>SUMPRODUCT((Heures!$A$2:$A$154=$A2)*(Heures!I$2:I$154=$B5))</f>
        <v>3</v>
      </c>
      <c r="J5" s="49">
        <f>SUMPRODUCT((Heures!$A$2:$A$154=$A2)*(Heures!J$2:J$154=$B5))</f>
        <v>4</v>
      </c>
      <c r="K5" s="49">
        <f>SUMPRODUCT((Heures!$A$2:$A$154=$A2)*(Heures!K$2:K$154=$B5))</f>
        <v>0</v>
      </c>
      <c r="L5" s="49">
        <f>SUMPRODUCT((Heures!$A$2:$A$154=$A2)*(Heures!L$2:L$154=$B5))</f>
        <v>0</v>
      </c>
      <c r="M5" s="49">
        <f>SUMPRODUCT((Heures!$A$2:$A$154=$A2)*(Heures!M$2:M$154=$B5))</f>
        <v>0</v>
      </c>
      <c r="N5" s="49">
        <f>SUMPRODUCT((Heures!$A$2:$A$154=$A2)*(Heures!N$2:N$154=$B5))</f>
        <v>0</v>
      </c>
      <c r="O5" s="49">
        <f>SUMPRODUCT((Heures!$A$2:$A$154=$A2)*(Heures!O$2:O$154=$B5))</f>
        <v>0</v>
      </c>
      <c r="P5" s="49">
        <f>SUMPRODUCT((Heures!$A$2:$A$154=$A2)*(Heures!P$2:P$154=$B5))</f>
        <v>1</v>
      </c>
      <c r="Q5" s="49">
        <f>SUMPRODUCT((Heures!$A$2:$A$154=$A2)*(Heures!Q$2:Q$154=$B5))</f>
        <v>0</v>
      </c>
      <c r="R5" s="57">
        <f>SUMPRODUCT((Heures!$A$2:$A$154=$A2)*(Heures!R$2:R$154=$B5))</f>
        <v>0</v>
      </c>
    </row>
    <row r="6" spans="1:18" x14ac:dyDescent="0.25">
      <c r="A6" s="56"/>
      <c r="B6" s="55" t="s">
        <v>38</v>
      </c>
      <c r="C6" s="49" t="s">
        <v>43</v>
      </c>
      <c r="D6" s="49">
        <f>SUMPRODUCT((Heures!$A$2:$A$154=$A2)*(Heures!D$2:D$154=$B6))</f>
        <v>20</v>
      </c>
      <c r="E6" s="49">
        <f>SUMPRODUCT((Heures!$A$2:$A$154=$A2)*(Heures!E$2:E$154=$B6))</f>
        <v>0</v>
      </c>
      <c r="F6" s="49">
        <f>SUMPRODUCT((Heures!$A$2:$A$154=$A2)*(Heures!F$2:F$154=$B6))</f>
        <v>0</v>
      </c>
      <c r="G6" s="49">
        <f>SUMPRODUCT((Heures!$A$2:$A$154=$A2)*(Heures!G$2:G$154=$B6))</f>
        <v>0</v>
      </c>
      <c r="H6" s="49">
        <f>SUMPRODUCT((Heures!$A$2:$A$154=$A2)*(Heures!H$2:H$154=$B6))</f>
        <v>0</v>
      </c>
      <c r="I6" s="49">
        <f>SUMPRODUCT((Heures!$A$2:$A$154=$A2)*(Heures!I$2:I$154=$B6))</f>
        <v>0</v>
      </c>
      <c r="J6" s="49">
        <f>SUMPRODUCT((Heures!$A$2:$A$154=$A2)*(Heures!J$2:J$154=$B6))</f>
        <v>0</v>
      </c>
      <c r="K6" s="49">
        <f>SUMPRODUCT((Heures!$A$2:$A$154=$A2)*(Heures!K$2:K$154=$B6))</f>
        <v>0</v>
      </c>
      <c r="L6" s="49">
        <f>SUMPRODUCT((Heures!$A$2:$A$154=$A2)*(Heures!L$2:L$154=$B6))</f>
        <v>8</v>
      </c>
      <c r="M6" s="49">
        <f>SUMPRODUCT((Heures!$A$2:$A$154=$A2)*(Heures!M$2:M$154=$B6))</f>
        <v>0</v>
      </c>
      <c r="N6" s="49">
        <f>SUMPRODUCT((Heures!$A$2:$A$154=$A2)*(Heures!N$2:N$154=$B6))</f>
        <v>0</v>
      </c>
      <c r="O6" s="49">
        <f>SUMPRODUCT((Heures!$A$2:$A$154=$A2)*(Heures!O$2:O$154=$B6))</f>
        <v>0</v>
      </c>
      <c r="P6" s="49">
        <f>SUMPRODUCT((Heures!$A$2:$A$154=$A2)*(Heures!P$2:P$154=$B6))</f>
        <v>0</v>
      </c>
      <c r="Q6" s="49">
        <f>SUMPRODUCT((Heures!$A$2:$A$154=$A2)*(Heures!Q$2:Q$154=$B6))</f>
        <v>3</v>
      </c>
      <c r="R6" s="57">
        <f>SUMPRODUCT((Heures!$A$2:$A$154=$A2)*(Heures!R$2:R$154=$B6))</f>
        <v>0</v>
      </c>
    </row>
    <row r="7" spans="1:18" ht="13" thickBot="1" x14ac:dyDescent="0.3">
      <c r="A7" s="45"/>
      <c r="B7" s="58" t="s">
        <v>37</v>
      </c>
      <c r="C7" s="46" t="s">
        <v>43</v>
      </c>
      <c r="D7" s="46">
        <f>SUMPRODUCT((Heures!$A$2:$A$154=$A2)*(Heures!D$2:D$154=$B7))</f>
        <v>0</v>
      </c>
      <c r="E7" s="46">
        <f>SUMPRODUCT((Heures!$A$2:$A$154=$A2)*(Heures!E$2:E$154=$B7))</f>
        <v>0</v>
      </c>
      <c r="F7" s="46">
        <f>SUMPRODUCT((Heures!$A$2:$A$154=$A2)*(Heures!F$2:F$154=$B7))</f>
        <v>0</v>
      </c>
      <c r="G7" s="46">
        <f>SUMPRODUCT((Heures!$A$2:$A$154=$A2)*(Heures!G$2:G$154=$B7))</f>
        <v>0</v>
      </c>
      <c r="H7" s="46">
        <f>SUMPRODUCT((Heures!$A$2:$A$154=$A2)*(Heures!H$2:H$154=$B7))</f>
        <v>0</v>
      </c>
      <c r="I7" s="46">
        <f>SUMPRODUCT((Heures!$A$2:$A$154=$A2)*(Heures!I$2:I$154=$B7))</f>
        <v>1</v>
      </c>
      <c r="J7" s="46">
        <f>SUMPRODUCT((Heures!$A$2:$A$154=$A2)*(Heures!J$2:J$154=$B7))</f>
        <v>0</v>
      </c>
      <c r="K7" s="46">
        <f>SUMPRODUCT((Heures!$A$2:$A$154=$A2)*(Heures!K$2:K$154=$B7))</f>
        <v>0</v>
      </c>
      <c r="L7" s="46">
        <f>SUMPRODUCT((Heures!$A$2:$A$154=$A2)*(Heures!L$2:L$154=$B7))</f>
        <v>0</v>
      </c>
      <c r="M7" s="46">
        <f>SUMPRODUCT((Heures!$A$2:$A$154=$A2)*(Heures!M$2:M$154=$B7))</f>
        <v>0</v>
      </c>
      <c r="N7" s="46">
        <f>SUMPRODUCT((Heures!$A$2:$A$154=$A2)*(Heures!N$2:N$154=$B7))</f>
        <v>1</v>
      </c>
      <c r="O7" s="46">
        <f>SUMPRODUCT((Heures!$A$2:$A$154=$A2)*(Heures!O$2:O$154=$B7))</f>
        <v>0</v>
      </c>
      <c r="P7" s="46">
        <f>SUMPRODUCT((Heures!$A$2:$A$154=$A2)*(Heures!P$2:P$154=$B7))</f>
        <v>0</v>
      </c>
      <c r="Q7" s="46">
        <f>SUMPRODUCT((Heures!$A$2:$A$154=$A2)*(Heures!Q$2:Q$154=$B7))</f>
        <v>0</v>
      </c>
      <c r="R7" s="47">
        <f>SUMPRODUCT((Heures!$A$2:$A$154=$A2)*(Heures!R$2:R$154=$B7))</f>
        <v>0</v>
      </c>
    </row>
    <row r="8" spans="1:18" ht="13" x14ac:dyDescent="0.3">
      <c r="A8" s="48">
        <v>42735</v>
      </c>
      <c r="B8" s="44" t="s">
        <v>18</v>
      </c>
      <c r="C8" s="44" t="s">
        <v>42</v>
      </c>
      <c r="D8" s="62">
        <f>SUMPRODUCT((Heures!$A$2:$A$154=$A8)*(ISNUMBER(Heures!$C$2:$C$154)),(Heures!D$2:D$154))</f>
        <v>0</v>
      </c>
      <c r="E8" s="62">
        <f>SUMPRODUCT((Heures!$A$2:$A$154=$A8)*(ISNUMBER(Heures!$C$2:$C$154)),(Heures!E$2:E$154))</f>
        <v>42.25</v>
      </c>
      <c r="F8" s="62">
        <f>SUMPRODUCT((Heures!$A$2:$A$154=$A8)*(ISNUMBER(Heures!$C$2:$C$154)),(Heures!F$2:F$154))</f>
        <v>39</v>
      </c>
      <c r="G8" s="62">
        <f>SUMPRODUCT((Heures!$A$2:$A$154=$A8)*(ISNUMBER(Heures!$C$2:$C$154)),(Heures!G$2:G$154))</f>
        <v>35</v>
      </c>
      <c r="H8" s="62">
        <f>SUMPRODUCT((Heures!$A$2:$A$154=$A8)*(ISNUMBER(Heures!$C$2:$C$154)),(Heures!H$2:H$154))</f>
        <v>34.25</v>
      </c>
      <c r="I8" s="62">
        <f>SUMPRODUCT((Heures!$A$2:$A$154=$A8)*(ISNUMBER(Heures!$C$2:$C$154)),(Heures!I$2:I$154))</f>
        <v>42</v>
      </c>
      <c r="J8" s="62">
        <f>SUMPRODUCT((Heures!$A$2:$A$154=$A8)*(ISNUMBER(Heures!$C$2:$C$154)),(Heures!J$2:J$154))</f>
        <v>41.5</v>
      </c>
      <c r="K8" s="62">
        <f>SUMPRODUCT((Heures!$A$2:$A$154=$A8)*(ISNUMBER(Heures!$C$2:$C$154)),(Heures!K$2:K$154))</f>
        <v>26.75</v>
      </c>
      <c r="L8" s="62">
        <f>SUMPRODUCT((Heures!$A$2:$A$154=$A8)*(ISNUMBER(Heures!$C$2:$C$154)),(Heures!L$2:L$154))</f>
        <v>42</v>
      </c>
      <c r="M8" s="62">
        <f>SUMPRODUCT((Heures!$A$2:$A$154=$A8)*(ISNUMBER(Heures!$C$2:$C$154)),(Heures!M$2:M$154))</f>
        <v>54</v>
      </c>
      <c r="N8" s="62">
        <f>SUMPRODUCT((Heures!$A$2:$A$154=$A8)*(ISNUMBER(Heures!$C$2:$C$154)),(Heures!N$2:N$154))</f>
        <v>54</v>
      </c>
      <c r="O8" s="62">
        <f>SUMPRODUCT((Heures!$A$2:$A$154=$A8)*(ISNUMBER(Heures!$C$2:$C$154)),(Heures!O$2:O$154))</f>
        <v>54</v>
      </c>
      <c r="P8" s="62">
        <f>SUMPRODUCT((Heures!$A$2:$A$154=$A8)*(ISNUMBER(Heures!$C$2:$C$154)),(Heures!P$2:P$154))</f>
        <v>52.84</v>
      </c>
      <c r="Q8" s="62">
        <f>SUMPRODUCT((Heures!$A$2:$A$154=$A8)*(ISNUMBER(Heures!$C$2:$C$154)),(Heures!Q$2:Q$154))</f>
        <v>40</v>
      </c>
      <c r="R8" s="63">
        <f>SUMPRODUCT((Heures!$A$2:$A$154=$A8)*(ISNUMBER(Heures!$C$2:$C$154))*(Heures!R$2:R$154))</f>
        <v>49</v>
      </c>
    </row>
    <row r="9" spans="1:18" ht="13" x14ac:dyDescent="0.3">
      <c r="A9" s="56"/>
      <c r="B9" s="49" t="s">
        <v>19</v>
      </c>
      <c r="C9" s="49" t="s">
        <v>42</v>
      </c>
      <c r="D9" s="64">
        <f>SUMPRODUCT((Heures!$A$2:$A$154=$A8)*(Heures!$C$2:$C$154="HEURES SUP"),(Heures!D$2:D$154))</f>
        <v>0</v>
      </c>
      <c r="E9" s="64">
        <f>SUMPRODUCT((Heures!$A$2:$A$154=$A8)*(Heures!$C$2:$C$154="HEURES SUP"),(Heures!E$2:E$154))</f>
        <v>0.5</v>
      </c>
      <c r="F9" s="64">
        <f>SUMPRODUCT((Heures!$A$2:$A$154=$A8)*(Heures!$C$2:$C$154="HEURES SUP"),(Heures!F$2:F$154))</f>
        <v>0</v>
      </c>
      <c r="G9" s="64">
        <f>SUMPRODUCT((Heures!$A$2:$A$154=$A8)*(Heures!$C$2:$C$154="HEURES SUP"),(Heures!G$2:G$154))</f>
        <v>0.5</v>
      </c>
      <c r="H9" s="64">
        <f>SUMPRODUCT((Heures!$A$2:$A$154=$A8)*(Heures!$C$2:$C$154="HEURES SUP"),(Heures!H$2:H$154))</f>
        <v>0</v>
      </c>
      <c r="I9" s="64">
        <f>SUMPRODUCT((Heures!$A$2:$A$154=$A8)*(Heures!$C$2:$C$154="HEURES SUP"),(Heures!I$2:I$154))</f>
        <v>0.5</v>
      </c>
      <c r="J9" s="64">
        <f>SUMPRODUCT((Heures!$A$2:$A$154=$A8)*(Heures!$C$2:$C$154="HEURES SUP"),(Heures!J$2:J$154))</f>
        <v>0</v>
      </c>
      <c r="K9" s="64">
        <f>SUMPRODUCT((Heures!$A$2:$A$154=$A8)*(Heures!$C$2:$C$154="HEURES SUP"),(Heures!K$2:K$154))</f>
        <v>0</v>
      </c>
      <c r="L9" s="64">
        <f>SUMPRODUCT((Heures!$A$2:$A$154=$A8)*(Heures!$C$2:$C$154="HEURES SUP"),(Heures!L$2:L$154))</f>
        <v>0.5</v>
      </c>
      <c r="M9" s="64">
        <f>SUMPRODUCT((Heures!$A$2:$A$154=$A8)*(Heures!$C$2:$C$154="HEURES SUP"),(Heures!M$2:M$154))</f>
        <v>8</v>
      </c>
      <c r="N9" s="64">
        <f>SUMPRODUCT((Heures!$A$2:$A$154=$A8)*(Heures!$C$2:$C$154="HEURES SUP"),(Heures!N$2:N$154))</f>
        <v>8</v>
      </c>
      <c r="O9" s="64">
        <f>SUMPRODUCT((Heures!$A$2:$A$154=$A8)*(Heures!$C$2:$C$154="HEURES SUP"),(Heures!O$2:O$154))</f>
        <v>8</v>
      </c>
      <c r="P9" s="64">
        <f>SUMPRODUCT((Heures!$A$2:$A$154=$A8)*(Heures!$C$2:$C$154="HEURES SUP"),(Heures!P$2:P$154))</f>
        <v>6.8400000000000034</v>
      </c>
      <c r="Q9" s="64">
        <f>SUMPRODUCT((Heures!$A$2:$A$154=$A8)*(Heures!$C$2:$C$154="HEURES SUP"),(Heures!Q$2:Q$154))</f>
        <v>1.75</v>
      </c>
      <c r="R9" s="65">
        <f>SUMPRODUCT((Heures!$A$2:$A$154=$A8)*(Heures!$C$2:$C$154="HEURES SUP")*(Heures!R$2:R$154))</f>
        <v>0</v>
      </c>
    </row>
    <row r="10" spans="1:18" x14ac:dyDescent="0.25">
      <c r="A10" s="56"/>
      <c r="B10" s="53" t="s">
        <v>20</v>
      </c>
      <c r="C10" s="49" t="s">
        <v>43</v>
      </c>
      <c r="D10" s="49">
        <f>SUMPRODUCT((Heures!$A$2:$A$154=$A8)*(COUNTIF(JF,Heures!$C$2:$C$154)))</f>
        <v>0</v>
      </c>
      <c r="E10" s="49">
        <f>SUMPRODUCT((Heures!$A$2:$A$154=$A8)*(COUNTIF(JF,Heures!$C$2:$C$154)))</f>
        <v>0</v>
      </c>
      <c r="F10" s="49">
        <f>SUMPRODUCT((Heures!$A$2:$A$154=$A8)*(COUNTIF(JF,Heures!$C$2:$C$154)))</f>
        <v>0</v>
      </c>
      <c r="G10" s="49">
        <f>SUMPRODUCT((Heures!$A$2:$A$154=$A8)*(COUNTIF(JF,Heures!$C$2:$C$154)))</f>
        <v>0</v>
      </c>
      <c r="H10" s="49">
        <f>SUMPRODUCT((Heures!$A$2:$A$154=$A8)*(COUNTIF(JF,Heures!$C$2:$C$154)))</f>
        <v>0</v>
      </c>
      <c r="I10" s="49">
        <f>SUMPRODUCT((Heures!$A$2:$A$154=$A8)*(COUNTIF(JF,Heures!$C$2:$C$154)))</f>
        <v>0</v>
      </c>
      <c r="J10" s="49">
        <f>SUMPRODUCT((Heures!$A$2:$A$154=$A8)*(COUNTIF(JF,Heures!$C$2:$C$154)))</f>
        <v>0</v>
      </c>
      <c r="K10" s="49">
        <f>SUMPRODUCT((Heures!$A$2:$A$154=$A8)*(COUNTIF(JF,Heures!$C$2:$C$154)))</f>
        <v>0</v>
      </c>
      <c r="L10" s="49">
        <f>SUMPRODUCT((Heures!$A$2:$A$154=$A8)*(COUNTIF(JF,Heures!$C$2:$C$154)))</f>
        <v>0</v>
      </c>
      <c r="M10" s="49">
        <f>SUMPRODUCT((Heures!$A$2:$A$154=$A8)*(COUNTIF(JF,Heures!$C$2:$C$154)))</f>
        <v>0</v>
      </c>
      <c r="N10" s="49">
        <f>SUMPRODUCT((Heures!$A$2:$A$154=$A8)*(COUNTIF(JF,Heures!$C$2:$C$154)))</f>
        <v>0</v>
      </c>
      <c r="O10" s="49">
        <f>SUMPRODUCT((Heures!$A$2:$A$154=$A8)*(COUNTIF(JF,Heures!$C$2:$C$154)))</f>
        <v>0</v>
      </c>
      <c r="P10" s="49">
        <f>SUMPRODUCT((Heures!$A$2:$A$154=$A8)*(COUNTIF(JF,Heures!$C$2:$C$154)))</f>
        <v>0</v>
      </c>
      <c r="Q10" s="49">
        <f>SUMPRODUCT((Heures!$A$2:$A$154=$A8)*(COUNTIF(JF,Heures!$C$2:$C$154)))</f>
        <v>0</v>
      </c>
      <c r="R10" s="57">
        <f>SUMPRODUCT((Heures!$A$2:$A$154=$A8)*(COUNTIF(JF,Heures!$C$2:$C$154)))</f>
        <v>0</v>
      </c>
    </row>
    <row r="11" spans="1:18" x14ac:dyDescent="0.25">
      <c r="A11" s="56"/>
      <c r="B11" s="54" t="s">
        <v>39</v>
      </c>
      <c r="C11" s="49" t="s">
        <v>43</v>
      </c>
      <c r="D11" s="49">
        <f>SUMPRODUCT((Heures!$A$2:$A$154=$A8)*(Heures!D$2:D$154=$B11))</f>
        <v>0</v>
      </c>
      <c r="E11" s="49">
        <f>SUMPRODUCT((Heures!$A$2:$A$154=$A8)*(Heures!E$2:E$154=$B11))</f>
        <v>1</v>
      </c>
      <c r="F11" s="49">
        <f>SUMPRODUCT((Heures!$A$2:$A$154=$A8)*(Heures!F$2:F$154=$B11))</f>
        <v>0</v>
      </c>
      <c r="G11" s="49">
        <f>SUMPRODUCT((Heures!$A$2:$A$154=$A8)*(Heures!G$2:G$154=$B11))</f>
        <v>1</v>
      </c>
      <c r="H11" s="49">
        <f>SUMPRODUCT((Heures!$A$2:$A$154=$A8)*(Heures!H$2:H$154=$B11))</f>
        <v>1</v>
      </c>
      <c r="I11" s="49">
        <f>SUMPRODUCT((Heures!$A$2:$A$154=$A8)*(Heures!I$2:I$154=$B11))</f>
        <v>0</v>
      </c>
      <c r="J11" s="49">
        <f>SUMPRODUCT((Heures!$A$2:$A$154=$A8)*(Heures!J$2:J$154=$B11))</f>
        <v>0</v>
      </c>
      <c r="K11" s="49">
        <f>SUMPRODUCT((Heures!$A$2:$A$154=$A8)*(Heures!K$2:K$154=$B11))</f>
        <v>0</v>
      </c>
      <c r="L11" s="49">
        <f>SUMPRODUCT((Heures!$A$2:$A$154=$A8)*(Heures!L$2:L$154=$B11))</f>
        <v>0</v>
      </c>
      <c r="M11" s="49">
        <f>SUMPRODUCT((Heures!$A$2:$A$154=$A8)*(Heures!M$2:M$154=$B11))</f>
        <v>0</v>
      </c>
      <c r="N11" s="49">
        <f>SUMPRODUCT((Heures!$A$2:$A$154=$A8)*(Heures!N$2:N$154=$B11))</f>
        <v>0</v>
      </c>
      <c r="O11" s="49">
        <f>SUMPRODUCT((Heures!$A$2:$A$154=$A8)*(Heures!O$2:O$154=$B11))</f>
        <v>0</v>
      </c>
      <c r="P11" s="49">
        <f>SUMPRODUCT((Heures!$A$2:$A$154=$A8)*(Heures!P$2:P$154=$B11))</f>
        <v>0</v>
      </c>
      <c r="Q11" s="49">
        <f>SUMPRODUCT((Heures!$A$2:$A$154=$A8)*(Heures!Q$2:Q$154=$B11))</f>
        <v>0</v>
      </c>
      <c r="R11" s="57">
        <f>SUMPRODUCT((Heures!$A$2:$A$154=$A8)*(Heures!R$2:R$154=$B11))</f>
        <v>0</v>
      </c>
    </row>
    <row r="12" spans="1:18" x14ac:dyDescent="0.25">
      <c r="A12" s="56"/>
      <c r="B12" s="55" t="s">
        <v>38</v>
      </c>
      <c r="C12" s="49" t="s">
        <v>43</v>
      </c>
      <c r="D12" s="49">
        <f>SUMPRODUCT((Heures!$A$2:$A$154=$A8)*(Heures!D$2:D$154=$B12))</f>
        <v>7</v>
      </c>
      <c r="E12" s="49">
        <f>SUMPRODUCT((Heures!$A$2:$A$154=$A8)*(Heures!E$2:E$154=$B12))</f>
        <v>0</v>
      </c>
      <c r="F12" s="49">
        <f>SUMPRODUCT((Heures!$A$2:$A$154=$A8)*(Heures!F$2:F$154=$B12))</f>
        <v>0</v>
      </c>
      <c r="G12" s="49">
        <f>SUMPRODUCT((Heures!$A$2:$A$154=$A8)*(Heures!G$2:G$154=$B12))</f>
        <v>0</v>
      </c>
      <c r="H12" s="49">
        <f>SUMPRODUCT((Heures!$A$2:$A$154=$A8)*(Heures!H$2:H$154=$B12))</f>
        <v>0</v>
      </c>
      <c r="I12" s="49">
        <f>SUMPRODUCT((Heures!$A$2:$A$154=$A8)*(Heures!I$2:I$154=$B12))</f>
        <v>0</v>
      </c>
      <c r="J12" s="49">
        <f>SUMPRODUCT((Heures!$A$2:$A$154=$A8)*(Heures!J$2:J$154=$B12))</f>
        <v>0</v>
      </c>
      <c r="K12" s="49">
        <f>SUMPRODUCT((Heures!$A$2:$A$154=$A8)*(Heures!K$2:K$154=$B12))</f>
        <v>0</v>
      </c>
      <c r="L12" s="49">
        <f>SUMPRODUCT((Heures!$A$2:$A$154=$A8)*(Heures!L$2:L$154=$B12))</f>
        <v>0</v>
      </c>
      <c r="M12" s="49">
        <f>SUMPRODUCT((Heures!$A$2:$A$154=$A8)*(Heures!M$2:M$154=$B12))</f>
        <v>0</v>
      </c>
      <c r="N12" s="49">
        <f>SUMPRODUCT((Heures!$A$2:$A$154=$A8)*(Heures!N$2:N$154=$B12))</f>
        <v>0</v>
      </c>
      <c r="O12" s="49">
        <f>SUMPRODUCT((Heures!$A$2:$A$154=$A8)*(Heures!O$2:O$154=$B12))</f>
        <v>0</v>
      </c>
      <c r="P12" s="49">
        <f>SUMPRODUCT((Heures!$A$2:$A$154=$A8)*(Heures!P$2:P$154=$B12))</f>
        <v>0</v>
      </c>
      <c r="Q12" s="49">
        <f>SUMPRODUCT((Heures!$A$2:$A$154=$A8)*(Heures!Q$2:Q$154=$B12))</f>
        <v>0</v>
      </c>
      <c r="R12" s="57">
        <f>SUMPRODUCT((Heures!$A$2:$A$154=$A8)*(Heures!R$2:R$154=$B12))</f>
        <v>0</v>
      </c>
    </row>
    <row r="13" spans="1:18" ht="13" thickBot="1" x14ac:dyDescent="0.3">
      <c r="A13" s="45"/>
      <c r="B13" s="58" t="s">
        <v>37</v>
      </c>
      <c r="C13" s="46" t="s">
        <v>43</v>
      </c>
      <c r="D13" s="46">
        <f>SUMPRODUCT((Heures!$A$2:$A$154=$A8)*(Heures!D$2:D$154=$B13))</f>
        <v>0</v>
      </c>
      <c r="E13" s="46">
        <f>SUMPRODUCT((Heures!$A$2:$A$154=$A8)*(Heures!E$2:E$154=$B13))</f>
        <v>0</v>
      </c>
      <c r="F13" s="46">
        <f>SUMPRODUCT((Heures!$A$2:$A$154=$A8)*(Heures!F$2:F$154=$B13))</f>
        <v>1</v>
      </c>
      <c r="G13" s="46">
        <f>SUMPRODUCT((Heures!$A$2:$A$154=$A8)*(Heures!G$2:G$154=$B13))</f>
        <v>0</v>
      </c>
      <c r="H13" s="46">
        <f>SUMPRODUCT((Heures!$A$2:$A$154=$A8)*(Heures!H$2:H$154=$B13))</f>
        <v>0</v>
      </c>
      <c r="I13" s="46">
        <f>SUMPRODUCT((Heures!$A$2:$A$154=$A8)*(Heures!I$2:I$154=$B13))</f>
        <v>0</v>
      </c>
      <c r="J13" s="46">
        <f>SUMPRODUCT((Heures!$A$2:$A$154=$A8)*(Heures!J$2:J$154=$B13))</f>
        <v>0</v>
      </c>
      <c r="K13" s="46">
        <f>SUMPRODUCT((Heures!$A$2:$A$154=$A8)*(Heures!K$2:K$154=$B13))</f>
        <v>2</v>
      </c>
      <c r="L13" s="46">
        <f>SUMPRODUCT((Heures!$A$2:$A$154=$A8)*(Heures!L$2:L$154=$B13))</f>
        <v>0</v>
      </c>
      <c r="M13" s="46">
        <f>SUMPRODUCT((Heures!$A$2:$A$154=$A8)*(Heures!M$2:M$154=$B13))</f>
        <v>0</v>
      </c>
      <c r="N13" s="46">
        <f>SUMPRODUCT((Heures!$A$2:$A$154=$A8)*(Heures!N$2:N$154=$B13))</f>
        <v>0</v>
      </c>
      <c r="O13" s="46">
        <f>SUMPRODUCT((Heures!$A$2:$A$154=$A8)*(Heures!O$2:O$154=$B13))</f>
        <v>0</v>
      </c>
      <c r="P13" s="46">
        <f>SUMPRODUCT((Heures!$A$2:$A$154=$A8)*(Heures!P$2:P$154=$B13))</f>
        <v>0</v>
      </c>
      <c r="Q13" s="46">
        <f>SUMPRODUCT((Heures!$A$2:$A$154=$A8)*(Heures!Q$2:Q$154=$B13))</f>
        <v>1</v>
      </c>
      <c r="R13" s="47">
        <f>SUMPRODUCT((Heures!$A$2:$A$154=$A8)*(Heures!R$2:R$154=$B13))</f>
        <v>0</v>
      </c>
    </row>
    <row r="14" spans="1:18" ht="13" x14ac:dyDescent="0.3">
      <c r="A14" s="48">
        <v>42766</v>
      </c>
      <c r="B14" s="44" t="s">
        <v>18</v>
      </c>
      <c r="C14" s="44" t="s">
        <v>42</v>
      </c>
      <c r="D14" s="62">
        <f>SUMPRODUCT((Heures!$A$2:$A$154=$A14)*(ISNUMBER(Heures!$C$2:$C$154)),(Heures!D$2:D$154))</f>
        <v>0</v>
      </c>
      <c r="E14" s="62">
        <f>SUMPRODUCT((Heures!$A$2:$A$154=$A14)*(ISNUMBER(Heures!$C$2:$C$154)),(Heures!E$2:E$154))</f>
        <v>0</v>
      </c>
      <c r="F14" s="62">
        <f>SUMPRODUCT((Heures!$A$2:$A$154=$A14)*(ISNUMBER(Heures!$C$2:$C$154)),(Heures!F$2:F$154))</f>
        <v>0</v>
      </c>
      <c r="G14" s="62">
        <f>SUMPRODUCT((Heures!$A$2:$A$154=$A14)*(ISNUMBER(Heures!$C$2:$C$154)),(Heures!G$2:G$154))</f>
        <v>0</v>
      </c>
      <c r="H14" s="62">
        <f>SUMPRODUCT((Heures!$A$2:$A$154=$A14)*(ISNUMBER(Heures!$C$2:$C$154)),(Heures!H$2:H$154))</f>
        <v>0</v>
      </c>
      <c r="I14" s="62">
        <f>SUMPRODUCT((Heures!$A$2:$A$154=$A14)*(ISNUMBER(Heures!$C$2:$C$154)),(Heures!I$2:I$154))</f>
        <v>0</v>
      </c>
      <c r="J14" s="62">
        <f>SUMPRODUCT((Heures!$A$2:$A$154=$A14)*(ISNUMBER(Heures!$C$2:$C$154)),(Heures!J$2:J$154))</f>
        <v>0</v>
      </c>
      <c r="K14" s="62">
        <f>SUMPRODUCT((Heures!$A$2:$A$154=$A14)*(ISNUMBER(Heures!$C$2:$C$154)),(Heures!K$2:K$154))</f>
        <v>0</v>
      </c>
      <c r="L14" s="62">
        <f>SUMPRODUCT((Heures!$A$2:$A$154=$A14)*(ISNUMBER(Heures!$C$2:$C$154)),(Heures!L$2:L$154))</f>
        <v>0</v>
      </c>
      <c r="M14" s="62">
        <f>SUMPRODUCT((Heures!$A$2:$A$154=$A14)*(ISNUMBER(Heures!$C$2:$C$154)),(Heures!M$2:M$154))</f>
        <v>0</v>
      </c>
      <c r="N14" s="62">
        <f>SUMPRODUCT((Heures!$A$2:$A$154=$A14)*(ISNUMBER(Heures!$C$2:$C$154)),(Heures!N$2:N$154))</f>
        <v>0</v>
      </c>
      <c r="O14" s="62">
        <f>SUMPRODUCT((Heures!$A$2:$A$154=$A14)*(ISNUMBER(Heures!$C$2:$C$154)),(Heures!O$2:O$154))</f>
        <v>0</v>
      </c>
      <c r="P14" s="62">
        <f>SUMPRODUCT((Heures!$A$2:$A$154=$A14)*(ISNUMBER(Heures!$C$2:$C$154)),(Heures!P$2:P$154))</f>
        <v>0</v>
      </c>
      <c r="Q14" s="62">
        <f>SUMPRODUCT((Heures!$A$2:$A$154=$A14)*(ISNUMBER(Heures!$C$2:$C$154)),(Heures!Q$2:Q$154))</f>
        <v>0</v>
      </c>
      <c r="R14" s="63">
        <f>SUMPRODUCT((Heures!$A$2:$A$154=$A14)*(ISNUMBER(Heures!$C$2:$C$154))*(Heures!R$2:R$154))</f>
        <v>0</v>
      </c>
    </row>
    <row r="15" spans="1:18" ht="13" x14ac:dyDescent="0.3">
      <c r="A15" s="56"/>
      <c r="B15" s="49" t="s">
        <v>19</v>
      </c>
      <c r="C15" s="49" t="s">
        <v>42</v>
      </c>
      <c r="D15" s="64">
        <f>SUMPRODUCT((Heures!$A$2:$A$154=$A14)*(Heures!$C$2:$C$154="HEURES SUP"),(Heures!D$2:D$154))</f>
        <v>0</v>
      </c>
      <c r="E15" s="64">
        <f>SUMPRODUCT((Heures!$A$2:$A$154=$A14)*(Heures!$C$2:$C$154="HEURES SUP"),(Heures!E$2:E$154))</f>
        <v>0</v>
      </c>
      <c r="F15" s="64">
        <f>SUMPRODUCT((Heures!$A$2:$A$154=$A14)*(Heures!$C$2:$C$154="HEURES SUP"),(Heures!F$2:F$154))</f>
        <v>0</v>
      </c>
      <c r="G15" s="64">
        <f>SUMPRODUCT((Heures!$A$2:$A$154=$A14)*(Heures!$C$2:$C$154="HEURES SUP"),(Heures!G$2:G$154))</f>
        <v>0</v>
      </c>
      <c r="H15" s="64">
        <f>SUMPRODUCT((Heures!$A$2:$A$154=$A14)*(Heures!$C$2:$C$154="HEURES SUP"),(Heures!H$2:H$154))</f>
        <v>0</v>
      </c>
      <c r="I15" s="64">
        <f>SUMPRODUCT((Heures!$A$2:$A$154=$A14)*(Heures!$C$2:$C$154="HEURES SUP"),(Heures!I$2:I$154))</f>
        <v>0</v>
      </c>
      <c r="J15" s="64">
        <f>SUMPRODUCT((Heures!$A$2:$A$154=$A14)*(Heures!$C$2:$C$154="HEURES SUP"),(Heures!J$2:J$154))</f>
        <v>0</v>
      </c>
      <c r="K15" s="64">
        <f>SUMPRODUCT((Heures!$A$2:$A$154=$A14)*(Heures!$C$2:$C$154="HEURES SUP"),(Heures!K$2:K$154))</f>
        <v>0</v>
      </c>
      <c r="L15" s="64">
        <f>SUMPRODUCT((Heures!$A$2:$A$154=$A14)*(Heures!$C$2:$C$154="HEURES SUP"),(Heures!L$2:L$154))</f>
        <v>0</v>
      </c>
      <c r="M15" s="64">
        <f>SUMPRODUCT((Heures!$A$2:$A$154=$A14)*(Heures!$C$2:$C$154="HEURES SUP"),(Heures!M$2:M$154))</f>
        <v>0</v>
      </c>
      <c r="N15" s="64">
        <f>SUMPRODUCT((Heures!$A$2:$A$154=$A14)*(Heures!$C$2:$C$154="HEURES SUP"),(Heures!N$2:N$154))</f>
        <v>0</v>
      </c>
      <c r="O15" s="64">
        <f>SUMPRODUCT((Heures!$A$2:$A$154=$A14)*(Heures!$C$2:$C$154="HEURES SUP"),(Heures!O$2:O$154))</f>
        <v>0</v>
      </c>
      <c r="P15" s="64">
        <f>SUMPRODUCT((Heures!$A$2:$A$154=$A14)*(Heures!$C$2:$C$154="HEURES SUP"),(Heures!P$2:P$154))</f>
        <v>0</v>
      </c>
      <c r="Q15" s="64">
        <f>SUMPRODUCT((Heures!$A$2:$A$154=$A14)*(Heures!$C$2:$C$154="HEURES SUP"),(Heures!Q$2:Q$154))</f>
        <v>0</v>
      </c>
      <c r="R15" s="65">
        <f>SUMPRODUCT((Heures!$A$2:$A$154=$A14)*(Heures!$C$2:$C$154="HEURES SUP")*(Heures!R$2:R$154))</f>
        <v>0</v>
      </c>
    </row>
    <row r="16" spans="1:18" x14ac:dyDescent="0.25">
      <c r="A16" s="56"/>
      <c r="B16" s="53" t="s">
        <v>20</v>
      </c>
      <c r="C16" s="49" t="s">
        <v>43</v>
      </c>
      <c r="D16" s="49">
        <f>SUMPRODUCT((Heures!$A$2:$A$154=$A14)*(COUNTIF(JF,Heures!$C$2:$C$154)))</f>
        <v>0</v>
      </c>
      <c r="E16" s="49">
        <f>SUMPRODUCT((Heures!$A$2:$A$154=$A14)*(COUNTIF(JF,Heures!$C$2:$C$154)))</f>
        <v>0</v>
      </c>
      <c r="F16" s="49">
        <f>SUMPRODUCT((Heures!$A$2:$A$154=$A14)*(COUNTIF(JF,Heures!$C$2:$C$154)))</f>
        <v>0</v>
      </c>
      <c r="G16" s="49">
        <f>SUMPRODUCT((Heures!$A$2:$A$154=$A14)*(COUNTIF(JF,Heures!$C$2:$C$154)))</f>
        <v>0</v>
      </c>
      <c r="H16" s="49">
        <f>SUMPRODUCT((Heures!$A$2:$A$154=$A14)*(COUNTIF(JF,Heures!$C$2:$C$154)))</f>
        <v>0</v>
      </c>
      <c r="I16" s="49">
        <f>SUMPRODUCT((Heures!$A$2:$A$154=$A14)*(COUNTIF(JF,Heures!$C$2:$C$154)))</f>
        <v>0</v>
      </c>
      <c r="J16" s="49">
        <f>SUMPRODUCT((Heures!$A$2:$A$154=$A14)*(COUNTIF(JF,Heures!$C$2:$C$154)))</f>
        <v>0</v>
      </c>
      <c r="K16" s="49">
        <f>SUMPRODUCT((Heures!$A$2:$A$154=$A14)*(COUNTIF(JF,Heures!$C$2:$C$154)))</f>
        <v>0</v>
      </c>
      <c r="L16" s="49">
        <f>SUMPRODUCT((Heures!$A$2:$A$154=$A14)*(COUNTIF(JF,Heures!$C$2:$C$154)))</f>
        <v>0</v>
      </c>
      <c r="M16" s="49">
        <f>SUMPRODUCT((Heures!$A$2:$A$154=$A14)*(COUNTIF(JF,Heures!$C$2:$C$154)))</f>
        <v>0</v>
      </c>
      <c r="N16" s="49">
        <f>SUMPRODUCT((Heures!$A$2:$A$154=$A14)*(COUNTIF(JF,Heures!$C$2:$C$154)))</f>
        <v>0</v>
      </c>
      <c r="O16" s="49">
        <f>SUMPRODUCT((Heures!$A$2:$A$154=$A14)*(COUNTIF(JF,Heures!$C$2:$C$154)))</f>
        <v>0</v>
      </c>
      <c r="P16" s="49">
        <f>SUMPRODUCT((Heures!$A$2:$A$154=$A14)*(COUNTIF(JF,Heures!$C$2:$C$154)))</f>
        <v>0</v>
      </c>
      <c r="Q16" s="49">
        <f>SUMPRODUCT((Heures!$A$2:$A$154=$A14)*(COUNTIF(JF,Heures!$C$2:$C$154)))</f>
        <v>0</v>
      </c>
      <c r="R16" s="57">
        <f>SUMPRODUCT((Heures!$A$2:$A$154=$A14)*(COUNTIF(JF,Heures!$C$2:$C$154)))</f>
        <v>0</v>
      </c>
    </row>
    <row r="17" spans="1:18" x14ac:dyDescent="0.25">
      <c r="A17" s="56"/>
      <c r="B17" s="54" t="s">
        <v>39</v>
      </c>
      <c r="C17" s="49" t="s">
        <v>43</v>
      </c>
      <c r="D17" s="49">
        <f>SUMPRODUCT((Heures!$A$2:$A$154=$A14)*(Heures!D$2:D$154=$B17))</f>
        <v>0</v>
      </c>
      <c r="E17" s="49">
        <f>SUMPRODUCT((Heures!$A$2:$A$154=$A14)*(Heures!E$2:E$154=$B17))</f>
        <v>0</v>
      </c>
      <c r="F17" s="49">
        <f>SUMPRODUCT((Heures!$A$2:$A$154=$A14)*(Heures!F$2:F$154=$B17))</f>
        <v>0</v>
      </c>
      <c r="G17" s="49">
        <f>SUMPRODUCT((Heures!$A$2:$A$154=$A14)*(Heures!G$2:G$154=$B17))</f>
        <v>0</v>
      </c>
      <c r="H17" s="49">
        <f>SUMPRODUCT((Heures!$A$2:$A$154=$A14)*(Heures!H$2:H$154=$B17))</f>
        <v>0</v>
      </c>
      <c r="I17" s="49">
        <f>SUMPRODUCT((Heures!$A$2:$A$154=$A14)*(Heures!I$2:I$154=$B17))</f>
        <v>0</v>
      </c>
      <c r="J17" s="49">
        <f>SUMPRODUCT((Heures!$A$2:$A$154=$A14)*(Heures!J$2:J$154=$B17))</f>
        <v>0</v>
      </c>
      <c r="K17" s="49">
        <f>SUMPRODUCT((Heures!$A$2:$A$154=$A14)*(Heures!K$2:K$154=$B17))</f>
        <v>0</v>
      </c>
      <c r="L17" s="49">
        <f>SUMPRODUCT((Heures!$A$2:$A$154=$A14)*(Heures!L$2:L$154=$B17))</f>
        <v>0</v>
      </c>
      <c r="M17" s="49">
        <f>SUMPRODUCT((Heures!$A$2:$A$154=$A14)*(Heures!M$2:M$154=$B17))</f>
        <v>0</v>
      </c>
      <c r="N17" s="49">
        <f>SUMPRODUCT((Heures!$A$2:$A$154=$A14)*(Heures!N$2:N$154=$B17))</f>
        <v>0</v>
      </c>
      <c r="O17" s="49">
        <f>SUMPRODUCT((Heures!$A$2:$A$154=$A14)*(Heures!O$2:O$154=$B17))</f>
        <v>0</v>
      </c>
      <c r="P17" s="49">
        <f>SUMPRODUCT((Heures!$A$2:$A$154=$A14)*(Heures!P$2:P$154=$B17))</f>
        <v>0</v>
      </c>
      <c r="Q17" s="49">
        <f>SUMPRODUCT((Heures!$A$2:$A$154=$A14)*(Heures!Q$2:Q$154=$B17))</f>
        <v>0</v>
      </c>
      <c r="R17" s="57">
        <f>SUMPRODUCT((Heures!$A$2:$A$154=$A14)*(Heures!R$2:R$154=$B17))</f>
        <v>0</v>
      </c>
    </row>
    <row r="18" spans="1:18" x14ac:dyDescent="0.25">
      <c r="A18" s="56"/>
      <c r="B18" s="55" t="s">
        <v>38</v>
      </c>
      <c r="C18" s="49" t="s">
        <v>43</v>
      </c>
      <c r="D18" s="49">
        <f>SUMPRODUCT((Heures!$A$2:$A$154=$A14)*(Heures!D$2:D$154=$B18))</f>
        <v>0</v>
      </c>
      <c r="E18" s="49">
        <f>SUMPRODUCT((Heures!$A$2:$A$154=$A14)*(Heures!E$2:E$154=$B18))</f>
        <v>0</v>
      </c>
      <c r="F18" s="49">
        <f>SUMPRODUCT((Heures!$A$2:$A$154=$A14)*(Heures!F$2:F$154=$B18))</f>
        <v>0</v>
      </c>
      <c r="G18" s="49">
        <f>SUMPRODUCT((Heures!$A$2:$A$154=$A14)*(Heures!G$2:G$154=$B18))</f>
        <v>0</v>
      </c>
      <c r="H18" s="49">
        <f>SUMPRODUCT((Heures!$A$2:$A$154=$A14)*(Heures!H$2:H$154=$B18))</f>
        <v>0</v>
      </c>
      <c r="I18" s="49">
        <f>SUMPRODUCT((Heures!$A$2:$A$154=$A14)*(Heures!I$2:I$154=$B18))</f>
        <v>0</v>
      </c>
      <c r="J18" s="49">
        <f>SUMPRODUCT((Heures!$A$2:$A$154=$A14)*(Heures!J$2:J$154=$B18))</f>
        <v>0</v>
      </c>
      <c r="K18" s="49">
        <f>SUMPRODUCT((Heures!$A$2:$A$154=$A14)*(Heures!K$2:K$154=$B18))</f>
        <v>0</v>
      </c>
      <c r="L18" s="49">
        <f>SUMPRODUCT((Heures!$A$2:$A$154=$A14)*(Heures!L$2:L$154=$B18))</f>
        <v>0</v>
      </c>
      <c r="M18" s="49">
        <f>SUMPRODUCT((Heures!$A$2:$A$154=$A14)*(Heures!M$2:M$154=$B18))</f>
        <v>0</v>
      </c>
      <c r="N18" s="49">
        <f>SUMPRODUCT((Heures!$A$2:$A$154=$A14)*(Heures!N$2:N$154=$B18))</f>
        <v>0</v>
      </c>
      <c r="O18" s="49">
        <f>SUMPRODUCT((Heures!$A$2:$A$154=$A14)*(Heures!O$2:O$154=$B18))</f>
        <v>0</v>
      </c>
      <c r="P18" s="49">
        <f>SUMPRODUCT((Heures!$A$2:$A$154=$A14)*(Heures!P$2:P$154=$B18))</f>
        <v>0</v>
      </c>
      <c r="Q18" s="49">
        <f>SUMPRODUCT((Heures!$A$2:$A$154=$A14)*(Heures!Q$2:Q$154=$B18))</f>
        <v>0</v>
      </c>
      <c r="R18" s="57">
        <f>SUMPRODUCT((Heures!$A$2:$A$154=$A14)*(Heures!R$2:R$154=$B18))</f>
        <v>0</v>
      </c>
    </row>
    <row r="19" spans="1:18" ht="13" thickBot="1" x14ac:dyDescent="0.3">
      <c r="A19" s="45"/>
      <c r="B19" s="58" t="s">
        <v>37</v>
      </c>
      <c r="C19" s="46" t="s">
        <v>43</v>
      </c>
      <c r="D19" s="46">
        <f>SUMPRODUCT((Heures!$A$2:$A$154=$A14)*(Heures!D$2:D$154=$B19))</f>
        <v>0</v>
      </c>
      <c r="E19" s="46">
        <f>SUMPRODUCT((Heures!$A$2:$A$154=$A14)*(Heures!E$2:E$154=$B19))</f>
        <v>0</v>
      </c>
      <c r="F19" s="46">
        <f>SUMPRODUCT((Heures!$A$2:$A$154=$A14)*(Heures!F$2:F$154=$B19))</f>
        <v>0</v>
      </c>
      <c r="G19" s="46">
        <f>SUMPRODUCT((Heures!$A$2:$A$154=$A14)*(Heures!G$2:G$154=$B19))</f>
        <v>0</v>
      </c>
      <c r="H19" s="46">
        <f>SUMPRODUCT((Heures!$A$2:$A$154=$A14)*(Heures!H$2:H$154=$B19))</f>
        <v>0</v>
      </c>
      <c r="I19" s="46">
        <f>SUMPRODUCT((Heures!$A$2:$A$154=$A14)*(Heures!I$2:I$154=$B19))</f>
        <v>0</v>
      </c>
      <c r="J19" s="46">
        <f>SUMPRODUCT((Heures!$A$2:$A$154=$A14)*(Heures!J$2:J$154=$B19))</f>
        <v>0</v>
      </c>
      <c r="K19" s="46">
        <f>SUMPRODUCT((Heures!$A$2:$A$154=$A14)*(Heures!K$2:K$154=$B19))</f>
        <v>0</v>
      </c>
      <c r="L19" s="46">
        <f>SUMPRODUCT((Heures!$A$2:$A$154=$A14)*(Heures!L$2:L$154=$B19))</f>
        <v>0</v>
      </c>
      <c r="M19" s="46">
        <f>SUMPRODUCT((Heures!$A$2:$A$154=$A14)*(Heures!M$2:M$154=$B19))</f>
        <v>0</v>
      </c>
      <c r="N19" s="46">
        <f>SUMPRODUCT((Heures!$A$2:$A$154=$A14)*(Heures!N$2:N$154=$B19))</f>
        <v>0</v>
      </c>
      <c r="O19" s="46">
        <f>SUMPRODUCT((Heures!$A$2:$A$154=$A14)*(Heures!O$2:O$154=$B19))</f>
        <v>0</v>
      </c>
      <c r="P19" s="46">
        <f>SUMPRODUCT((Heures!$A$2:$A$154=$A14)*(Heures!P$2:P$154=$B19))</f>
        <v>0</v>
      </c>
      <c r="Q19" s="46">
        <f>SUMPRODUCT((Heures!$A$2:$A$154=$A14)*(Heures!Q$2:Q$154=$B19))</f>
        <v>0</v>
      </c>
      <c r="R19" s="47">
        <f>SUMPRODUCT((Heures!$A$2:$A$154=$A14)*(Heures!R$2:R$154=$B19))</f>
        <v>0</v>
      </c>
    </row>
  </sheetData>
  <conditionalFormatting sqref="B4:B7">
    <cfRule type="cellIs" dxfId="12" priority="7" operator="equal">
      <formula>"ABS"</formula>
    </cfRule>
    <cfRule type="cellIs" dxfId="11" priority="8" operator="equal">
      <formula>"CON"</formula>
    </cfRule>
    <cfRule type="cellIs" dxfId="10" priority="9" operator="equal">
      <formula>"MAL"</formula>
    </cfRule>
  </conditionalFormatting>
  <conditionalFormatting sqref="B10:B13">
    <cfRule type="cellIs" dxfId="9" priority="4" operator="equal">
      <formula>"ABS"</formula>
    </cfRule>
    <cfRule type="cellIs" dxfId="8" priority="5" operator="equal">
      <formula>"CON"</formula>
    </cfRule>
    <cfRule type="cellIs" dxfId="7" priority="6" operator="equal">
      <formula>"MAL"</formula>
    </cfRule>
  </conditionalFormatting>
  <conditionalFormatting sqref="B16:B19">
    <cfRule type="cellIs" dxfId="6" priority="1" operator="equal">
      <formula>"ABS"</formula>
    </cfRule>
    <cfRule type="cellIs" dxfId="5" priority="2" operator="equal">
      <formula>"CON"</formula>
    </cfRule>
    <cfRule type="cellIs" dxfId="4" priority="3" operator="equal">
      <formula>"MAL"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/>
  </sheetViews>
  <sheetFormatPr baseColWidth="10" defaultRowHeight="12.5" x14ac:dyDescent="0.25"/>
  <cols>
    <col min="1" max="1" width="22" style="6" bestFit="1" customWidth="1"/>
    <col min="2" max="2" width="10.26953125" style="6" bestFit="1" customWidth="1"/>
    <col min="3" max="4" width="10.1796875" style="6" bestFit="1" customWidth="1"/>
    <col min="5" max="5" width="9.81640625" style="6" bestFit="1" customWidth="1"/>
    <col min="6" max="6" width="10.26953125" style="6" bestFit="1" customWidth="1"/>
    <col min="7" max="7" width="10.08984375" style="6" bestFit="1" customWidth="1"/>
    <col min="8" max="8" width="9.90625" style="6" bestFit="1" customWidth="1"/>
    <col min="9" max="9" width="10.1796875" style="6" bestFit="1" customWidth="1"/>
    <col min="10" max="10" width="10.26953125" style="6" bestFit="1" customWidth="1"/>
    <col min="11" max="11" width="9.90625" style="6" bestFit="1" customWidth="1"/>
    <col min="12" max="16384" width="10.90625" style="6"/>
  </cols>
  <sheetData>
    <row r="1" spans="1:11" s="3" customFormat="1" ht="13" x14ac:dyDescent="0.3">
      <c r="A1" s="1" t="s">
        <v>20</v>
      </c>
      <c r="B1" s="2">
        <v>2016</v>
      </c>
      <c r="C1" s="2">
        <f t="shared" ref="C1:K1" si="0">B1+1</f>
        <v>2017</v>
      </c>
      <c r="D1" s="2">
        <f t="shared" si="0"/>
        <v>2018</v>
      </c>
      <c r="E1" s="2">
        <f t="shared" si="0"/>
        <v>2019</v>
      </c>
      <c r="F1" s="2">
        <f t="shared" si="0"/>
        <v>2020</v>
      </c>
      <c r="G1" s="2">
        <f t="shared" si="0"/>
        <v>2021</v>
      </c>
      <c r="H1" s="2">
        <f t="shared" si="0"/>
        <v>2022</v>
      </c>
      <c r="I1" s="2">
        <f t="shared" si="0"/>
        <v>2023</v>
      </c>
      <c r="J1" s="2">
        <f t="shared" si="0"/>
        <v>2024</v>
      </c>
      <c r="K1" s="2">
        <f t="shared" si="0"/>
        <v>2025</v>
      </c>
    </row>
    <row r="2" spans="1:11" ht="13" x14ac:dyDescent="0.3">
      <c r="A2" s="4" t="s">
        <v>21</v>
      </c>
      <c r="B2" s="5">
        <f t="shared" ref="B2:K2" si="1">ROUND(DATE(B1,4,MOD(234-11*MOD(B1,19),30))/7,0)*7-6</f>
        <v>42456</v>
      </c>
      <c r="C2" s="5">
        <f t="shared" si="1"/>
        <v>42841</v>
      </c>
      <c r="D2" s="5">
        <f t="shared" si="1"/>
        <v>43191</v>
      </c>
      <c r="E2" s="5">
        <f t="shared" si="1"/>
        <v>43576</v>
      </c>
      <c r="F2" s="5">
        <f t="shared" si="1"/>
        <v>43933</v>
      </c>
      <c r="G2" s="5">
        <f t="shared" si="1"/>
        <v>44290</v>
      </c>
      <c r="H2" s="5">
        <f t="shared" si="1"/>
        <v>44668</v>
      </c>
      <c r="I2" s="5">
        <f t="shared" si="1"/>
        <v>45025</v>
      </c>
      <c r="J2" s="5">
        <f t="shared" si="1"/>
        <v>45382</v>
      </c>
      <c r="K2" s="5">
        <f t="shared" si="1"/>
        <v>45767</v>
      </c>
    </row>
    <row r="3" spans="1:11" ht="13" x14ac:dyDescent="0.3">
      <c r="A3" s="4" t="s">
        <v>22</v>
      </c>
      <c r="B3" s="5">
        <f t="shared" ref="B3:K3" si="2">B2+1</f>
        <v>42457</v>
      </c>
      <c r="C3" s="5">
        <f t="shared" si="2"/>
        <v>42842</v>
      </c>
      <c r="D3" s="5">
        <f t="shared" si="2"/>
        <v>43192</v>
      </c>
      <c r="E3" s="5">
        <f t="shared" si="2"/>
        <v>43577</v>
      </c>
      <c r="F3" s="5">
        <f t="shared" si="2"/>
        <v>43934</v>
      </c>
      <c r="G3" s="5">
        <f t="shared" si="2"/>
        <v>44291</v>
      </c>
      <c r="H3" s="5">
        <f t="shared" si="2"/>
        <v>44669</v>
      </c>
      <c r="I3" s="5">
        <f t="shared" si="2"/>
        <v>45026</v>
      </c>
      <c r="J3" s="5">
        <f t="shared" si="2"/>
        <v>45383</v>
      </c>
      <c r="K3" s="5">
        <f t="shared" si="2"/>
        <v>45768</v>
      </c>
    </row>
    <row r="4" spans="1:11" ht="13" x14ac:dyDescent="0.3">
      <c r="A4" s="4" t="s">
        <v>23</v>
      </c>
      <c r="B4" s="5">
        <f t="shared" ref="B4:K4" si="3">B2+39</f>
        <v>42495</v>
      </c>
      <c r="C4" s="5">
        <f t="shared" si="3"/>
        <v>42880</v>
      </c>
      <c r="D4" s="5">
        <f t="shared" si="3"/>
        <v>43230</v>
      </c>
      <c r="E4" s="5">
        <f t="shared" si="3"/>
        <v>43615</v>
      </c>
      <c r="F4" s="5">
        <f t="shared" si="3"/>
        <v>43972</v>
      </c>
      <c r="G4" s="5">
        <f t="shared" si="3"/>
        <v>44329</v>
      </c>
      <c r="H4" s="5">
        <f t="shared" si="3"/>
        <v>44707</v>
      </c>
      <c r="I4" s="5">
        <f t="shared" si="3"/>
        <v>45064</v>
      </c>
      <c r="J4" s="5">
        <f t="shared" si="3"/>
        <v>45421</v>
      </c>
      <c r="K4" s="5">
        <f t="shared" si="3"/>
        <v>45806</v>
      </c>
    </row>
    <row r="5" spans="1:11" ht="13" x14ac:dyDescent="0.3">
      <c r="A5" s="4" t="s">
        <v>24</v>
      </c>
      <c r="B5" s="5">
        <f t="shared" ref="B5:K5" si="4">B2+50</f>
        <v>42506</v>
      </c>
      <c r="C5" s="5">
        <f t="shared" si="4"/>
        <v>42891</v>
      </c>
      <c r="D5" s="5">
        <f t="shared" si="4"/>
        <v>43241</v>
      </c>
      <c r="E5" s="5">
        <f t="shared" si="4"/>
        <v>43626</v>
      </c>
      <c r="F5" s="5">
        <f t="shared" si="4"/>
        <v>43983</v>
      </c>
      <c r="G5" s="5">
        <f t="shared" si="4"/>
        <v>44340</v>
      </c>
      <c r="H5" s="5">
        <f t="shared" si="4"/>
        <v>44718</v>
      </c>
      <c r="I5" s="5">
        <f t="shared" si="4"/>
        <v>45075</v>
      </c>
      <c r="J5" s="5">
        <f t="shared" si="4"/>
        <v>45432</v>
      </c>
      <c r="K5" s="5">
        <f t="shared" si="4"/>
        <v>45817</v>
      </c>
    </row>
    <row r="6" spans="1:11" ht="13" x14ac:dyDescent="0.3">
      <c r="A6" s="4" t="s">
        <v>25</v>
      </c>
      <c r="B6" s="5">
        <f t="shared" ref="B6:K6" si="5">DATE(B1,1,1)</f>
        <v>42370</v>
      </c>
      <c r="C6" s="5">
        <f t="shared" si="5"/>
        <v>42736</v>
      </c>
      <c r="D6" s="5">
        <f t="shared" si="5"/>
        <v>43101</v>
      </c>
      <c r="E6" s="5">
        <f t="shared" si="5"/>
        <v>43466</v>
      </c>
      <c r="F6" s="5">
        <f t="shared" si="5"/>
        <v>43831</v>
      </c>
      <c r="G6" s="5">
        <f t="shared" si="5"/>
        <v>44197</v>
      </c>
      <c r="H6" s="5">
        <f t="shared" si="5"/>
        <v>44562</v>
      </c>
      <c r="I6" s="5">
        <f t="shared" si="5"/>
        <v>44927</v>
      </c>
      <c r="J6" s="5">
        <f t="shared" si="5"/>
        <v>45292</v>
      </c>
      <c r="K6" s="5">
        <f t="shared" si="5"/>
        <v>45658</v>
      </c>
    </row>
    <row r="7" spans="1:11" ht="13" x14ac:dyDescent="0.3">
      <c r="A7" s="4" t="s">
        <v>26</v>
      </c>
      <c r="B7" s="5">
        <f t="shared" ref="B7:K7" si="6">DATE(B1,5,1)</f>
        <v>42491</v>
      </c>
      <c r="C7" s="5">
        <f t="shared" si="6"/>
        <v>42856</v>
      </c>
      <c r="D7" s="5">
        <f t="shared" si="6"/>
        <v>43221</v>
      </c>
      <c r="E7" s="5">
        <f t="shared" si="6"/>
        <v>43586</v>
      </c>
      <c r="F7" s="5">
        <f t="shared" si="6"/>
        <v>43952</v>
      </c>
      <c r="G7" s="5">
        <f t="shared" si="6"/>
        <v>44317</v>
      </c>
      <c r="H7" s="5">
        <f t="shared" si="6"/>
        <v>44682</v>
      </c>
      <c r="I7" s="5">
        <f t="shared" si="6"/>
        <v>45047</v>
      </c>
      <c r="J7" s="5">
        <f t="shared" si="6"/>
        <v>45413</v>
      </c>
      <c r="K7" s="5">
        <f t="shared" si="6"/>
        <v>45778</v>
      </c>
    </row>
    <row r="8" spans="1:11" ht="13" x14ac:dyDescent="0.3">
      <c r="A8" s="4" t="s">
        <v>27</v>
      </c>
      <c r="B8" s="5">
        <f t="shared" ref="B8:K8" si="7">DATE(B1,5,8)</f>
        <v>42498</v>
      </c>
      <c r="C8" s="5">
        <f t="shared" si="7"/>
        <v>42863</v>
      </c>
      <c r="D8" s="5">
        <f t="shared" si="7"/>
        <v>43228</v>
      </c>
      <c r="E8" s="5">
        <f t="shared" si="7"/>
        <v>43593</v>
      </c>
      <c r="F8" s="5">
        <f t="shared" si="7"/>
        <v>43959</v>
      </c>
      <c r="G8" s="5">
        <f t="shared" si="7"/>
        <v>44324</v>
      </c>
      <c r="H8" s="5">
        <f t="shared" si="7"/>
        <v>44689</v>
      </c>
      <c r="I8" s="5">
        <f t="shared" si="7"/>
        <v>45054</v>
      </c>
      <c r="J8" s="5">
        <f t="shared" si="7"/>
        <v>45420</v>
      </c>
      <c r="K8" s="5">
        <f t="shared" si="7"/>
        <v>45785</v>
      </c>
    </row>
    <row r="9" spans="1:11" ht="13" x14ac:dyDescent="0.3">
      <c r="A9" s="4" t="s">
        <v>28</v>
      </c>
      <c r="B9" s="5">
        <f t="shared" ref="B9:K9" si="8">DATE(B1,7,14)</f>
        <v>42565</v>
      </c>
      <c r="C9" s="5">
        <f t="shared" si="8"/>
        <v>42930</v>
      </c>
      <c r="D9" s="5">
        <f t="shared" si="8"/>
        <v>43295</v>
      </c>
      <c r="E9" s="5">
        <f t="shared" si="8"/>
        <v>43660</v>
      </c>
      <c r="F9" s="5">
        <f t="shared" si="8"/>
        <v>44026</v>
      </c>
      <c r="G9" s="5">
        <f t="shared" si="8"/>
        <v>44391</v>
      </c>
      <c r="H9" s="5">
        <f t="shared" si="8"/>
        <v>44756</v>
      </c>
      <c r="I9" s="5">
        <f t="shared" si="8"/>
        <v>45121</v>
      </c>
      <c r="J9" s="5">
        <f t="shared" si="8"/>
        <v>45487</v>
      </c>
      <c r="K9" s="5">
        <f t="shared" si="8"/>
        <v>45852</v>
      </c>
    </row>
    <row r="10" spans="1:11" ht="13" x14ac:dyDescent="0.3">
      <c r="A10" s="4" t="s">
        <v>29</v>
      </c>
      <c r="B10" s="5">
        <f t="shared" ref="B10:K10" si="9">DATE(B1,8,15)</f>
        <v>42597</v>
      </c>
      <c r="C10" s="5">
        <f t="shared" si="9"/>
        <v>42962</v>
      </c>
      <c r="D10" s="5">
        <f t="shared" si="9"/>
        <v>43327</v>
      </c>
      <c r="E10" s="5">
        <f t="shared" si="9"/>
        <v>43692</v>
      </c>
      <c r="F10" s="5">
        <f t="shared" si="9"/>
        <v>44058</v>
      </c>
      <c r="G10" s="5">
        <f t="shared" si="9"/>
        <v>44423</v>
      </c>
      <c r="H10" s="5">
        <f t="shared" si="9"/>
        <v>44788</v>
      </c>
      <c r="I10" s="5">
        <f t="shared" si="9"/>
        <v>45153</v>
      </c>
      <c r="J10" s="5">
        <f t="shared" si="9"/>
        <v>45519</v>
      </c>
      <c r="K10" s="5">
        <f t="shared" si="9"/>
        <v>45884</v>
      </c>
    </row>
    <row r="11" spans="1:11" ht="13" x14ac:dyDescent="0.3">
      <c r="A11" s="4" t="s">
        <v>30</v>
      </c>
      <c r="B11" s="5">
        <f t="shared" ref="B11:K11" si="10">DATE(B1,11,1)</f>
        <v>42675</v>
      </c>
      <c r="C11" s="5">
        <f t="shared" si="10"/>
        <v>43040</v>
      </c>
      <c r="D11" s="5">
        <f t="shared" si="10"/>
        <v>43405</v>
      </c>
      <c r="E11" s="5">
        <f t="shared" si="10"/>
        <v>43770</v>
      </c>
      <c r="F11" s="5">
        <f t="shared" si="10"/>
        <v>44136</v>
      </c>
      <c r="G11" s="5">
        <f t="shared" si="10"/>
        <v>44501</v>
      </c>
      <c r="H11" s="5">
        <f t="shared" si="10"/>
        <v>44866</v>
      </c>
      <c r="I11" s="5">
        <f t="shared" si="10"/>
        <v>45231</v>
      </c>
      <c r="J11" s="5">
        <f t="shared" si="10"/>
        <v>45597</v>
      </c>
      <c r="K11" s="5">
        <f t="shared" si="10"/>
        <v>45962</v>
      </c>
    </row>
    <row r="12" spans="1:11" ht="13" x14ac:dyDescent="0.3">
      <c r="A12" s="4" t="s">
        <v>31</v>
      </c>
      <c r="B12" s="5">
        <f t="shared" ref="B12:K12" si="11">DATE(B1,11,11)</f>
        <v>42685</v>
      </c>
      <c r="C12" s="5">
        <f t="shared" si="11"/>
        <v>43050</v>
      </c>
      <c r="D12" s="5">
        <f t="shared" si="11"/>
        <v>43415</v>
      </c>
      <c r="E12" s="5">
        <f t="shared" si="11"/>
        <v>43780</v>
      </c>
      <c r="F12" s="5">
        <f t="shared" si="11"/>
        <v>44146</v>
      </c>
      <c r="G12" s="5">
        <f t="shared" si="11"/>
        <v>44511</v>
      </c>
      <c r="H12" s="5">
        <f t="shared" si="11"/>
        <v>44876</v>
      </c>
      <c r="I12" s="5">
        <f t="shared" si="11"/>
        <v>45241</v>
      </c>
      <c r="J12" s="5">
        <f t="shared" si="11"/>
        <v>45607</v>
      </c>
      <c r="K12" s="5">
        <f t="shared" si="11"/>
        <v>45972</v>
      </c>
    </row>
    <row r="13" spans="1:11" ht="13" x14ac:dyDescent="0.3">
      <c r="A13" s="4" t="s">
        <v>32</v>
      </c>
      <c r="B13" s="5">
        <f t="shared" ref="B13:K13" si="12">DATE(B1,12,25)</f>
        <v>42729</v>
      </c>
      <c r="C13" s="5">
        <f t="shared" si="12"/>
        <v>43094</v>
      </c>
      <c r="D13" s="5">
        <f t="shared" si="12"/>
        <v>43459</v>
      </c>
      <c r="E13" s="5">
        <f t="shared" si="12"/>
        <v>43824</v>
      </c>
      <c r="F13" s="5">
        <f t="shared" si="12"/>
        <v>44190</v>
      </c>
      <c r="G13" s="5">
        <f t="shared" si="12"/>
        <v>44555</v>
      </c>
      <c r="H13" s="5">
        <f t="shared" si="12"/>
        <v>44920</v>
      </c>
      <c r="I13" s="5">
        <f t="shared" si="12"/>
        <v>45285</v>
      </c>
      <c r="J13" s="5">
        <f t="shared" si="12"/>
        <v>45651</v>
      </c>
      <c r="K13" s="5">
        <f t="shared" si="12"/>
        <v>46016</v>
      </c>
    </row>
    <row r="14" spans="1:11" ht="13" x14ac:dyDescent="0.3">
      <c r="A14" s="4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ht="13" x14ac:dyDescent="0.3">
      <c r="A15" s="8" t="s">
        <v>33</v>
      </c>
    </row>
    <row r="16" spans="1:11" ht="13" x14ac:dyDescent="0.3">
      <c r="A16" s="9" t="s">
        <v>34</v>
      </c>
    </row>
    <row r="17" spans="1:1" ht="13" x14ac:dyDescent="0.3">
      <c r="A17" s="10" t="s">
        <v>35</v>
      </c>
    </row>
    <row r="18" spans="1:1" x14ac:dyDescent="0.25">
      <c r="A18" s="11" t="s">
        <v>36</v>
      </c>
    </row>
  </sheetData>
  <conditionalFormatting sqref="B3:K13">
    <cfRule type="expression" dxfId="3" priority="1">
      <formula>OR(COUNTIF(B$3:B$13,B3-2)&gt;0,COUNTIF(B$3:B$13,B3+2)&gt;0)</formula>
    </cfRule>
    <cfRule type="expression" dxfId="2" priority="2">
      <formula>OR(COUNTIF(B$3:B$13,B3-1)&gt;0,COUNTIF(B$3:B$13,B3+1)&gt;0)</formula>
    </cfRule>
    <cfRule type="expression" dxfId="1" priority="3">
      <formula>COUNTIF(B$3:B$13,B3)&gt;1</formula>
    </cfRule>
    <cfRule type="expression" dxfId="0" priority="4">
      <formula>WEEKDAY(B3,2)&gt;5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Heures</vt:lpstr>
      <vt:lpstr>Récap par mois</vt:lpstr>
      <vt:lpstr>JF</vt:lpstr>
      <vt:lpstr>JF</vt:lpstr>
    </vt:vector>
  </TitlesOfParts>
  <Company>Lifting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Charbonneau</dc:creator>
  <cp:lastModifiedBy>Michel</cp:lastModifiedBy>
  <cp:lastPrinted>2016-10-03T07:23:56Z</cp:lastPrinted>
  <dcterms:created xsi:type="dcterms:W3CDTF">2013-03-18T10:15:01Z</dcterms:created>
  <dcterms:modified xsi:type="dcterms:W3CDTF">2016-12-18T12:37:29Z</dcterms:modified>
</cp:coreProperties>
</file>