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719" activeTab="1"/>
  </bookViews>
  <sheets>
    <sheet name="Recap 日本" sheetId="67" r:id="rId1"/>
    <sheet name="Recap International" sheetId="70" r:id="rId2"/>
    <sheet name="Recap  prix client" sheetId="69" r:id="rId3"/>
    <sheet name="Recap  prix client Ishibashi " sheetId="68" r:id="rId4"/>
    <sheet name="test1" sheetId="66" r:id="rId5"/>
    <sheet name="test2" sheetId="199" r:id="rId6"/>
    <sheet name="test3" sheetId="200" r:id="rId7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" i="200" l="1"/>
  <c r="A9" i="70"/>
  <c r="C9" i="70"/>
  <c r="D9" i="70"/>
  <c r="E9" i="70"/>
  <c r="F9" i="70"/>
  <c r="G9" i="70"/>
  <c r="H9" i="70"/>
  <c r="I9" i="70"/>
  <c r="J9" i="70"/>
  <c r="K9" i="70"/>
  <c r="L9" i="70"/>
  <c r="M9" i="70"/>
  <c r="N9" i="70"/>
  <c r="O9" i="70"/>
  <c r="P9" i="70"/>
  <c r="Q9" i="70"/>
  <c r="R9" i="70"/>
  <c r="S9" i="70"/>
  <c r="A1" i="199"/>
  <c r="A8" i="70"/>
  <c r="D8" i="70"/>
  <c r="E8" i="70"/>
  <c r="F8" i="70"/>
  <c r="G8" i="70"/>
  <c r="H8" i="70"/>
  <c r="I8" i="70"/>
  <c r="J8" i="70"/>
  <c r="K8" i="70"/>
  <c r="L8" i="70"/>
  <c r="M8" i="70"/>
  <c r="N8" i="70"/>
  <c r="O8" i="70"/>
  <c r="P8" i="70"/>
  <c r="Q8" i="70"/>
  <c r="R8" i="70"/>
  <c r="S8" i="70"/>
  <c r="C8" i="70"/>
  <c r="A8" i="69"/>
  <c r="N8" i="69"/>
  <c r="M8" i="69"/>
  <c r="L8" i="69"/>
  <c r="K8" i="69"/>
  <c r="J8" i="69"/>
  <c r="I8" i="69"/>
  <c r="H8" i="69"/>
  <c r="G8" i="69"/>
  <c r="F8" i="69"/>
  <c r="E8" i="69"/>
  <c r="D8" i="69"/>
  <c r="C8" i="69"/>
  <c r="A1" i="66"/>
  <c r="A7" i="69"/>
  <c r="N7" i="69"/>
  <c r="M7" i="69"/>
  <c r="L7" i="69"/>
  <c r="K7" i="69"/>
  <c r="J7" i="69"/>
  <c r="I7" i="69"/>
  <c r="H7" i="69"/>
  <c r="G7" i="69"/>
  <c r="F7" i="69"/>
  <c r="E7" i="69"/>
  <c r="D7" i="69"/>
  <c r="C7" i="69"/>
  <c r="A8" i="68"/>
  <c r="N8" i="68"/>
  <c r="M8" i="68"/>
  <c r="L8" i="68"/>
  <c r="K8" i="68"/>
  <c r="J8" i="68"/>
  <c r="I8" i="68"/>
  <c r="H8" i="68"/>
  <c r="G8" i="68"/>
  <c r="F8" i="68"/>
  <c r="E8" i="68"/>
  <c r="D8" i="68"/>
  <c r="C8" i="68"/>
  <c r="A7" i="68"/>
  <c r="N7" i="68"/>
  <c r="M7" i="68"/>
  <c r="L7" i="68"/>
  <c r="K7" i="68"/>
  <c r="J7" i="68"/>
  <c r="I7" i="68"/>
  <c r="H7" i="68"/>
  <c r="G7" i="68"/>
  <c r="F7" i="68"/>
  <c r="E7" i="68"/>
  <c r="D7" i="68"/>
  <c r="C7" i="68"/>
  <c r="A7" i="70"/>
  <c r="P7" i="70"/>
  <c r="O7" i="70"/>
  <c r="N7" i="70"/>
  <c r="L7" i="70"/>
  <c r="K7" i="70"/>
  <c r="J7" i="70"/>
  <c r="I7" i="70"/>
  <c r="H7" i="70"/>
  <c r="G7" i="70"/>
  <c r="F7" i="70"/>
  <c r="E7" i="70"/>
  <c r="D7" i="70"/>
  <c r="C7" i="70"/>
  <c r="B1" i="70"/>
  <c r="B1" i="67"/>
  <c r="A1" i="70"/>
  <c r="A1" i="67"/>
  <c r="A7" i="67"/>
  <c r="P7" i="67"/>
  <c r="E7" i="200"/>
  <c r="G7" i="200"/>
  <c r="E8" i="200"/>
  <c r="G8" i="200"/>
  <c r="E9" i="200"/>
  <c r="G9" i="200"/>
  <c r="E10" i="200"/>
  <c r="G10" i="200"/>
  <c r="E11" i="200"/>
  <c r="G11" i="200"/>
  <c r="E12" i="200"/>
  <c r="G12" i="200"/>
  <c r="E13" i="200"/>
  <c r="G13" i="200"/>
  <c r="G14" i="200"/>
  <c r="E17" i="200"/>
  <c r="G17" i="200"/>
  <c r="E18" i="200"/>
  <c r="G18" i="200"/>
  <c r="E19" i="200"/>
  <c r="G19" i="200"/>
  <c r="E20" i="200"/>
  <c r="G20" i="200"/>
  <c r="G21" i="200"/>
  <c r="G23" i="200"/>
  <c r="G25" i="200"/>
  <c r="E28" i="200"/>
  <c r="G28" i="200"/>
  <c r="E29" i="200"/>
  <c r="G29" i="200"/>
  <c r="E30" i="200"/>
  <c r="G30" i="200"/>
  <c r="E31" i="200"/>
  <c r="G31" i="200"/>
  <c r="E32" i="200"/>
  <c r="G32" i="200"/>
  <c r="E33" i="200"/>
  <c r="G33" i="200"/>
  <c r="G34" i="200"/>
  <c r="E37" i="200"/>
  <c r="G37" i="200"/>
  <c r="E38" i="200"/>
  <c r="G38" i="200"/>
  <c r="E39" i="200"/>
  <c r="G39" i="200"/>
  <c r="E40" i="200"/>
  <c r="G40" i="200"/>
  <c r="G41" i="200"/>
  <c r="G43" i="200"/>
  <c r="G45" i="200"/>
  <c r="G48" i="200"/>
  <c r="G49" i="200"/>
  <c r="G81" i="200"/>
  <c r="G82" i="200"/>
  <c r="G65" i="200"/>
  <c r="G59" i="200"/>
  <c r="G60" i="200"/>
  <c r="G66" i="200"/>
  <c r="E7" i="199"/>
  <c r="G7" i="199"/>
  <c r="E8" i="199"/>
  <c r="G8" i="199"/>
  <c r="E9" i="199"/>
  <c r="G9" i="199"/>
  <c r="E10" i="199"/>
  <c r="G10" i="199"/>
  <c r="E11" i="199"/>
  <c r="G11" i="199"/>
  <c r="E12" i="199"/>
  <c r="G12" i="199"/>
  <c r="E13" i="199"/>
  <c r="G13" i="199"/>
  <c r="G14" i="199"/>
  <c r="E17" i="199"/>
  <c r="G17" i="199"/>
  <c r="E18" i="199"/>
  <c r="G18" i="199"/>
  <c r="E19" i="199"/>
  <c r="G19" i="199"/>
  <c r="E20" i="199"/>
  <c r="G20" i="199"/>
  <c r="G21" i="199"/>
  <c r="G23" i="199"/>
  <c r="G25" i="199"/>
  <c r="E28" i="199"/>
  <c r="G28" i="199"/>
  <c r="E29" i="199"/>
  <c r="G29" i="199"/>
  <c r="E30" i="199"/>
  <c r="G30" i="199"/>
  <c r="E31" i="199"/>
  <c r="G31" i="199"/>
  <c r="E32" i="199"/>
  <c r="G32" i="199"/>
  <c r="E33" i="199"/>
  <c r="G33" i="199"/>
  <c r="G34" i="199"/>
  <c r="E37" i="199"/>
  <c r="G37" i="199"/>
  <c r="E38" i="199"/>
  <c r="G38" i="199"/>
  <c r="E39" i="199"/>
  <c r="G39" i="199"/>
  <c r="E40" i="199"/>
  <c r="G40" i="199"/>
  <c r="G41" i="199"/>
  <c r="G43" i="199"/>
  <c r="G45" i="199"/>
  <c r="G48" i="199"/>
  <c r="G49" i="199"/>
  <c r="G81" i="199"/>
  <c r="G82" i="199"/>
  <c r="G65" i="199"/>
  <c r="G59" i="199"/>
  <c r="G60" i="199"/>
  <c r="G66" i="199"/>
  <c r="E7" i="66"/>
  <c r="G7" i="66"/>
  <c r="E8" i="66"/>
  <c r="G8" i="66"/>
  <c r="E9" i="66"/>
  <c r="G9" i="66"/>
  <c r="E10" i="66"/>
  <c r="G10" i="66"/>
  <c r="E11" i="66"/>
  <c r="G11" i="66"/>
  <c r="E12" i="66"/>
  <c r="G12" i="66"/>
  <c r="E13" i="66"/>
  <c r="G13" i="66"/>
  <c r="G14" i="66"/>
  <c r="E17" i="66"/>
  <c r="G17" i="66"/>
  <c r="E18" i="66"/>
  <c r="G18" i="66"/>
  <c r="E19" i="66"/>
  <c r="G19" i="66"/>
  <c r="E20" i="66"/>
  <c r="G20" i="66"/>
  <c r="G21" i="66"/>
  <c r="E23" i="66"/>
  <c r="G23" i="66"/>
  <c r="G25" i="66"/>
  <c r="E28" i="66"/>
  <c r="G28" i="66"/>
  <c r="E29" i="66"/>
  <c r="G29" i="66"/>
  <c r="E30" i="66"/>
  <c r="G30" i="66"/>
  <c r="E31" i="66"/>
  <c r="G31" i="66"/>
  <c r="E32" i="66"/>
  <c r="G32" i="66"/>
  <c r="E33" i="66"/>
  <c r="G33" i="66"/>
  <c r="G34" i="66"/>
  <c r="E37" i="66"/>
  <c r="G37" i="66"/>
  <c r="E38" i="66"/>
  <c r="G38" i="66"/>
  <c r="E39" i="66"/>
  <c r="G39" i="66"/>
  <c r="E40" i="66"/>
  <c r="G40" i="66"/>
  <c r="G41" i="66"/>
  <c r="G43" i="66"/>
  <c r="G45" i="66"/>
  <c r="G48" i="66"/>
  <c r="G49" i="66"/>
  <c r="G81" i="66"/>
  <c r="G82" i="66"/>
  <c r="G65" i="66"/>
  <c r="G59" i="66"/>
  <c r="G60" i="66"/>
  <c r="G66" i="66"/>
  <c r="A9" i="67"/>
  <c r="C9" i="67"/>
  <c r="D9" i="67"/>
  <c r="E9" i="67"/>
  <c r="F9" i="67"/>
  <c r="G9" i="67"/>
  <c r="E14" i="200"/>
  <c r="E21" i="200"/>
  <c r="E25" i="200"/>
  <c r="H9" i="67"/>
  <c r="I9" i="67"/>
  <c r="J9" i="67"/>
  <c r="K9" i="67"/>
  <c r="L9" i="67"/>
  <c r="N9" i="67"/>
  <c r="O9" i="67"/>
  <c r="P9" i="67"/>
  <c r="G87" i="200"/>
  <c r="G88" i="200"/>
  <c r="G89" i="200"/>
  <c r="G84" i="200"/>
  <c r="G76" i="200"/>
  <c r="G77" i="200"/>
  <c r="G78" i="200"/>
  <c r="G70" i="200"/>
  <c r="G72" i="200"/>
  <c r="G73" i="200"/>
  <c r="G67" i="200"/>
  <c r="G62" i="200"/>
  <c r="G54" i="200"/>
  <c r="G55" i="200"/>
  <c r="G56" i="200"/>
  <c r="G51" i="200"/>
  <c r="E34" i="200"/>
  <c r="E41" i="200"/>
  <c r="E43" i="200"/>
  <c r="F43" i="200"/>
  <c r="F41" i="200"/>
  <c r="F34" i="200"/>
  <c r="F25" i="200"/>
  <c r="F21" i="200"/>
  <c r="A8" i="200"/>
  <c r="A9" i="200"/>
  <c r="A10" i="200"/>
  <c r="A11" i="200"/>
  <c r="A12" i="200"/>
  <c r="A13" i="200"/>
  <c r="A17" i="200"/>
  <c r="A18" i="200"/>
  <c r="A19" i="200"/>
  <c r="A20" i="200"/>
  <c r="F14" i="200"/>
  <c r="A8" i="67"/>
  <c r="A1" i="68"/>
  <c r="A1" i="69"/>
  <c r="B1" i="68"/>
  <c r="B1" i="69"/>
  <c r="O7" i="69"/>
  <c r="O8" i="69"/>
  <c r="O8" i="68"/>
  <c r="O7" i="68"/>
  <c r="P8" i="67"/>
  <c r="J7" i="67"/>
  <c r="K7" i="67"/>
  <c r="O7" i="67"/>
  <c r="J8" i="67"/>
  <c r="K8" i="67"/>
  <c r="O8" i="67"/>
  <c r="N7" i="67"/>
  <c r="N8" i="67"/>
  <c r="L7" i="67"/>
  <c r="L8" i="67"/>
  <c r="D7" i="67"/>
  <c r="D8" i="67"/>
  <c r="E7" i="67"/>
  <c r="E8" i="67"/>
  <c r="F7" i="67"/>
  <c r="F8" i="67"/>
  <c r="G7" i="67"/>
  <c r="G8" i="67"/>
  <c r="E14" i="66"/>
  <c r="E21" i="66"/>
  <c r="E25" i="66"/>
  <c r="H7" i="67"/>
  <c r="E14" i="199"/>
  <c r="E21" i="199"/>
  <c r="E25" i="199"/>
  <c r="H8" i="67"/>
  <c r="I7" i="67"/>
  <c r="I8" i="67"/>
  <c r="C7" i="67"/>
  <c r="C8" i="67"/>
  <c r="S7" i="70"/>
  <c r="G76" i="66"/>
  <c r="G77" i="66"/>
  <c r="R7" i="70"/>
  <c r="Q7" i="70"/>
  <c r="G70" i="66"/>
  <c r="G72" i="66"/>
  <c r="G87" i="66"/>
  <c r="G88" i="66"/>
  <c r="M7" i="70"/>
  <c r="M7" i="67"/>
  <c r="G87" i="199"/>
  <c r="G88" i="199"/>
  <c r="G89" i="199"/>
  <c r="G84" i="199"/>
  <c r="G76" i="199"/>
  <c r="G77" i="199"/>
  <c r="G78" i="199"/>
  <c r="G70" i="199"/>
  <c r="G72" i="199"/>
  <c r="G73" i="199"/>
  <c r="G67" i="199"/>
  <c r="G62" i="199"/>
  <c r="G54" i="199"/>
  <c r="G55" i="199"/>
  <c r="G56" i="199"/>
  <c r="G51" i="199"/>
  <c r="E34" i="199"/>
  <c r="E41" i="199"/>
  <c r="E43" i="199"/>
  <c r="F43" i="199"/>
  <c r="F41" i="199"/>
  <c r="F34" i="199"/>
  <c r="F25" i="199"/>
  <c r="F21" i="199"/>
  <c r="A8" i="199"/>
  <c r="A9" i="199"/>
  <c r="A10" i="199"/>
  <c r="A11" i="199"/>
  <c r="A12" i="199"/>
  <c r="A13" i="199"/>
  <c r="A17" i="199"/>
  <c r="A18" i="199"/>
  <c r="A19" i="199"/>
  <c r="A20" i="199"/>
  <c r="F14" i="199"/>
  <c r="G89" i="66"/>
  <c r="G84" i="66"/>
  <c r="G78" i="66"/>
  <c r="G73" i="66"/>
  <c r="G67" i="66"/>
  <c r="G62" i="66"/>
  <c r="G54" i="66"/>
  <c r="G55" i="66"/>
  <c r="G56" i="66"/>
  <c r="G51" i="66"/>
  <c r="E34" i="66"/>
  <c r="E41" i="66"/>
  <c r="E43" i="66"/>
  <c r="F43" i="66"/>
  <c r="F41" i="66"/>
  <c r="F34" i="66"/>
  <c r="F25" i="66"/>
  <c r="F21" i="66"/>
  <c r="A8" i="66"/>
  <c r="A9" i="66"/>
  <c r="A10" i="66"/>
  <c r="A11" i="66"/>
  <c r="A12" i="66"/>
  <c r="A13" i="66"/>
  <c r="A17" i="66"/>
  <c r="A18" i="66"/>
  <c r="A19" i="66"/>
  <c r="A20" i="66"/>
  <c r="F14" i="66"/>
</calcChain>
</file>

<file path=xl/comments1.xml><?xml version="1.0" encoding="utf-8"?>
<comments xmlns="http://schemas.openxmlformats.org/spreadsheetml/2006/main">
  <authors>
    <author>auto sacramentale</author>
  </authors>
  <commentList>
    <comment ref="B5" authorId="0" shapeId="0">
      <text>
        <r>
          <rPr>
            <b/>
            <sz val="9"/>
            <color indexed="81"/>
            <rFont val="Arial"/>
          </rPr>
          <t>auto sacramentale:</t>
        </r>
        <r>
          <rPr>
            <sz val="9"/>
            <color indexed="81"/>
            <rFont val="Arial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auto sacramentale</author>
  </authors>
  <commentList>
    <comment ref="B5" authorId="0" shapeId="0">
      <text>
        <r>
          <rPr>
            <b/>
            <sz val="9"/>
            <color indexed="81"/>
            <rFont val="Arial"/>
          </rPr>
          <t>auto sacramentale:</t>
        </r>
        <r>
          <rPr>
            <sz val="9"/>
            <color indexed="81"/>
            <rFont val="Arial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auto sacramentale</author>
  </authors>
  <commentList>
    <comment ref="B5" authorId="0" shapeId="0">
      <text>
        <r>
          <rPr>
            <b/>
            <sz val="9"/>
            <color indexed="81"/>
            <rFont val="Arial"/>
          </rPr>
          <t>auto sacramentale:</t>
        </r>
        <r>
          <rPr>
            <sz val="9"/>
            <color indexed="81"/>
            <rFont val="Arial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<sst xmlns="http://schemas.openxmlformats.org/spreadsheetml/2006/main" count="486" uniqueCount="139">
  <si>
    <t>PU</t>
  </si>
  <si>
    <t>Nb</t>
  </si>
  <si>
    <t>PUPF</t>
  </si>
  <si>
    <t>%perte</t>
  </si>
  <si>
    <t>Euro</t>
  </si>
  <si>
    <t>Commentaires</t>
  </si>
  <si>
    <t>Eco-emballages</t>
  </si>
  <si>
    <t>PRI</t>
  </si>
  <si>
    <t>TVA</t>
  </si>
  <si>
    <t>Date</t>
  </si>
  <si>
    <t>BAPSA</t>
  </si>
  <si>
    <t>Total Main d' œuvre + divers</t>
  </si>
  <si>
    <t>Champs 1</t>
  </si>
  <si>
    <t xml:space="preserve">Sous-Total Packaging </t>
  </si>
  <si>
    <t>Packaging</t>
  </si>
  <si>
    <t>Sous Total HP</t>
  </si>
  <si>
    <t>Sous total Matiere première Brute</t>
  </si>
  <si>
    <t>Champs 2</t>
  </si>
  <si>
    <t>Champs 3</t>
  </si>
  <si>
    <t>Champs 4</t>
  </si>
  <si>
    <t>Champs 5</t>
  </si>
  <si>
    <t>Champs 6</t>
  </si>
  <si>
    <t>Champs 7</t>
  </si>
  <si>
    <t>Full Service</t>
  </si>
  <si>
    <t>Matière première Brute</t>
  </si>
  <si>
    <t>Total Packaging et Matière Première</t>
  </si>
  <si>
    <t>Main d'œuvre et divers</t>
  </si>
  <si>
    <t>Droits D'alcool</t>
  </si>
  <si>
    <t>Taxes et Droits</t>
  </si>
  <si>
    <t>Total Taxes et Droits</t>
  </si>
  <si>
    <t>Total Hors Packaging et MP</t>
  </si>
  <si>
    <t>PV Distributeur HT</t>
  </si>
  <si>
    <t>Marge Distributeur</t>
  </si>
  <si>
    <t>PV Conseillé client TTC</t>
  </si>
  <si>
    <t>PV Conseillé client HT</t>
  </si>
  <si>
    <t>Marge commerçant</t>
  </si>
  <si>
    <t>Coefficient Marge Distributeur</t>
  </si>
  <si>
    <t>Coéfficient Marge Commerçant</t>
  </si>
  <si>
    <t>Prix de revient Industriel</t>
  </si>
  <si>
    <t xml:space="preserve">Coéfficient Marge Commerçant </t>
  </si>
  <si>
    <t>Liste Prix</t>
  </si>
  <si>
    <t>Référence</t>
  </si>
  <si>
    <t>Désignation</t>
  </si>
  <si>
    <t>Poids Moyen</t>
  </si>
  <si>
    <t>Prix H.T.</t>
  </si>
  <si>
    <t>Unité de vente</t>
  </si>
  <si>
    <t>U.V. / PCB</t>
  </si>
  <si>
    <t>PCB/PAL</t>
  </si>
  <si>
    <t>DLUO Moyenne</t>
  </si>
  <si>
    <t>Code EAN</t>
  </si>
  <si>
    <t>ITF 14</t>
  </si>
  <si>
    <t>PVC</t>
  </si>
  <si>
    <t>Prix d'Achat Boutique</t>
  </si>
  <si>
    <t>Prix Achat DM</t>
  </si>
  <si>
    <t>Taux Marge DM</t>
  </si>
  <si>
    <t>Marge Brute Boutique</t>
  </si>
  <si>
    <t>Marge Brute DM</t>
  </si>
  <si>
    <t>Prix Achat Lex</t>
  </si>
  <si>
    <t>P.A. BEP</t>
  </si>
  <si>
    <t>P.A. Distributeurs</t>
  </si>
  <si>
    <t>Marge Brute Distributeur</t>
  </si>
  <si>
    <t>Taux Marge Distributeur</t>
  </si>
  <si>
    <t>Taux Marge BEP</t>
  </si>
  <si>
    <t>Marge Brute BEP</t>
  </si>
  <si>
    <t>Désignation Japon</t>
  </si>
  <si>
    <t>Taux Marge Boutique Japon</t>
  </si>
  <si>
    <t>PV Distributeur HT Japon</t>
  </si>
  <si>
    <t>Marge Distributeur Japon</t>
  </si>
  <si>
    <t>Coefficient Marge Distributeur Japon</t>
  </si>
  <si>
    <t>PV Conseillé client TTC Japon</t>
  </si>
  <si>
    <t>PV Conseillé client HT Japon</t>
  </si>
  <si>
    <t>Marge commerçant Japon</t>
  </si>
  <si>
    <t>Marge Vente Japon - Ishibashi Exploitation</t>
  </si>
  <si>
    <t>PV Ishibashi Exploitation HT</t>
  </si>
  <si>
    <t>Marge vente Ishibashi Exploitation</t>
  </si>
  <si>
    <t>Marge Vente Ishibashi Exploitation - Distributeur</t>
  </si>
  <si>
    <t>Marge Vente Ishibashi Exploitation - BEP</t>
  </si>
  <si>
    <t>Nom produit Japonais :</t>
  </si>
  <si>
    <t>Nom France :</t>
  </si>
  <si>
    <t>田中哲夫</t>
  </si>
  <si>
    <t>ソレル</t>
  </si>
  <si>
    <t>Marge Vente 竹田-&gt; Boutique Japon</t>
  </si>
  <si>
    <t>Raccourci Fiche</t>
  </si>
  <si>
    <t>Photo</t>
  </si>
  <si>
    <t>REFERENCE :</t>
  </si>
  <si>
    <t>Unité de Vente :</t>
  </si>
  <si>
    <t>UV par PCB :</t>
  </si>
  <si>
    <t>PCB / Pal :</t>
  </si>
  <si>
    <t>MARQUE :</t>
  </si>
  <si>
    <t>FOURNISSEUR :</t>
  </si>
  <si>
    <t>Matière :</t>
  </si>
  <si>
    <t>DLUO :</t>
  </si>
  <si>
    <t>Poids Moyen :</t>
  </si>
  <si>
    <t>EAN :</t>
  </si>
  <si>
    <t>ITF14 :</t>
  </si>
  <si>
    <t>45 gr</t>
  </si>
  <si>
    <t>Inoki</t>
  </si>
  <si>
    <t xml:space="preserve"> 3 ans</t>
  </si>
  <si>
    <r>
      <t xml:space="preserve"> </t>
    </r>
    <r>
      <rPr>
        <b/>
        <sz val="12"/>
        <rFont val="ＭＳ Ｐゴシック"/>
        <family val="2"/>
        <charset val="128"/>
      </rPr>
      <t>キノコ１</t>
    </r>
  </si>
  <si>
    <t>Kinoko 1</t>
  </si>
  <si>
    <t>キノコ</t>
  </si>
  <si>
    <t>無花果</t>
  </si>
  <si>
    <t>Figue</t>
  </si>
  <si>
    <t>Matière</t>
  </si>
  <si>
    <t>P.V.C.</t>
  </si>
  <si>
    <t>Marge LEX -&gt; BEP</t>
  </si>
  <si>
    <t>Marge Brute Lex -&gt; BEP</t>
  </si>
  <si>
    <t>Marge LEX -&gt; Distributeurs</t>
  </si>
  <si>
    <t>Marge Brute Lex  -&gt; Distributeurs</t>
  </si>
  <si>
    <t>testé</t>
  </si>
  <si>
    <t>TESTE :</t>
  </si>
  <si>
    <t>Teste</t>
  </si>
  <si>
    <t>Feuille</t>
  </si>
  <si>
    <t>C2</t>
  </si>
  <si>
    <t>C4</t>
  </si>
  <si>
    <t>C3</t>
  </si>
  <si>
    <t>E3</t>
  </si>
  <si>
    <t>K2</t>
  </si>
  <si>
    <t>E25</t>
  </si>
  <si>
    <t>G45</t>
  </si>
  <si>
    <t>G60</t>
  </si>
  <si>
    <t>G63</t>
  </si>
  <si>
    <t>G61</t>
  </si>
  <si>
    <t>G66</t>
  </si>
  <si>
    <t>D2</t>
  </si>
  <si>
    <t>G71</t>
  </si>
  <si>
    <t>I2</t>
  </si>
  <si>
    <t>I3</t>
  </si>
  <si>
    <t>I4</t>
  </si>
  <si>
    <t>E4</t>
  </si>
  <si>
    <t>K3</t>
  </si>
  <si>
    <t>K4</t>
  </si>
  <si>
    <t>E2</t>
  </si>
  <si>
    <t>G49</t>
  </si>
  <si>
    <t>G52</t>
  </si>
  <si>
    <t>G82</t>
  </si>
  <si>
    <t>G83</t>
  </si>
  <si>
    <t>G72</t>
  </si>
  <si>
    <t>G77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</si>
</sst>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* #,##0.00\ &quot;€&quot;_-;\-* #,##0.00\ &quot;€&quot;_-;_-* &quot;-&quot;??\ &quot;€&quot;_-;_-@_-"/>
    <numFmt numFmtId="164" formatCode="0.0000"/>
    <numFmt numFmtId="165" formatCode="0.0%"/>
    <numFmt numFmtId="166" formatCode="#,##0.0000\ &quot;€&quot;"/>
    <numFmt numFmtId="167" formatCode="#,##0.000\ &quot;€&quot;"/>
    <numFmt numFmtId="168" formatCode="#,##0.00000\ &quot;€&quot;"/>
    <numFmt numFmtId="169" formatCode="#,##0.0000\ _€"/>
    <numFmt numFmtId="170" formatCode="0.000%"/>
    <numFmt numFmtId="171" formatCode="#,##0.00\ &quot;€&quot;"/>
    <numFmt numFmtId="172" formatCode="#,##0.00\ &quot;€&quot;;[Red]#,##0.00\ &quot;€&quot;"/>
    <numFmt numFmtId="173" formatCode="#,##0.0000\ &quot;€&quot;;[Red]#,##0.0000\ &quot;€&quot;"/>
  </numFmts>
  <fonts count="25">
    <font>
      <sz val="10"/>
      <name val="Arial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</font>
    <font>
      <sz val="9"/>
      <color indexed="81"/>
      <name val="Arial"/>
    </font>
    <font>
      <b/>
      <sz val="9"/>
      <color indexed="81"/>
      <name val="Arial"/>
    </font>
    <font>
      <sz val="12"/>
      <color theme="0"/>
      <name val="Arial"/>
    </font>
    <font>
      <sz val="28"/>
      <color theme="0"/>
      <name val="Minion Pro"/>
    </font>
    <font>
      <b/>
      <sz val="12"/>
      <name val="ＭＳ Ｐゴシック"/>
      <family val="2"/>
      <charset val="128"/>
    </font>
    <font>
      <b/>
      <sz val="12"/>
      <name val="Lantinghei TC Heavy"/>
      <family val="2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theme="1"/>
      <name val="Calibri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4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68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44" fontId="5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446">
    <xf numFmtId="0" fontId="0" fillId="0" borderId="0" xfId="0"/>
    <xf numFmtId="0" fontId="7" fillId="2" borderId="0" xfId="0" applyFont="1" applyFill="1" applyAlignment="1" applyProtection="1">
      <alignment horizontal="center"/>
    </xf>
    <xf numFmtId="0" fontId="8" fillId="3" borderId="7" xfId="0" applyFont="1" applyFill="1" applyBorder="1" applyProtection="1"/>
    <xf numFmtId="0" fontId="7" fillId="2" borderId="0" xfId="0" applyFont="1" applyFill="1" applyProtection="1"/>
    <xf numFmtId="14" fontId="7" fillId="2" borderId="0" xfId="0" applyNumberFormat="1" applyFont="1" applyFill="1" applyAlignment="1" applyProtection="1">
      <alignment horizontal="left"/>
    </xf>
    <xf numFmtId="0" fontId="7" fillId="0" borderId="0" xfId="0" applyFont="1" applyProtection="1">
      <protection locked="0"/>
    </xf>
    <xf numFmtId="0" fontId="7" fillId="2" borderId="0" xfId="0" applyFont="1" applyFill="1" applyBorder="1" applyProtection="1"/>
    <xf numFmtId="0" fontId="8" fillId="2" borderId="0" xfId="0" applyFont="1" applyFill="1" applyBorder="1" applyProtection="1"/>
    <xf numFmtId="14" fontId="7" fillId="2" borderId="0" xfId="0" applyNumberFormat="1" applyFont="1" applyFill="1" applyProtection="1"/>
    <xf numFmtId="0" fontId="8" fillId="2" borderId="0" xfId="0" applyFont="1" applyFill="1" applyProtection="1"/>
    <xf numFmtId="0" fontId="7" fillId="2" borderId="3" xfId="0" applyFont="1" applyFill="1" applyBorder="1" applyAlignment="1" applyProtection="1">
      <alignment horizontal="center"/>
      <protection locked="0"/>
    </xf>
    <xf numFmtId="166" fontId="11" fillId="2" borderId="0" xfId="0" applyNumberFormat="1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165" fontId="11" fillId="2" borderId="0" xfId="0" applyNumberFormat="1" applyFont="1" applyFill="1" applyBorder="1" applyAlignment="1" applyProtection="1">
      <alignment vertical="center"/>
      <protection locked="0"/>
    </xf>
    <xf numFmtId="166" fontId="13" fillId="2" borderId="0" xfId="0" applyNumberFormat="1" applyFont="1" applyFill="1" applyBorder="1" applyAlignment="1" applyProtection="1">
      <alignment vertical="center"/>
      <protection locked="0"/>
    </xf>
    <xf numFmtId="0" fontId="12" fillId="2" borderId="3" xfId="0" applyFont="1" applyFill="1" applyBorder="1" applyAlignment="1" applyProtection="1">
      <alignment horizontal="center"/>
      <protection locked="0"/>
    </xf>
    <xf numFmtId="0" fontId="7" fillId="2" borderId="4" xfId="0" applyFont="1" applyFill="1" applyBorder="1" applyAlignment="1" applyProtection="1">
      <alignment horizontal="center"/>
      <protection locked="0"/>
    </xf>
    <xf numFmtId="0" fontId="11" fillId="2" borderId="5" xfId="0" applyFont="1" applyFill="1" applyBorder="1" applyAlignment="1" applyProtection="1">
      <alignment vertical="center" wrapText="1"/>
      <protection locked="0"/>
    </xf>
    <xf numFmtId="166" fontId="11" fillId="2" borderId="5" xfId="0" applyNumberFormat="1" applyFont="1" applyFill="1" applyBorder="1" applyAlignment="1" applyProtection="1">
      <alignment horizontal="center" vertical="center"/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165" fontId="11" fillId="2" borderId="5" xfId="0" applyNumberFormat="1" applyFont="1" applyFill="1" applyBorder="1" applyAlignment="1" applyProtection="1">
      <alignment vertical="center"/>
      <protection locked="0"/>
    </xf>
    <xf numFmtId="166" fontId="13" fillId="2" borderId="5" xfId="0" applyNumberFormat="1" applyFont="1" applyFill="1" applyBorder="1" applyAlignment="1" applyProtection="1">
      <alignment vertical="center"/>
      <protection locked="0"/>
    </xf>
    <xf numFmtId="0" fontId="7" fillId="2" borderId="3" xfId="0" applyFont="1" applyFill="1" applyBorder="1" applyAlignment="1" applyProtection="1">
      <alignment horizontal="center"/>
    </xf>
    <xf numFmtId="0" fontId="7" fillId="0" borderId="0" xfId="0" applyFont="1" applyBorder="1" applyProtection="1">
      <protection locked="0"/>
    </xf>
    <xf numFmtId="0" fontId="12" fillId="5" borderId="14" xfId="0" applyFont="1" applyFill="1" applyBorder="1" applyAlignment="1" applyProtection="1">
      <alignment horizontal="center"/>
      <protection locked="0"/>
    </xf>
    <xf numFmtId="0" fontId="7" fillId="5" borderId="15" xfId="0" applyFont="1" applyFill="1" applyBorder="1" applyProtection="1">
      <protection locked="0"/>
    </xf>
    <xf numFmtId="0" fontId="7" fillId="5" borderId="12" xfId="0" applyFont="1" applyFill="1" applyBorder="1" applyAlignment="1" applyProtection="1">
      <alignment horizontal="center"/>
      <protection locked="0"/>
    </xf>
    <xf numFmtId="0" fontId="11" fillId="5" borderId="9" xfId="0" applyFont="1" applyFill="1" applyBorder="1" applyAlignment="1" applyProtection="1">
      <alignment vertical="center"/>
      <protection locked="0"/>
    </xf>
    <xf numFmtId="166" fontId="11" fillId="5" borderId="9" xfId="0" applyNumberFormat="1" applyFont="1" applyFill="1" applyBorder="1" applyAlignment="1" applyProtection="1">
      <alignment horizontal="center" vertical="center"/>
      <protection locked="0"/>
    </xf>
    <xf numFmtId="0" fontId="11" fillId="5" borderId="9" xfId="0" applyFont="1" applyFill="1" applyBorder="1" applyAlignment="1" applyProtection="1">
      <alignment horizontal="center" vertical="center"/>
      <protection locked="0"/>
    </xf>
    <xf numFmtId="165" fontId="11" fillId="5" borderId="9" xfId="0" applyNumberFormat="1" applyFont="1" applyFill="1" applyBorder="1" applyAlignment="1" applyProtection="1">
      <alignment vertical="center"/>
      <protection locked="0"/>
    </xf>
    <xf numFmtId="0" fontId="14" fillId="7" borderId="4" xfId="0" applyFont="1" applyFill="1" applyBorder="1" applyAlignment="1" applyProtection="1">
      <alignment horizontal="center"/>
      <protection locked="0"/>
    </xf>
    <xf numFmtId="0" fontId="14" fillId="7" borderId="5" xfId="0" applyFont="1" applyFill="1" applyBorder="1" applyAlignment="1" applyProtection="1">
      <alignment vertical="center" wrapText="1"/>
      <protection locked="0"/>
    </xf>
    <xf numFmtId="166" fontId="14" fillId="7" borderId="5" xfId="0" applyNumberFormat="1" applyFont="1" applyFill="1" applyBorder="1" applyAlignment="1" applyProtection="1">
      <alignment horizontal="center" vertical="center"/>
      <protection locked="0"/>
    </xf>
    <xf numFmtId="0" fontId="14" fillId="7" borderId="18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vertical="center" wrapText="1"/>
      <protection locked="0"/>
    </xf>
    <xf numFmtId="0" fontId="8" fillId="2" borderId="0" xfId="0" applyFont="1" applyFill="1" applyBorder="1" applyProtection="1">
      <protection locked="0"/>
    </xf>
    <xf numFmtId="164" fontId="8" fillId="2" borderId="0" xfId="0" applyNumberFormat="1" applyFont="1" applyFill="1" applyBorder="1" applyProtection="1">
      <protection locked="0"/>
    </xf>
    <xf numFmtId="0" fontId="7" fillId="2" borderId="24" xfId="0" applyFont="1" applyFill="1" applyBorder="1" applyAlignment="1" applyProtection="1">
      <alignment horizontal="center"/>
    </xf>
    <xf numFmtId="0" fontId="7" fillId="6" borderId="14" xfId="0" applyFont="1" applyFill="1" applyBorder="1" applyAlignment="1" applyProtection="1">
      <alignment horizontal="center"/>
    </xf>
    <xf numFmtId="0" fontId="8" fillId="6" borderId="15" xfId="0" applyFont="1" applyFill="1" applyBorder="1" applyProtection="1"/>
    <xf numFmtId="0" fontId="7" fillId="6" borderId="12" xfId="0" applyFont="1" applyFill="1" applyBorder="1" applyAlignment="1" applyProtection="1">
      <alignment horizontal="center"/>
      <protection locked="0"/>
    </xf>
    <xf numFmtId="0" fontId="11" fillId="6" borderId="9" xfId="0" applyFont="1" applyFill="1" applyBorder="1" applyAlignment="1" applyProtection="1">
      <alignment vertical="center"/>
      <protection locked="0"/>
    </xf>
    <xf numFmtId="166" fontId="11" fillId="6" borderId="9" xfId="0" applyNumberFormat="1" applyFont="1" applyFill="1" applyBorder="1" applyAlignment="1" applyProtection="1">
      <alignment horizontal="center" vertical="center"/>
      <protection locked="0"/>
    </xf>
    <xf numFmtId="0" fontId="11" fillId="6" borderId="9" xfId="0" applyFont="1" applyFill="1" applyBorder="1" applyAlignment="1" applyProtection="1">
      <alignment horizontal="center" vertical="center"/>
      <protection locked="0"/>
    </xf>
    <xf numFmtId="165" fontId="11" fillId="6" borderId="9" xfId="0" applyNumberFormat="1" applyFont="1" applyFill="1" applyBorder="1" applyAlignment="1" applyProtection="1">
      <alignment vertical="center"/>
      <protection locked="0"/>
    </xf>
    <xf numFmtId="0" fontId="11" fillId="6" borderId="9" xfId="0" applyNumberFormat="1" applyFont="1" applyFill="1" applyBorder="1" applyAlignment="1" applyProtection="1">
      <alignment horizontal="center" vertical="center"/>
      <protection locked="0"/>
    </xf>
    <xf numFmtId="0" fontId="8" fillId="6" borderId="15" xfId="0" applyFont="1" applyFill="1" applyBorder="1" applyAlignment="1" applyProtection="1">
      <alignment horizontal="center"/>
    </xf>
    <xf numFmtId="0" fontId="8" fillId="8" borderId="25" xfId="0" applyFont="1" applyFill="1" applyBorder="1" applyAlignment="1">
      <alignment horizontal="center"/>
    </xf>
    <xf numFmtId="0" fontId="8" fillId="8" borderId="26" xfId="0" applyFont="1" applyFill="1" applyBorder="1" applyAlignment="1">
      <alignment horizontal="center"/>
    </xf>
    <xf numFmtId="0" fontId="7" fillId="6" borderId="6" xfId="0" applyFont="1" applyFill="1" applyBorder="1" applyAlignment="1" applyProtection="1">
      <alignment horizontal="center"/>
      <protection locked="0"/>
    </xf>
    <xf numFmtId="0" fontId="11" fillId="6" borderId="7" xfId="0" applyFont="1" applyFill="1" applyBorder="1" applyAlignment="1" applyProtection="1">
      <alignment vertical="center" wrapText="1"/>
      <protection locked="0"/>
    </xf>
    <xf numFmtId="166" fontId="13" fillId="6" borderId="27" xfId="0" applyNumberFormat="1" applyFont="1" applyFill="1" applyBorder="1" applyAlignment="1" applyProtection="1">
      <alignment horizontal="center" vertical="center"/>
      <protection locked="0"/>
    </xf>
    <xf numFmtId="0" fontId="13" fillId="6" borderId="27" xfId="0" applyFont="1" applyFill="1" applyBorder="1" applyAlignment="1" applyProtection="1">
      <alignment horizontal="center" vertical="center"/>
      <protection locked="0"/>
    </xf>
    <xf numFmtId="166" fontId="8" fillId="2" borderId="0" xfId="0" applyNumberFormat="1" applyFont="1" applyFill="1" applyBorder="1" applyProtection="1"/>
    <xf numFmtId="166" fontId="8" fillId="4" borderId="0" xfId="0" applyNumberFormat="1" applyFont="1" applyFill="1" applyBorder="1" applyProtection="1"/>
    <xf numFmtId="0" fontId="7" fillId="9" borderId="14" xfId="0" applyFont="1" applyFill="1" applyBorder="1" applyAlignment="1" applyProtection="1">
      <alignment horizontal="center"/>
      <protection locked="0"/>
    </xf>
    <xf numFmtId="0" fontId="11" fillId="9" borderId="15" xfId="0" applyFont="1" applyFill="1" applyBorder="1" applyAlignment="1" applyProtection="1">
      <alignment vertical="center" wrapText="1"/>
      <protection locked="0"/>
    </xf>
    <xf numFmtId="0" fontId="8" fillId="9" borderId="25" xfId="0" applyFont="1" applyFill="1" applyBorder="1" applyAlignment="1" applyProtection="1">
      <alignment horizontal="center"/>
    </xf>
    <xf numFmtId="0" fontId="7" fillId="9" borderId="12" xfId="0" applyFont="1" applyFill="1" applyBorder="1" applyAlignment="1" applyProtection="1">
      <alignment horizontal="center"/>
    </xf>
    <xf numFmtId="0" fontId="7" fillId="9" borderId="9" xfId="0" applyFont="1" applyFill="1" applyBorder="1" applyProtection="1"/>
    <xf numFmtId="166" fontId="11" fillId="9" borderId="9" xfId="0" applyNumberFormat="1" applyFont="1" applyFill="1" applyBorder="1" applyAlignment="1" applyProtection="1">
      <alignment horizontal="center"/>
      <protection locked="0"/>
    </xf>
    <xf numFmtId="0" fontId="11" fillId="9" borderId="9" xfId="0" applyFont="1" applyFill="1" applyBorder="1" applyAlignment="1" applyProtection="1">
      <alignment horizontal="center"/>
      <protection locked="0"/>
    </xf>
    <xf numFmtId="165" fontId="11" fillId="9" borderId="9" xfId="0" applyNumberFormat="1" applyFont="1" applyFill="1" applyBorder="1" applyProtection="1">
      <protection locked="0"/>
    </xf>
    <xf numFmtId="0" fontId="11" fillId="9" borderId="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center"/>
    </xf>
    <xf numFmtId="0" fontId="7" fillId="10" borderId="14" xfId="0" applyFont="1" applyFill="1" applyBorder="1" applyAlignment="1" applyProtection="1">
      <alignment horizontal="center"/>
    </xf>
    <xf numFmtId="0" fontId="8" fillId="10" borderId="28" xfId="0" applyFont="1" applyFill="1" applyBorder="1" applyProtection="1"/>
    <xf numFmtId="0" fontId="8" fillId="10" borderId="25" xfId="0" applyFont="1" applyFill="1" applyBorder="1" applyAlignment="1" applyProtection="1">
      <alignment horizontal="center"/>
    </xf>
    <xf numFmtId="0" fontId="7" fillId="10" borderId="12" xfId="0" applyFont="1" applyFill="1" applyBorder="1" applyAlignment="1" applyProtection="1">
      <alignment horizontal="center"/>
    </xf>
    <xf numFmtId="0" fontId="7" fillId="10" borderId="9" xfId="0" applyFont="1" applyFill="1" applyBorder="1" applyProtection="1"/>
    <xf numFmtId="166" fontId="11" fillId="10" borderId="9" xfId="0" applyNumberFormat="1" applyFont="1" applyFill="1" applyBorder="1" applyAlignment="1" applyProtection="1">
      <alignment horizontal="center"/>
      <protection locked="0"/>
    </xf>
    <xf numFmtId="0" fontId="8" fillId="10" borderId="9" xfId="0" applyFont="1" applyFill="1" applyBorder="1" applyProtection="1">
      <protection locked="0"/>
    </xf>
    <xf numFmtId="10" fontId="8" fillId="10" borderId="18" xfId="0" applyNumberFormat="1" applyFont="1" applyFill="1" applyBorder="1" applyProtection="1">
      <protection locked="0"/>
    </xf>
    <xf numFmtId="0" fontId="7" fillId="10" borderId="30" xfId="0" applyFont="1" applyFill="1" applyBorder="1" applyAlignment="1" applyProtection="1">
      <alignment horizontal="center"/>
    </xf>
    <xf numFmtId="0" fontId="7" fillId="10" borderId="22" xfId="0" applyFont="1" applyFill="1" applyBorder="1" applyProtection="1"/>
    <xf numFmtId="166" fontId="11" fillId="10" borderId="22" xfId="0" applyNumberFormat="1" applyFont="1" applyFill="1" applyBorder="1" applyAlignment="1" applyProtection="1">
      <alignment horizontal="center"/>
      <protection locked="0"/>
    </xf>
    <xf numFmtId="0" fontId="8" fillId="10" borderId="22" xfId="0" applyFont="1" applyFill="1" applyBorder="1" applyProtection="1">
      <protection locked="0"/>
    </xf>
    <xf numFmtId="10" fontId="8" fillId="10" borderId="22" xfId="0" applyNumberFormat="1" applyFont="1" applyFill="1" applyBorder="1" applyProtection="1">
      <protection locked="0"/>
    </xf>
    <xf numFmtId="0" fontId="8" fillId="10" borderId="31" xfId="0" applyFont="1" applyFill="1" applyBorder="1" applyAlignment="1" applyProtection="1">
      <alignment horizontal="center"/>
    </xf>
    <xf numFmtId="0" fontId="8" fillId="10" borderId="27" xfId="0" applyFont="1" applyFill="1" applyBorder="1" applyProtection="1"/>
    <xf numFmtId="0" fontId="8" fillId="10" borderId="27" xfId="0" applyFont="1" applyFill="1" applyBorder="1" applyProtection="1">
      <protection locked="0"/>
    </xf>
    <xf numFmtId="0" fontId="7" fillId="9" borderId="30" xfId="0" applyFont="1" applyFill="1" applyBorder="1" applyAlignment="1" applyProtection="1">
      <alignment horizontal="center"/>
    </xf>
    <xf numFmtId="0" fontId="7" fillId="9" borderId="22" xfId="0" applyFont="1" applyFill="1" applyBorder="1" applyProtection="1"/>
    <xf numFmtId="166" fontId="11" fillId="9" borderId="22" xfId="0" applyNumberFormat="1" applyFont="1" applyFill="1" applyBorder="1" applyAlignment="1" applyProtection="1">
      <alignment horizontal="center" vertical="center"/>
      <protection locked="0"/>
    </xf>
    <xf numFmtId="0" fontId="11" fillId="9" borderId="22" xfId="0" applyFont="1" applyFill="1" applyBorder="1" applyAlignment="1" applyProtection="1">
      <alignment horizontal="center" vertical="center"/>
      <protection locked="0"/>
    </xf>
    <xf numFmtId="165" fontId="11" fillId="9" borderId="22" xfId="0" applyNumberFormat="1" applyFont="1" applyFill="1" applyBorder="1" applyProtection="1">
      <protection locked="0"/>
    </xf>
    <xf numFmtId="0" fontId="7" fillId="9" borderId="31" xfId="0" applyFont="1" applyFill="1" applyBorder="1" applyAlignment="1" applyProtection="1">
      <alignment horizontal="center"/>
    </xf>
    <xf numFmtId="0" fontId="8" fillId="9" borderId="27" xfId="0" applyFont="1" applyFill="1" applyBorder="1" applyProtection="1"/>
    <xf numFmtId="166" fontId="8" fillId="9" borderId="27" xfId="0" applyNumberFormat="1" applyFont="1" applyFill="1" applyBorder="1" applyProtection="1"/>
    <xf numFmtId="0" fontId="7" fillId="5" borderId="30" xfId="0" applyFont="1" applyFill="1" applyBorder="1" applyAlignment="1" applyProtection="1">
      <alignment horizontal="center"/>
      <protection locked="0"/>
    </xf>
    <xf numFmtId="0" fontId="11" fillId="5" borderId="22" xfId="0" applyFont="1" applyFill="1" applyBorder="1" applyAlignment="1" applyProtection="1">
      <alignment vertical="center"/>
      <protection locked="0"/>
    </xf>
    <xf numFmtId="166" fontId="11" fillId="5" borderId="22" xfId="0" applyNumberFormat="1" applyFont="1" applyFill="1" applyBorder="1" applyAlignment="1" applyProtection="1">
      <alignment horizontal="center" vertical="center"/>
      <protection locked="0"/>
    </xf>
    <xf numFmtId="0" fontId="11" fillId="5" borderId="22" xfId="0" applyFont="1" applyFill="1" applyBorder="1" applyAlignment="1" applyProtection="1">
      <alignment horizontal="center" vertical="center"/>
      <protection locked="0"/>
    </xf>
    <xf numFmtId="165" fontId="11" fillId="5" borderId="22" xfId="0" applyNumberFormat="1" applyFont="1" applyFill="1" applyBorder="1" applyAlignment="1" applyProtection="1">
      <alignment vertical="center"/>
      <protection locked="0"/>
    </xf>
    <xf numFmtId="0" fontId="7" fillId="5" borderId="31" xfId="0" applyFont="1" applyFill="1" applyBorder="1" applyAlignment="1" applyProtection="1">
      <alignment horizontal="center"/>
      <protection locked="0"/>
    </xf>
    <xf numFmtId="0" fontId="8" fillId="5" borderId="27" xfId="0" applyFont="1" applyFill="1" applyBorder="1" applyProtection="1">
      <protection locked="0"/>
    </xf>
    <xf numFmtId="0" fontId="13" fillId="5" borderId="27" xfId="0" applyFont="1" applyFill="1" applyBorder="1" applyAlignment="1" applyProtection="1">
      <alignment horizontal="center" vertical="center"/>
      <protection locked="0"/>
    </xf>
    <xf numFmtId="0" fontId="12" fillId="6" borderId="30" xfId="0" applyFont="1" applyFill="1" applyBorder="1" applyAlignment="1" applyProtection="1">
      <alignment horizontal="center"/>
      <protection locked="0"/>
    </xf>
    <xf numFmtId="0" fontId="11" fillId="6" borderId="22" xfId="0" applyFont="1" applyFill="1" applyBorder="1" applyAlignment="1" applyProtection="1">
      <alignment vertical="center"/>
      <protection locked="0"/>
    </xf>
    <xf numFmtId="166" fontId="11" fillId="6" borderId="22" xfId="0" applyNumberFormat="1" applyFont="1" applyFill="1" applyBorder="1" applyAlignment="1" applyProtection="1">
      <alignment horizontal="center" vertical="center"/>
      <protection locked="0"/>
    </xf>
    <xf numFmtId="0" fontId="11" fillId="6" borderId="22" xfId="0" applyFont="1" applyFill="1" applyBorder="1" applyAlignment="1" applyProtection="1">
      <alignment horizontal="center" vertical="center"/>
      <protection locked="0"/>
    </xf>
    <xf numFmtId="165" fontId="11" fillId="6" borderId="22" xfId="0" applyNumberFormat="1" applyFont="1" applyFill="1" applyBorder="1" applyAlignment="1" applyProtection="1">
      <alignment vertical="center"/>
      <protection locked="0"/>
    </xf>
    <xf numFmtId="0" fontId="12" fillId="6" borderId="31" xfId="0" applyFont="1" applyFill="1" applyBorder="1" applyAlignment="1" applyProtection="1">
      <alignment horizontal="center"/>
      <protection locked="0"/>
    </xf>
    <xf numFmtId="0" fontId="13" fillId="6" borderId="27" xfId="0" applyFont="1" applyFill="1" applyBorder="1" applyAlignment="1" applyProtection="1">
      <alignment vertical="center"/>
      <protection locked="0"/>
    </xf>
    <xf numFmtId="0" fontId="17" fillId="11" borderId="1" xfId="0" applyFont="1" applyFill="1" applyBorder="1" applyAlignment="1" applyProtection="1">
      <alignment horizontal="center"/>
    </xf>
    <xf numFmtId="0" fontId="17" fillId="11" borderId="2" xfId="0" applyFont="1" applyFill="1" applyBorder="1" applyProtection="1"/>
    <xf numFmtId="169" fontId="17" fillId="11" borderId="25" xfId="0" applyNumberFormat="1" applyFont="1" applyFill="1" applyBorder="1" applyProtection="1"/>
    <xf numFmtId="10" fontId="17" fillId="11" borderId="25" xfId="0" applyNumberFormat="1" applyFont="1" applyFill="1" applyBorder="1" applyProtection="1"/>
    <xf numFmtId="0" fontId="8" fillId="12" borderId="14" xfId="0" applyFont="1" applyFill="1" applyBorder="1" applyAlignment="1" applyProtection="1">
      <alignment horizontal="center"/>
    </xf>
    <xf numFmtId="0" fontId="7" fillId="12" borderId="12" xfId="0" applyFont="1" applyFill="1" applyBorder="1" applyAlignment="1" applyProtection="1">
      <alignment horizontal="center"/>
    </xf>
    <xf numFmtId="0" fontId="8" fillId="12" borderId="10" xfId="0" applyFont="1" applyFill="1" applyBorder="1" applyProtection="1"/>
    <xf numFmtId="0" fontId="8" fillId="13" borderId="10" xfId="0" applyFont="1" applyFill="1" applyBorder="1" applyProtection="1"/>
    <xf numFmtId="164" fontId="8" fillId="12" borderId="33" xfId="0" applyNumberFormat="1" applyFont="1" applyFill="1" applyBorder="1" applyProtection="1"/>
    <xf numFmtId="167" fontId="8" fillId="12" borderId="23" xfId="0" applyNumberFormat="1" applyFont="1" applyFill="1" applyBorder="1" applyProtection="1"/>
    <xf numFmtId="164" fontId="8" fillId="12" borderId="23" xfId="0" applyNumberFormat="1" applyFont="1" applyFill="1" applyBorder="1" applyProtection="1"/>
    <xf numFmtId="10" fontId="8" fillId="12" borderId="23" xfId="2" applyNumberFormat="1" applyFont="1" applyFill="1" applyBorder="1" applyProtection="1"/>
    <xf numFmtId="170" fontId="8" fillId="12" borderId="23" xfId="0" applyNumberFormat="1" applyFont="1" applyFill="1" applyBorder="1" applyProtection="1"/>
    <xf numFmtId="164" fontId="8" fillId="13" borderId="23" xfId="0" applyNumberFormat="1" applyFont="1" applyFill="1" applyBorder="1" applyProtection="1"/>
    <xf numFmtId="167" fontId="8" fillId="13" borderId="23" xfId="0" applyNumberFormat="1" applyFont="1" applyFill="1" applyBorder="1" applyProtection="1"/>
    <xf numFmtId="164" fontId="8" fillId="13" borderId="23" xfId="0" applyNumberFormat="1" applyFont="1" applyFill="1" applyBorder="1" applyProtection="1">
      <protection locked="0"/>
    </xf>
    <xf numFmtId="10" fontId="8" fillId="13" borderId="23" xfId="2" applyNumberFormat="1" applyFont="1" applyFill="1" applyBorder="1" applyProtection="1"/>
    <xf numFmtId="170" fontId="8" fillId="13" borderId="23" xfId="0" applyNumberFormat="1" applyFont="1" applyFill="1" applyBorder="1" applyProtection="1"/>
    <xf numFmtId="0" fontId="8" fillId="12" borderId="11" xfId="0" applyFont="1" applyFill="1" applyBorder="1" applyProtection="1"/>
    <xf numFmtId="2" fontId="8" fillId="12" borderId="11" xfId="0" applyNumberFormat="1" applyFont="1" applyFill="1" applyBorder="1" applyProtection="1"/>
    <xf numFmtId="0" fontId="8" fillId="13" borderId="11" xfId="0" applyFont="1" applyFill="1" applyBorder="1" applyProtection="1"/>
    <xf numFmtId="2" fontId="8" fillId="13" borderId="11" xfId="0" applyNumberFormat="1" applyFont="1" applyFill="1" applyBorder="1" applyProtection="1"/>
    <xf numFmtId="0" fontId="7" fillId="14" borderId="14" xfId="0" applyFont="1" applyFill="1" applyBorder="1" applyAlignment="1" applyProtection="1">
      <alignment horizontal="center"/>
    </xf>
    <xf numFmtId="10" fontId="8" fillId="14" borderId="33" xfId="2" applyNumberFormat="1" applyFont="1" applyFill="1" applyBorder="1" applyProtection="1"/>
    <xf numFmtId="0" fontId="7" fillId="14" borderId="12" xfId="0" applyFont="1" applyFill="1" applyBorder="1" applyAlignment="1" applyProtection="1">
      <alignment horizontal="center"/>
    </xf>
    <xf numFmtId="0" fontId="8" fillId="14" borderId="10" xfId="0" applyFont="1" applyFill="1" applyBorder="1" applyProtection="1"/>
    <xf numFmtId="0" fontId="8" fillId="14" borderId="11" xfId="0" applyFont="1" applyFill="1" applyBorder="1" applyProtection="1"/>
    <xf numFmtId="167" fontId="8" fillId="14" borderId="23" xfId="0" applyNumberFormat="1" applyFont="1" applyFill="1" applyBorder="1" applyProtection="1"/>
    <xf numFmtId="164" fontId="8" fillId="14" borderId="23" xfId="0" applyNumberFormat="1" applyFont="1" applyFill="1" applyBorder="1" applyProtection="1">
      <protection locked="0"/>
    </xf>
    <xf numFmtId="2" fontId="8" fillId="14" borderId="11" xfId="0" applyNumberFormat="1" applyFont="1" applyFill="1" applyBorder="1" applyProtection="1"/>
    <xf numFmtId="164" fontId="8" fillId="14" borderId="23" xfId="0" applyNumberFormat="1" applyFont="1" applyFill="1" applyBorder="1" applyProtection="1"/>
    <xf numFmtId="10" fontId="8" fillId="14" borderId="23" xfId="2" applyNumberFormat="1" applyFont="1" applyFill="1" applyBorder="1" applyProtection="1"/>
    <xf numFmtId="170" fontId="8" fillId="14" borderId="23" xfId="0" applyNumberFormat="1" applyFont="1" applyFill="1" applyBorder="1" applyProtection="1"/>
    <xf numFmtId="0" fontId="7" fillId="14" borderId="17" xfId="0" applyFont="1" applyFill="1" applyBorder="1" applyAlignment="1" applyProtection="1">
      <alignment horizontal="center"/>
    </xf>
    <xf numFmtId="0" fontId="8" fillId="14" borderId="32" xfId="0" applyFont="1" applyFill="1" applyBorder="1" applyProtection="1"/>
    <xf numFmtId="0" fontId="8" fillId="14" borderId="35" xfId="0" applyFont="1" applyFill="1" applyBorder="1" applyProtection="1"/>
    <xf numFmtId="0" fontId="8" fillId="4" borderId="0" xfId="0" applyFont="1" applyFill="1" applyProtection="1"/>
    <xf numFmtId="0" fontId="12" fillId="3" borderId="6" xfId="0" applyFont="1" applyFill="1" applyBorder="1" applyAlignment="1" applyProtection="1">
      <alignment horizontal="center"/>
    </xf>
    <xf numFmtId="0" fontId="12" fillId="3" borderId="7" xfId="0" applyFont="1" applyFill="1" applyBorder="1" applyProtection="1"/>
    <xf numFmtId="0" fontId="0" fillId="4" borderId="0" xfId="0" applyFill="1"/>
    <xf numFmtId="0" fontId="0" fillId="4" borderId="0" xfId="0" applyFill="1" applyBorder="1"/>
    <xf numFmtId="10" fontId="8" fillId="12" borderId="23" xfId="0" applyNumberFormat="1" applyFont="1" applyFill="1" applyBorder="1" applyProtection="1"/>
    <xf numFmtId="166" fontId="13" fillId="6" borderId="27" xfId="0" applyNumberFormat="1" applyFont="1" applyFill="1" applyBorder="1" applyAlignment="1" applyProtection="1">
      <alignment horizontal="center" vertical="center"/>
    </xf>
    <xf numFmtId="165" fontId="11" fillId="2" borderId="0" xfId="0" applyNumberFormat="1" applyFont="1" applyFill="1" applyBorder="1" applyAlignment="1" applyProtection="1">
      <alignment vertical="center"/>
    </xf>
    <xf numFmtId="165" fontId="13" fillId="6" borderId="27" xfId="0" applyNumberFormat="1" applyFont="1" applyFill="1" applyBorder="1" applyAlignment="1" applyProtection="1">
      <alignment vertical="center"/>
    </xf>
    <xf numFmtId="166" fontId="11" fillId="6" borderId="9" xfId="0" applyNumberFormat="1" applyFont="1" applyFill="1" applyBorder="1" applyAlignment="1" applyProtection="1">
      <alignment horizontal="center" vertical="center"/>
    </xf>
    <xf numFmtId="166" fontId="11" fillId="6" borderId="22" xfId="0" applyNumberFormat="1" applyFont="1" applyFill="1" applyBorder="1" applyAlignment="1" applyProtection="1">
      <alignment horizontal="center" vertical="center"/>
    </xf>
    <xf numFmtId="166" fontId="11" fillId="5" borderId="9" xfId="0" applyNumberFormat="1" applyFont="1" applyFill="1" applyBorder="1" applyAlignment="1" applyProtection="1">
      <alignment horizontal="center" vertical="center"/>
    </xf>
    <xf numFmtId="166" fontId="11" fillId="5" borderId="22" xfId="0" applyNumberFormat="1" applyFont="1" applyFill="1" applyBorder="1" applyAlignment="1" applyProtection="1">
      <alignment horizontal="center" vertical="center"/>
    </xf>
    <xf numFmtId="166" fontId="8" fillId="5" borderId="27" xfId="0" applyNumberFormat="1" applyFont="1" applyFill="1" applyBorder="1" applyProtection="1"/>
    <xf numFmtId="165" fontId="13" fillId="5" borderId="27" xfId="0" applyNumberFormat="1" applyFont="1" applyFill="1" applyBorder="1" applyAlignment="1" applyProtection="1">
      <alignment vertical="center"/>
    </xf>
    <xf numFmtId="166" fontId="11" fillId="9" borderId="9" xfId="0" applyNumberFormat="1" applyFont="1" applyFill="1" applyBorder="1" applyAlignment="1" applyProtection="1">
      <alignment horizontal="center" vertical="center"/>
    </xf>
    <xf numFmtId="166" fontId="11" fillId="9" borderId="22" xfId="0" applyNumberFormat="1" applyFont="1" applyFill="1" applyBorder="1" applyAlignment="1" applyProtection="1">
      <alignment horizontal="center" vertical="center"/>
    </xf>
    <xf numFmtId="165" fontId="14" fillId="7" borderId="18" xfId="0" applyNumberFormat="1" applyFont="1" applyFill="1" applyBorder="1" applyAlignment="1" applyProtection="1">
      <alignment vertical="center"/>
    </xf>
    <xf numFmtId="166" fontId="14" fillId="7" borderId="18" xfId="0" applyNumberFormat="1" applyFont="1" applyFill="1" applyBorder="1" applyAlignment="1" applyProtection="1">
      <alignment horizontal="center" vertical="center"/>
    </xf>
    <xf numFmtId="166" fontId="11" fillId="10" borderId="9" xfId="0" applyNumberFormat="1" applyFont="1" applyFill="1" applyBorder="1" applyAlignment="1" applyProtection="1">
      <alignment horizontal="center" vertical="center"/>
    </xf>
    <xf numFmtId="166" fontId="11" fillId="10" borderId="22" xfId="0" applyNumberFormat="1" applyFont="1" applyFill="1" applyBorder="1" applyAlignment="1" applyProtection="1">
      <alignment horizontal="center" vertical="center"/>
    </xf>
    <xf numFmtId="169" fontId="8" fillId="10" borderId="27" xfId="0" applyNumberFormat="1" applyFont="1" applyFill="1" applyBorder="1" applyProtection="1"/>
    <xf numFmtId="10" fontId="8" fillId="10" borderId="27" xfId="0" applyNumberFormat="1" applyFont="1" applyFill="1" applyBorder="1" applyProtection="1"/>
    <xf numFmtId="3" fontId="13" fillId="6" borderId="27" xfId="0" applyNumberFormat="1" applyFont="1" applyFill="1" applyBorder="1" applyAlignment="1" applyProtection="1">
      <alignment horizontal="center" vertical="center"/>
      <protection locked="0"/>
    </xf>
    <xf numFmtId="0" fontId="8" fillId="4" borderId="0" xfId="0" applyFont="1" applyFill="1" applyBorder="1" applyProtection="1"/>
    <xf numFmtId="0" fontId="7" fillId="4" borderId="0" xfId="0" applyFont="1" applyFill="1" applyBorder="1" applyProtection="1"/>
    <xf numFmtId="0" fontId="7" fillId="4" borderId="0" xfId="0" applyFont="1" applyFill="1" applyBorder="1" applyAlignment="1" applyProtection="1">
      <alignment horizontal="center"/>
    </xf>
    <xf numFmtId="164" fontId="8" fillId="4" borderId="0" xfId="0" applyNumberFormat="1" applyFont="1" applyFill="1" applyBorder="1" applyProtection="1">
      <protection locked="0"/>
    </xf>
    <xf numFmtId="0" fontId="7" fillId="12" borderId="17" xfId="0" applyFont="1" applyFill="1" applyBorder="1" applyAlignment="1" applyProtection="1">
      <alignment horizontal="center"/>
    </xf>
    <xf numFmtId="0" fontId="8" fillId="12" borderId="32" xfId="0" applyFont="1" applyFill="1" applyBorder="1" applyProtection="1"/>
    <xf numFmtId="0" fontId="8" fillId="12" borderId="35" xfId="0" applyFont="1" applyFill="1" applyBorder="1" applyProtection="1"/>
    <xf numFmtId="164" fontId="8" fillId="12" borderId="34" xfId="0" applyNumberFormat="1" applyFont="1" applyFill="1" applyBorder="1" applyProtection="1"/>
    <xf numFmtId="0" fontId="7" fillId="13" borderId="14" xfId="0" applyFont="1" applyFill="1" applyBorder="1" applyAlignment="1" applyProtection="1">
      <alignment horizontal="center"/>
    </xf>
    <xf numFmtId="164" fontId="8" fillId="13" borderId="33" xfId="0" applyNumberFormat="1" applyFont="1" applyFill="1" applyBorder="1" applyProtection="1"/>
    <xf numFmtId="0" fontId="7" fillId="13" borderId="12" xfId="0" applyFont="1" applyFill="1" applyBorder="1" applyAlignment="1" applyProtection="1">
      <alignment horizontal="center"/>
    </xf>
    <xf numFmtId="0" fontId="7" fillId="13" borderId="17" xfId="0" applyFont="1" applyFill="1" applyBorder="1" applyAlignment="1" applyProtection="1">
      <alignment horizontal="center"/>
    </xf>
    <xf numFmtId="0" fontId="8" fillId="13" borderId="32" xfId="0" applyFont="1" applyFill="1" applyBorder="1" applyProtection="1"/>
    <xf numFmtId="0" fontId="8" fillId="13" borderId="35" xfId="0" applyFont="1" applyFill="1" applyBorder="1" applyProtection="1"/>
    <xf numFmtId="164" fontId="8" fillId="13" borderId="34" xfId="0" applyNumberFormat="1" applyFont="1" applyFill="1" applyBorder="1" applyProtection="1"/>
    <xf numFmtId="10" fontId="8" fillId="13" borderId="23" xfId="0" applyNumberFormat="1" applyFont="1" applyFill="1" applyBorder="1" applyProtection="1"/>
    <xf numFmtId="10" fontId="8" fillId="14" borderId="23" xfId="0" applyNumberFormat="1" applyFont="1" applyFill="1" applyBorder="1" applyProtection="1"/>
    <xf numFmtId="164" fontId="8" fillId="14" borderId="34" xfId="0" applyNumberFormat="1" applyFont="1" applyFill="1" applyBorder="1" applyProtection="1"/>
    <xf numFmtId="0" fontId="4" fillId="0" borderId="0" xfId="40"/>
    <xf numFmtId="0" fontId="7" fillId="15" borderId="14" xfId="0" applyFont="1" applyFill="1" applyBorder="1" applyAlignment="1" applyProtection="1">
      <alignment horizontal="center"/>
    </xf>
    <xf numFmtId="10" fontId="8" fillId="15" borderId="33" xfId="2" applyNumberFormat="1" applyFont="1" applyFill="1" applyBorder="1" applyProtection="1"/>
    <xf numFmtId="0" fontId="7" fillId="15" borderId="12" xfId="0" applyFont="1" applyFill="1" applyBorder="1" applyAlignment="1" applyProtection="1">
      <alignment horizontal="center"/>
    </xf>
    <xf numFmtId="0" fontId="8" fillId="15" borderId="10" xfId="0" applyFont="1" applyFill="1" applyBorder="1" applyProtection="1"/>
    <xf numFmtId="0" fontId="8" fillId="15" borderId="11" xfId="0" applyFont="1" applyFill="1" applyBorder="1" applyProtection="1"/>
    <xf numFmtId="167" fontId="8" fillId="15" borderId="23" xfId="0" applyNumberFormat="1" applyFont="1" applyFill="1" applyBorder="1" applyProtection="1"/>
    <xf numFmtId="164" fontId="8" fillId="15" borderId="23" xfId="0" applyNumberFormat="1" applyFont="1" applyFill="1" applyBorder="1" applyProtection="1">
      <protection locked="0"/>
    </xf>
    <xf numFmtId="2" fontId="8" fillId="15" borderId="11" xfId="0" applyNumberFormat="1" applyFont="1" applyFill="1" applyBorder="1" applyProtection="1"/>
    <xf numFmtId="10" fontId="8" fillId="15" borderId="23" xfId="0" applyNumberFormat="1" applyFont="1" applyFill="1" applyBorder="1" applyProtection="1"/>
    <xf numFmtId="164" fontId="8" fillId="15" borderId="23" xfId="0" applyNumberFormat="1" applyFont="1" applyFill="1" applyBorder="1" applyProtection="1"/>
    <xf numFmtId="10" fontId="8" fillId="15" borderId="23" xfId="2" applyNumberFormat="1" applyFont="1" applyFill="1" applyBorder="1" applyProtection="1"/>
    <xf numFmtId="170" fontId="8" fillId="15" borderId="23" xfId="0" applyNumberFormat="1" applyFont="1" applyFill="1" applyBorder="1" applyProtection="1"/>
    <xf numFmtId="0" fontId="7" fillId="15" borderId="17" xfId="0" applyFont="1" applyFill="1" applyBorder="1" applyAlignment="1" applyProtection="1">
      <alignment horizontal="center"/>
    </xf>
    <xf numFmtId="0" fontId="8" fillId="15" borderId="32" xfId="0" applyFont="1" applyFill="1" applyBorder="1" applyProtection="1"/>
    <xf numFmtId="0" fontId="8" fillId="15" borderId="35" xfId="0" applyFont="1" applyFill="1" applyBorder="1" applyProtection="1"/>
    <xf numFmtId="164" fontId="8" fillId="15" borderId="34" xfId="0" applyNumberFormat="1" applyFont="1" applyFill="1" applyBorder="1" applyProtection="1"/>
    <xf numFmtId="0" fontId="7" fillId="2" borderId="0" xfId="0" applyFont="1" applyFill="1" applyAlignment="1" applyProtection="1">
      <alignment horizontal="center"/>
    </xf>
    <xf numFmtId="0" fontId="8" fillId="2" borderId="0" xfId="0" applyFont="1" applyFill="1" applyBorder="1" applyAlignment="1" applyProtection="1">
      <alignment horizontal="center"/>
    </xf>
    <xf numFmtId="0" fontId="8" fillId="2" borderId="0" xfId="0" applyFont="1" applyFill="1" applyBorder="1" applyAlignment="1" applyProtection="1">
      <alignment horizontal="right"/>
    </xf>
    <xf numFmtId="0" fontId="8" fillId="3" borderId="11" xfId="0" applyFont="1" applyFill="1" applyBorder="1" applyProtection="1"/>
    <xf numFmtId="0" fontId="8" fillId="3" borderId="11" xfId="0" applyFont="1" applyFill="1" applyBorder="1" applyAlignment="1" applyProtection="1">
      <alignment horizontal="right"/>
    </xf>
    <xf numFmtId="0" fontId="8" fillId="3" borderId="10" xfId="0" applyFont="1" applyFill="1" applyBorder="1" applyAlignment="1" applyProtection="1">
      <alignment horizontal="right"/>
    </xf>
    <xf numFmtId="14" fontId="20" fillId="3" borderId="36" xfId="0" applyNumberFormat="1" applyFont="1" applyFill="1" applyBorder="1" applyAlignment="1" applyProtection="1"/>
    <xf numFmtId="0" fontId="0" fillId="3" borderId="10" xfId="0" applyFill="1" applyBorder="1" applyAlignment="1">
      <alignment horizontal="right"/>
    </xf>
    <xf numFmtId="0" fontId="7" fillId="3" borderId="11" xfId="0" applyFont="1" applyFill="1" applyBorder="1" applyAlignment="1" applyProtection="1">
      <alignment horizontal="right"/>
    </xf>
    <xf numFmtId="0" fontId="0" fillId="3" borderId="36" xfId="0" applyFill="1" applyBorder="1" applyAlignment="1">
      <alignment horizontal="left"/>
    </xf>
    <xf numFmtId="168" fontId="12" fillId="3" borderId="6" xfId="0" applyNumberFormat="1" applyFont="1" applyFill="1" applyBorder="1" applyProtection="1"/>
    <xf numFmtId="169" fontId="17" fillId="11" borderId="2" xfId="0" applyNumberFormat="1" applyFont="1" applyFill="1" applyBorder="1" applyProtection="1"/>
    <xf numFmtId="0" fontId="8" fillId="10" borderId="43" xfId="0" applyFont="1" applyFill="1" applyBorder="1" applyAlignment="1" applyProtection="1">
      <alignment horizontal="right"/>
    </xf>
    <xf numFmtId="166" fontId="13" fillId="10" borderId="10" xfId="0" applyNumberFormat="1" applyFont="1" applyFill="1" applyBorder="1" applyAlignment="1" applyProtection="1">
      <alignment vertical="center"/>
    </xf>
    <xf numFmtId="166" fontId="13" fillId="10" borderId="24" xfId="0" applyNumberFormat="1" applyFont="1" applyFill="1" applyBorder="1" applyAlignment="1" applyProtection="1">
      <alignment vertical="center"/>
    </xf>
    <xf numFmtId="169" fontId="8" fillId="10" borderId="44" xfId="0" applyNumberFormat="1" applyFont="1" applyFill="1" applyBorder="1" applyProtection="1"/>
    <xf numFmtId="0" fontId="8" fillId="9" borderId="43" xfId="0" applyFont="1" applyFill="1" applyBorder="1" applyAlignment="1" applyProtection="1">
      <alignment horizontal="right"/>
    </xf>
    <xf numFmtId="166" fontId="13" fillId="9" borderId="10" xfId="0" applyNumberFormat="1" applyFont="1" applyFill="1" applyBorder="1" applyProtection="1"/>
    <xf numFmtId="166" fontId="13" fillId="9" borderId="24" xfId="0" applyNumberFormat="1" applyFont="1" applyFill="1" applyBorder="1" applyProtection="1"/>
    <xf numFmtId="166" fontId="8" fillId="9" borderId="44" xfId="0" applyNumberFormat="1" applyFont="1" applyFill="1" applyBorder="1" applyProtection="1"/>
    <xf numFmtId="0" fontId="8" fillId="8" borderId="2" xfId="0" applyFont="1" applyFill="1" applyBorder="1" applyAlignment="1">
      <alignment horizontal="right"/>
    </xf>
    <xf numFmtId="166" fontId="13" fillId="5" borderId="10" xfId="0" applyNumberFormat="1" applyFont="1" applyFill="1" applyBorder="1" applyAlignment="1" applyProtection="1">
      <alignment vertical="center"/>
    </xf>
    <xf numFmtId="166" fontId="13" fillId="5" borderId="24" xfId="0" applyNumberFormat="1" applyFont="1" applyFill="1" applyBorder="1" applyAlignment="1" applyProtection="1">
      <alignment vertical="center"/>
    </xf>
    <xf numFmtId="166" fontId="8" fillId="5" borderId="44" xfId="0" applyNumberFormat="1" applyFont="1" applyFill="1" applyBorder="1" applyProtection="1"/>
    <xf numFmtId="168" fontId="13" fillId="6" borderId="44" xfId="0" applyNumberFormat="1" applyFont="1" applyFill="1" applyBorder="1" applyAlignment="1" applyProtection="1">
      <alignment vertical="center"/>
    </xf>
    <xf numFmtId="0" fontId="8" fillId="6" borderId="28" xfId="0" applyFont="1" applyFill="1" applyBorder="1" applyAlignment="1" applyProtection="1">
      <alignment horizontal="right"/>
    </xf>
    <xf numFmtId="166" fontId="11" fillId="6" borderId="10" xfId="0" applyNumberFormat="1" applyFont="1" applyFill="1" applyBorder="1" applyAlignment="1" applyProtection="1">
      <alignment vertical="center"/>
    </xf>
    <xf numFmtId="166" fontId="11" fillId="6" borderId="24" xfId="0" applyNumberFormat="1" applyFont="1" applyFill="1" applyBorder="1" applyAlignment="1" applyProtection="1">
      <alignment vertical="center"/>
    </xf>
    <xf numFmtId="166" fontId="13" fillId="6" borderId="44" xfId="0" applyNumberFormat="1" applyFont="1" applyFill="1" applyBorder="1" applyAlignment="1" applyProtection="1">
      <alignment vertical="center"/>
    </xf>
    <xf numFmtId="0" fontId="13" fillId="4" borderId="0" xfId="0" applyFont="1" applyFill="1" applyBorder="1" applyProtection="1">
      <protection locked="0"/>
    </xf>
    <xf numFmtId="0" fontId="11" fillId="0" borderId="0" xfId="0" applyFont="1" applyBorder="1" applyProtection="1">
      <protection locked="0"/>
    </xf>
    <xf numFmtId="0" fontId="0" fillId="0" borderId="0" xfId="0" applyBorder="1"/>
    <xf numFmtId="168" fontId="14" fillId="7" borderId="32" xfId="0" applyNumberFormat="1" applyFont="1" applyFill="1" applyBorder="1" applyAlignment="1" applyProtection="1">
      <alignment vertical="center"/>
    </xf>
    <xf numFmtId="0" fontId="8" fillId="3" borderId="37" xfId="0" applyFont="1" applyFill="1" applyBorder="1" applyAlignment="1" applyProtection="1">
      <alignment horizontal="right"/>
    </xf>
    <xf numFmtId="0" fontId="8" fillId="3" borderId="28" xfId="0" applyFont="1" applyFill="1" applyBorder="1" applyAlignment="1" applyProtection="1">
      <alignment horizontal="right"/>
    </xf>
    <xf numFmtId="0" fontId="8" fillId="3" borderId="29" xfId="0" applyFont="1" applyFill="1" applyBorder="1" applyAlignment="1" applyProtection="1">
      <alignment horizontal="right"/>
    </xf>
    <xf numFmtId="14" fontId="19" fillId="3" borderId="41" xfId="0" applyNumberFormat="1" applyFont="1" applyFill="1" applyBorder="1" applyAlignment="1" applyProtection="1"/>
    <xf numFmtId="0" fontId="7" fillId="3" borderId="29" xfId="0" applyFont="1" applyFill="1" applyBorder="1" applyAlignment="1" applyProtection="1">
      <alignment horizontal="right"/>
    </xf>
    <xf numFmtId="0" fontId="0" fillId="3" borderId="41" xfId="0" applyFill="1" applyBorder="1" applyAlignment="1">
      <alignment horizontal="left"/>
    </xf>
    <xf numFmtId="0" fontId="0" fillId="3" borderId="28" xfId="0" applyFill="1" applyBorder="1" applyAlignment="1">
      <alignment horizontal="right"/>
    </xf>
    <xf numFmtId="0" fontId="0" fillId="3" borderId="19" xfId="0" applyFill="1" applyBorder="1"/>
    <xf numFmtId="0" fontId="8" fillId="3" borderId="38" xfId="0" applyFont="1" applyFill="1" applyBorder="1" applyAlignment="1" applyProtection="1">
      <alignment horizontal="right"/>
    </xf>
    <xf numFmtId="1" fontId="0" fillId="3" borderId="20" xfId="0" applyNumberFormat="1" applyFill="1" applyBorder="1" applyAlignment="1">
      <alignment horizontal="left"/>
    </xf>
    <xf numFmtId="0" fontId="8" fillId="3" borderId="39" xfId="0" applyFont="1" applyFill="1" applyBorder="1" applyAlignment="1" applyProtection="1">
      <alignment horizontal="right"/>
    </xf>
    <xf numFmtId="0" fontId="19" fillId="3" borderId="35" xfId="0" applyFont="1" applyFill="1" applyBorder="1" applyAlignment="1" applyProtection="1">
      <alignment horizontal="left"/>
    </xf>
    <xf numFmtId="0" fontId="8" fillId="3" borderId="32" xfId="0" applyFont="1" applyFill="1" applyBorder="1" applyAlignment="1" applyProtection="1">
      <alignment horizontal="right"/>
    </xf>
    <xf numFmtId="0" fontId="7" fillId="3" borderId="35" xfId="0" applyFont="1" applyFill="1" applyBorder="1" applyProtection="1"/>
    <xf numFmtId="0" fontId="19" fillId="3" borderId="42" xfId="0" applyFont="1" applyFill="1" applyBorder="1" applyProtection="1"/>
    <xf numFmtId="0" fontId="7" fillId="3" borderId="35" xfId="0" applyFont="1" applyFill="1" applyBorder="1" applyAlignment="1" applyProtection="1">
      <alignment horizontal="right"/>
    </xf>
    <xf numFmtId="0" fontId="0" fillId="3" borderId="42" xfId="0" applyFill="1" applyBorder="1" applyAlignment="1">
      <alignment horizontal="left"/>
    </xf>
    <xf numFmtId="0" fontId="0" fillId="3" borderId="32" xfId="0" applyFill="1" applyBorder="1" applyAlignment="1">
      <alignment horizontal="right"/>
    </xf>
    <xf numFmtId="1" fontId="0" fillId="3" borderId="21" xfId="0" applyNumberFormat="1" applyFill="1" applyBorder="1" applyAlignment="1">
      <alignment horizontal="left"/>
    </xf>
    <xf numFmtId="0" fontId="19" fillId="3" borderId="29" xfId="0" applyFont="1" applyFill="1" applyBorder="1" applyProtection="1"/>
    <xf numFmtId="0" fontId="8" fillId="3" borderId="28" xfId="0" applyFont="1" applyFill="1" applyBorder="1" applyAlignment="1" applyProtection="1">
      <alignment horizontal="right" vertical="center"/>
    </xf>
    <xf numFmtId="0" fontId="8" fillId="3" borderId="29" xfId="0" applyFont="1" applyFill="1" applyBorder="1" applyAlignment="1" applyProtection="1">
      <alignment horizontal="left" vertical="center"/>
    </xf>
    <xf numFmtId="0" fontId="8" fillId="3" borderId="10" xfId="0" applyFont="1" applyFill="1" applyBorder="1" applyAlignment="1" applyProtection="1">
      <alignment horizontal="right" vertical="center"/>
    </xf>
    <xf numFmtId="0" fontId="8" fillId="3" borderId="11" xfId="0" applyFont="1" applyFill="1" applyBorder="1" applyAlignment="1" applyProtection="1">
      <alignment horizontal="left" vertical="center"/>
    </xf>
    <xf numFmtId="0" fontId="8" fillId="3" borderId="32" xfId="0" applyFont="1" applyFill="1" applyBorder="1" applyAlignment="1" applyProtection="1">
      <alignment horizontal="right" vertical="center"/>
    </xf>
    <xf numFmtId="0" fontId="7" fillId="3" borderId="35" xfId="0" applyFont="1" applyFill="1" applyBorder="1" applyAlignment="1" applyProtection="1">
      <alignment horizontal="left" vertical="center"/>
    </xf>
    <xf numFmtId="0" fontId="8" fillId="3" borderId="37" xfId="0" applyFont="1" applyFill="1" applyBorder="1" applyAlignment="1" applyProtection="1">
      <alignment horizontal="right" vertical="center"/>
    </xf>
    <xf numFmtId="0" fontId="8" fillId="3" borderId="29" xfId="0" applyFont="1" applyFill="1" applyBorder="1" applyAlignment="1" applyProtection="1">
      <alignment vertical="center"/>
    </xf>
    <xf numFmtId="14" fontId="19" fillId="3" borderId="41" xfId="0" applyNumberFormat="1" applyFont="1" applyFill="1" applyBorder="1" applyAlignment="1" applyProtection="1">
      <alignment vertical="center"/>
    </xf>
    <xf numFmtId="0" fontId="7" fillId="3" borderId="29" xfId="0" applyFont="1" applyFill="1" applyBorder="1" applyAlignment="1" applyProtection="1">
      <alignment horizontal="right" vertical="center"/>
    </xf>
    <xf numFmtId="0" fontId="0" fillId="3" borderId="41" xfId="0" applyFill="1" applyBorder="1" applyAlignment="1">
      <alignment horizontal="left" vertical="center"/>
    </xf>
    <xf numFmtId="0" fontId="0" fillId="3" borderId="28" xfId="0" applyFill="1" applyBorder="1" applyAlignment="1">
      <alignment horizontal="right" vertical="center"/>
    </xf>
    <xf numFmtId="0" fontId="0" fillId="3" borderId="19" xfId="0" applyFill="1" applyBorder="1" applyAlignment="1">
      <alignment vertical="center"/>
    </xf>
    <xf numFmtId="0" fontId="8" fillId="3" borderId="38" xfId="0" applyFont="1" applyFill="1" applyBorder="1" applyAlignment="1" applyProtection="1">
      <alignment horizontal="right" vertical="center"/>
    </xf>
    <xf numFmtId="0" fontId="8" fillId="3" borderId="11" xfId="0" applyFont="1" applyFill="1" applyBorder="1" applyAlignment="1" applyProtection="1">
      <alignment vertical="center"/>
    </xf>
    <xf numFmtId="14" fontId="20" fillId="3" borderId="36" xfId="0" applyNumberFormat="1" applyFont="1" applyFill="1" applyBorder="1" applyAlignment="1" applyProtection="1">
      <alignment vertical="center"/>
    </xf>
    <xf numFmtId="0" fontId="7" fillId="3" borderId="11" xfId="0" applyFont="1" applyFill="1" applyBorder="1" applyAlignment="1" applyProtection="1">
      <alignment horizontal="right" vertical="center"/>
    </xf>
    <xf numFmtId="0" fontId="0" fillId="3" borderId="36" xfId="0" applyFill="1" applyBorder="1" applyAlignment="1">
      <alignment horizontal="left" vertical="center"/>
    </xf>
    <xf numFmtId="0" fontId="0" fillId="3" borderId="10" xfId="0" applyFill="1" applyBorder="1" applyAlignment="1">
      <alignment horizontal="right" vertical="center"/>
    </xf>
    <xf numFmtId="1" fontId="0" fillId="3" borderId="20" xfId="0" applyNumberFormat="1" applyFill="1" applyBorder="1" applyAlignment="1">
      <alignment horizontal="left" vertical="center"/>
    </xf>
    <xf numFmtId="0" fontId="8" fillId="3" borderId="39" xfId="0" applyFont="1" applyFill="1" applyBorder="1" applyAlignment="1" applyProtection="1">
      <alignment horizontal="right" vertical="center"/>
    </xf>
    <xf numFmtId="0" fontId="19" fillId="3" borderId="35" xfId="0" applyFont="1" applyFill="1" applyBorder="1" applyAlignment="1" applyProtection="1">
      <alignment horizontal="left" vertical="center"/>
    </xf>
    <xf numFmtId="0" fontId="19" fillId="3" borderId="42" xfId="0" applyFont="1" applyFill="1" applyBorder="1" applyAlignment="1" applyProtection="1">
      <alignment vertical="center"/>
    </xf>
    <xf numFmtId="0" fontId="7" fillId="3" borderId="35" xfId="0" applyFont="1" applyFill="1" applyBorder="1" applyAlignment="1" applyProtection="1">
      <alignment horizontal="right" vertical="center"/>
    </xf>
    <xf numFmtId="0" fontId="0" fillId="3" borderId="42" xfId="0" applyFill="1" applyBorder="1" applyAlignment="1">
      <alignment horizontal="left" vertical="center"/>
    </xf>
    <xf numFmtId="0" fontId="0" fillId="3" borderId="32" xfId="0" applyFill="1" applyBorder="1" applyAlignment="1">
      <alignment horizontal="right" vertical="center"/>
    </xf>
    <xf numFmtId="1" fontId="0" fillId="3" borderId="21" xfId="0" applyNumberFormat="1" applyFill="1" applyBorder="1" applyAlignment="1">
      <alignment horizontal="left" vertical="center"/>
    </xf>
    <xf numFmtId="0" fontId="4" fillId="0" borderId="0" xfId="40" applyBorder="1"/>
    <xf numFmtId="0" fontId="2" fillId="0" borderId="0" xfId="40" applyFont="1" applyFill="1" applyBorder="1" applyAlignment="1">
      <alignment horizontal="center" vertical="center" wrapText="1"/>
    </xf>
    <xf numFmtId="166" fontId="2" fillId="0" borderId="0" xfId="40" applyNumberFormat="1" applyFont="1" applyFill="1" applyBorder="1" applyAlignment="1">
      <alignment horizontal="center" vertical="center"/>
    </xf>
    <xf numFmtId="0" fontId="2" fillId="0" borderId="0" xfId="40" applyFont="1" applyFill="1" applyBorder="1" applyAlignment="1">
      <alignment horizontal="center" vertical="center"/>
    </xf>
    <xf numFmtId="171" fontId="2" fillId="0" borderId="0" xfId="40" applyNumberFormat="1" applyFont="1" applyFill="1" applyBorder="1" applyAlignment="1">
      <alignment horizontal="center" vertical="center"/>
    </xf>
    <xf numFmtId="10" fontId="2" fillId="0" borderId="0" xfId="40" applyNumberFormat="1" applyFont="1" applyFill="1" applyBorder="1" applyAlignment="1">
      <alignment horizontal="center" vertical="center"/>
    </xf>
    <xf numFmtId="0" fontId="23" fillId="0" borderId="0" xfId="40" applyFont="1" applyBorder="1" applyAlignment="1">
      <alignment horizontal="center"/>
    </xf>
    <xf numFmtId="0" fontId="23" fillId="0" borderId="0" xfId="40" applyFont="1" applyFill="1" applyBorder="1" applyAlignment="1">
      <alignment horizontal="center" vertical="center" wrapText="1"/>
    </xf>
    <xf numFmtId="166" fontId="23" fillId="0" borderId="0" xfId="40" applyNumberFormat="1" applyFont="1" applyFill="1" applyBorder="1" applyAlignment="1">
      <alignment horizontal="center" vertical="center"/>
    </xf>
    <xf numFmtId="0" fontId="23" fillId="0" borderId="0" xfId="40" applyFont="1" applyFill="1" applyBorder="1" applyAlignment="1">
      <alignment horizontal="center" vertical="center"/>
    </xf>
    <xf numFmtId="171" fontId="23" fillId="0" borderId="0" xfId="40" applyNumberFormat="1" applyFont="1" applyFill="1" applyBorder="1" applyAlignment="1">
      <alignment horizontal="center" vertical="center"/>
    </xf>
    <xf numFmtId="10" fontId="23" fillId="0" borderId="0" xfId="40" applyNumberFormat="1" applyFont="1" applyFill="1" applyBorder="1" applyAlignment="1">
      <alignment horizontal="center" vertical="center"/>
    </xf>
    <xf numFmtId="0" fontId="21" fillId="0" borderId="0" xfId="40" applyFont="1" applyFill="1" applyBorder="1" applyAlignment="1">
      <alignment horizontal="center" vertical="center"/>
    </xf>
    <xf numFmtId="0" fontId="21" fillId="0" borderId="0" xfId="40" applyFont="1" applyFill="1" applyBorder="1" applyAlignment="1">
      <alignment horizontal="center" vertical="center" wrapText="1"/>
    </xf>
    <xf numFmtId="0" fontId="2" fillId="0" borderId="0" xfId="40" applyFont="1" applyFill="1" applyBorder="1" applyAlignment="1"/>
    <xf numFmtId="0" fontId="2" fillId="0" borderId="0" xfId="40" applyFont="1" applyFill="1" applyBorder="1" applyAlignment="1">
      <alignment vertical="center"/>
    </xf>
    <xf numFmtId="0" fontId="2" fillId="0" borderId="0" xfId="40" applyFont="1" applyFill="1" applyBorder="1" applyAlignment="1">
      <alignment vertical="center" wrapText="1"/>
    </xf>
    <xf numFmtId="0" fontId="9" fillId="0" borderId="0" xfId="63" applyFill="1" applyBorder="1" applyAlignment="1"/>
    <xf numFmtId="166" fontId="21" fillId="0" borderId="0" xfId="40" applyNumberFormat="1" applyFont="1" applyFill="1" applyBorder="1" applyAlignment="1">
      <alignment horizontal="center" vertical="center"/>
    </xf>
    <xf numFmtId="171" fontId="21" fillId="0" borderId="0" xfId="40" applyNumberFormat="1" applyFont="1" applyFill="1" applyBorder="1" applyAlignment="1">
      <alignment horizontal="center" vertical="center"/>
    </xf>
    <xf numFmtId="10" fontId="21" fillId="0" borderId="0" xfId="40" applyNumberFormat="1" applyFont="1" applyFill="1" applyBorder="1" applyAlignment="1">
      <alignment horizontal="center" vertical="center"/>
    </xf>
    <xf numFmtId="0" fontId="4" fillId="4" borderId="0" xfId="40" applyFill="1" applyBorder="1"/>
    <xf numFmtId="0" fontId="18" fillId="4" borderId="0" xfId="40" applyFont="1" applyFill="1" applyBorder="1" applyAlignment="1">
      <alignment vertical="center"/>
    </xf>
    <xf numFmtId="0" fontId="4" fillId="0" borderId="0" xfId="40" applyFill="1" applyBorder="1"/>
    <xf numFmtId="0" fontId="22" fillId="0" borderId="0" xfId="40" applyNumberFormat="1" applyFont="1" applyFill="1" applyBorder="1" applyAlignment="1">
      <alignment horizontal="center" vertical="center"/>
    </xf>
    <xf numFmtId="0" fontId="4" fillId="0" borderId="0" xfId="40" applyFill="1" applyBorder="1" applyAlignment="1">
      <alignment horizontal="center" vertical="center" wrapText="1"/>
    </xf>
    <xf numFmtId="0" fontId="4" fillId="0" borderId="0" xfId="40" applyFill="1" applyBorder="1" applyAlignment="1">
      <alignment horizontal="center" vertical="center"/>
    </xf>
    <xf numFmtId="0" fontId="2" fillId="0" borderId="0" xfId="40" applyNumberFormat="1" applyFont="1" applyFill="1" applyBorder="1" applyAlignment="1">
      <alignment horizontal="center" vertical="center" wrapText="1"/>
    </xf>
    <xf numFmtId="1" fontId="4" fillId="0" borderId="0" xfId="40" applyNumberFormat="1" applyFill="1" applyBorder="1" applyAlignment="1">
      <alignment horizontal="center" vertical="center" wrapText="1"/>
    </xf>
    <xf numFmtId="0" fontId="21" fillId="0" borderId="0" xfId="40" applyFont="1" applyFill="1" applyBorder="1" applyAlignment="1">
      <alignment horizontal="center" vertical="center" wrapText="1" shrinkToFit="1"/>
    </xf>
    <xf numFmtId="0" fontId="21" fillId="0" borderId="0" xfId="40" applyFont="1" applyBorder="1"/>
    <xf numFmtId="0" fontId="4" fillId="0" borderId="0" xfId="40" applyFill="1" applyAlignment="1">
      <alignment horizontal="center" vertical="center"/>
    </xf>
    <xf numFmtId="0" fontId="4" fillId="0" borderId="0" xfId="40" applyFill="1" applyAlignment="1">
      <alignment horizontal="center" vertical="center" wrapText="1"/>
    </xf>
    <xf numFmtId="1" fontId="4" fillId="0" borderId="0" xfId="40" applyNumberFormat="1" applyFill="1" applyAlignment="1">
      <alignment horizontal="center" vertical="center" wrapText="1"/>
    </xf>
    <xf numFmtId="0" fontId="9" fillId="0" borderId="0" xfId="63" applyFill="1" applyBorder="1" applyAlignment="1">
      <alignment horizontal="center" vertical="center"/>
    </xf>
    <xf numFmtId="0" fontId="23" fillId="0" borderId="0" xfId="40" applyFont="1" applyFill="1" applyBorder="1" applyAlignment="1">
      <alignment horizontal="center"/>
    </xf>
    <xf numFmtId="0" fontId="21" fillId="0" borderId="0" xfId="40" applyFont="1" applyFill="1" applyBorder="1"/>
    <xf numFmtId="0" fontId="24" fillId="0" borderId="0" xfId="40" applyNumberFormat="1" applyFont="1" applyFill="1" applyAlignment="1">
      <alignment horizontal="center" vertical="center" wrapText="1"/>
    </xf>
    <xf numFmtId="0" fontId="9" fillId="0" borderId="0" xfId="63" applyFill="1" applyAlignment="1">
      <alignment horizontal="center" vertical="center"/>
    </xf>
    <xf numFmtId="0" fontId="1" fillId="0" borderId="0" xfId="40" applyFont="1" applyAlignment="1">
      <alignment vertical="center"/>
    </xf>
    <xf numFmtId="0" fontId="1" fillId="0" borderId="0" xfId="40" applyFont="1" applyAlignment="1">
      <alignment vertical="center" wrapText="1"/>
    </xf>
    <xf numFmtId="0" fontId="1" fillId="0" borderId="0" xfId="40" applyFont="1" applyAlignment="1">
      <alignment horizontal="center" vertical="center" wrapText="1"/>
    </xf>
    <xf numFmtId="166" fontId="1" fillId="0" borderId="0" xfId="40" applyNumberFormat="1" applyFont="1" applyAlignment="1">
      <alignment horizontal="center" vertical="center"/>
    </xf>
    <xf numFmtId="0" fontId="1" fillId="0" borderId="0" xfId="40" applyFont="1" applyAlignment="1">
      <alignment horizontal="center" vertical="center"/>
    </xf>
    <xf numFmtId="171" fontId="1" fillId="0" borderId="0" xfId="40" applyNumberFormat="1" applyFont="1" applyAlignment="1">
      <alignment horizontal="center" vertical="center"/>
    </xf>
    <xf numFmtId="10" fontId="1" fillId="0" borderId="0" xfId="40" applyNumberFormat="1" applyFont="1" applyAlignment="1">
      <alignment horizontal="center" vertical="center"/>
    </xf>
    <xf numFmtId="0" fontId="1" fillId="0" borderId="0" xfId="40" applyFont="1"/>
    <xf numFmtId="0" fontId="1" fillId="0" borderId="45" xfId="40" applyFont="1" applyBorder="1" applyAlignment="1">
      <alignment horizontal="center" vertical="center"/>
    </xf>
    <xf numFmtId="0" fontId="3" fillId="4" borderId="46" xfId="40" applyFont="1" applyFill="1" applyBorder="1" applyAlignment="1">
      <alignment horizontal="center" vertical="center"/>
    </xf>
    <xf numFmtId="0" fontId="4" fillId="0" borderId="46" xfId="40" applyBorder="1" applyAlignment="1">
      <alignment horizontal="center" vertical="center" wrapText="1"/>
    </xf>
    <xf numFmtId="0" fontId="2" fillId="0" borderId="46" xfId="40" applyFont="1" applyBorder="1" applyAlignment="1">
      <alignment horizontal="center" vertical="center" wrapText="1"/>
    </xf>
    <xf numFmtId="0" fontId="1" fillId="0" borderId="46" xfId="40" applyFont="1" applyBorder="1" applyAlignment="1">
      <alignment horizontal="center" vertical="center" wrapText="1"/>
    </xf>
    <xf numFmtId="0" fontId="2" fillId="0" borderId="47" xfId="40" applyFont="1" applyBorder="1" applyAlignment="1">
      <alignment horizontal="center" vertical="center" wrapText="1"/>
    </xf>
    <xf numFmtId="0" fontId="4" fillId="0" borderId="48" xfId="40" applyBorder="1" applyAlignment="1">
      <alignment horizontal="center" vertical="center"/>
    </xf>
    <xf numFmtId="0" fontId="4" fillId="4" borderId="22" xfId="40" applyFill="1" applyBorder="1" applyAlignment="1">
      <alignment horizontal="center" vertical="center"/>
    </xf>
    <xf numFmtId="0" fontId="4" fillId="0" borderId="22" xfId="40" applyBorder="1" applyAlignment="1">
      <alignment horizontal="center" vertical="center"/>
    </xf>
    <xf numFmtId="0" fontId="4" fillId="0" borderId="22" xfId="40" applyBorder="1" applyAlignment="1">
      <alignment horizontal="center" vertical="center" wrapText="1"/>
    </xf>
    <xf numFmtId="173" fontId="4" fillId="0" borderId="22" xfId="40" applyNumberFormat="1" applyBorder="1" applyAlignment="1">
      <alignment horizontal="center" vertical="center"/>
    </xf>
    <xf numFmtId="172" fontId="4" fillId="0" borderId="22" xfId="40" applyNumberFormat="1" applyBorder="1" applyAlignment="1">
      <alignment horizontal="center" vertical="center"/>
    </xf>
    <xf numFmtId="10" fontId="4" fillId="0" borderId="22" xfId="40" applyNumberFormat="1" applyBorder="1" applyAlignment="1">
      <alignment horizontal="center" vertical="center"/>
    </xf>
    <xf numFmtId="166" fontId="4" fillId="0" borderId="22" xfId="40" applyNumberFormat="1" applyBorder="1" applyAlignment="1">
      <alignment horizontal="center" vertical="center"/>
    </xf>
    <xf numFmtId="0" fontId="4" fillId="0" borderId="24" xfId="40" applyBorder="1" applyAlignment="1">
      <alignment horizontal="center" vertical="center"/>
    </xf>
    <xf numFmtId="0" fontId="18" fillId="7" borderId="0" xfId="40" applyFont="1" applyFill="1" applyBorder="1" applyAlignment="1">
      <alignment horizontal="center" vertical="center"/>
    </xf>
    <xf numFmtId="0" fontId="18" fillId="7" borderId="0" xfId="40" applyFont="1" applyFill="1" applyAlignment="1">
      <alignment horizontal="center" vertical="center"/>
    </xf>
    <xf numFmtId="0" fontId="7" fillId="15" borderId="42" xfId="0" applyFont="1" applyFill="1" applyBorder="1" applyAlignment="1" applyProtection="1">
      <alignment horizontal="center" wrapText="1"/>
    </xf>
    <xf numFmtId="0" fontId="7" fillId="15" borderId="18" xfId="0" applyFont="1" applyFill="1" applyBorder="1" applyAlignment="1" applyProtection="1">
      <alignment horizontal="center" wrapText="1"/>
    </xf>
    <xf numFmtId="0" fontId="7" fillId="15" borderId="40" xfId="0" applyFont="1" applyFill="1" applyBorder="1" applyAlignment="1" applyProtection="1">
      <alignment horizontal="center" wrapText="1"/>
    </xf>
    <xf numFmtId="0" fontId="7" fillId="15" borderId="36" xfId="0" applyFont="1" applyFill="1" applyBorder="1" applyAlignment="1" applyProtection="1">
      <alignment horizontal="center" wrapText="1"/>
    </xf>
    <xf numFmtId="0" fontId="7" fillId="15" borderId="9" xfId="0" applyFont="1" applyFill="1" applyBorder="1" applyAlignment="1" applyProtection="1">
      <alignment horizontal="center" wrapText="1"/>
    </xf>
    <xf numFmtId="0" fontId="7" fillId="15" borderId="13" xfId="0" applyFont="1" applyFill="1" applyBorder="1" applyAlignment="1" applyProtection="1">
      <alignment horizontal="center" wrapText="1"/>
    </xf>
    <xf numFmtId="0" fontId="7" fillId="14" borderId="42" xfId="0" applyFont="1" applyFill="1" applyBorder="1" applyAlignment="1" applyProtection="1">
      <alignment horizontal="center" wrapText="1"/>
    </xf>
    <xf numFmtId="0" fontId="7" fillId="14" borderId="18" xfId="0" applyFont="1" applyFill="1" applyBorder="1" applyAlignment="1" applyProtection="1">
      <alignment horizontal="center" wrapText="1"/>
    </xf>
    <xf numFmtId="0" fontId="7" fillId="14" borderId="40" xfId="0" applyFont="1" applyFill="1" applyBorder="1" applyAlignment="1" applyProtection="1">
      <alignment horizontal="center" wrapText="1"/>
    </xf>
    <xf numFmtId="0" fontId="7" fillId="15" borderId="41" xfId="0" applyFont="1" applyFill="1" applyBorder="1" applyAlignment="1" applyProtection="1">
      <alignment horizontal="center" wrapText="1"/>
    </xf>
    <xf numFmtId="0" fontId="7" fillId="15" borderId="15" xfId="0" applyFont="1" applyFill="1" applyBorder="1" applyAlignment="1" applyProtection="1">
      <alignment horizontal="center" wrapText="1"/>
    </xf>
    <xf numFmtId="0" fontId="7" fillId="15" borderId="16" xfId="0" applyFont="1" applyFill="1" applyBorder="1" applyAlignment="1" applyProtection="1">
      <alignment horizontal="center" wrapText="1"/>
    </xf>
    <xf numFmtId="0" fontId="7" fillId="14" borderId="36" xfId="0" applyFont="1" applyFill="1" applyBorder="1" applyAlignment="1" applyProtection="1">
      <alignment horizontal="center" wrapText="1"/>
    </xf>
    <xf numFmtId="0" fontId="7" fillId="14" borderId="9" xfId="0" applyFont="1" applyFill="1" applyBorder="1" applyAlignment="1" applyProtection="1">
      <alignment horizontal="center" wrapText="1"/>
    </xf>
    <xf numFmtId="0" fontId="7" fillId="14" borderId="13" xfId="0" applyFont="1" applyFill="1" applyBorder="1" applyAlignment="1" applyProtection="1">
      <alignment horizontal="center" wrapText="1"/>
    </xf>
    <xf numFmtId="0" fontId="7" fillId="13" borderId="42" xfId="0" applyFont="1" applyFill="1" applyBorder="1" applyAlignment="1" applyProtection="1">
      <alignment horizontal="center"/>
    </xf>
    <xf numFmtId="0" fontId="7" fillId="13" borderId="18" xfId="0" applyFont="1" applyFill="1" applyBorder="1" applyAlignment="1" applyProtection="1">
      <alignment horizontal="center"/>
    </xf>
    <xf numFmtId="0" fontId="7" fillId="13" borderId="40" xfId="0" applyFont="1" applyFill="1" applyBorder="1" applyAlignment="1" applyProtection="1">
      <alignment horizontal="center"/>
    </xf>
    <xf numFmtId="0" fontId="7" fillId="14" borderId="41" xfId="0" applyFont="1" applyFill="1" applyBorder="1" applyAlignment="1" applyProtection="1">
      <alignment horizontal="center" wrapText="1"/>
    </xf>
    <xf numFmtId="0" fontId="7" fillId="14" borderId="15" xfId="0" applyFont="1" applyFill="1" applyBorder="1" applyAlignment="1" applyProtection="1">
      <alignment horizontal="center" wrapText="1"/>
    </xf>
    <xf numFmtId="0" fontId="7" fillId="14" borderId="16" xfId="0" applyFont="1" applyFill="1" applyBorder="1" applyAlignment="1" applyProtection="1">
      <alignment horizontal="center" wrapText="1"/>
    </xf>
    <xf numFmtId="0" fontId="7" fillId="13" borderId="36" xfId="0" applyFont="1" applyFill="1" applyBorder="1" applyAlignment="1" applyProtection="1">
      <alignment horizontal="center"/>
    </xf>
    <xf numFmtId="0" fontId="7" fillId="13" borderId="9" xfId="0" applyFont="1" applyFill="1" applyBorder="1" applyAlignment="1" applyProtection="1">
      <alignment horizontal="center"/>
    </xf>
    <xf numFmtId="0" fontId="7" fillId="13" borderId="13" xfId="0" applyFont="1" applyFill="1" applyBorder="1" applyAlignment="1" applyProtection="1">
      <alignment horizontal="center"/>
    </xf>
    <xf numFmtId="0" fontId="8" fillId="12" borderId="39" xfId="0" applyFont="1" applyFill="1" applyBorder="1" applyAlignment="1" applyProtection="1">
      <alignment horizontal="center"/>
    </xf>
    <xf numFmtId="0" fontId="8" fillId="12" borderId="35" xfId="0" applyFont="1" applyFill="1" applyBorder="1" applyAlignment="1" applyProtection="1">
      <alignment horizontal="center"/>
    </xf>
    <xf numFmtId="0" fontId="8" fillId="12" borderId="21" xfId="0" applyFont="1" applyFill="1" applyBorder="1" applyAlignment="1" applyProtection="1">
      <alignment horizontal="center"/>
    </xf>
    <xf numFmtId="0" fontId="7" fillId="13" borderId="41" xfId="0" applyFont="1" applyFill="1" applyBorder="1" applyAlignment="1" applyProtection="1">
      <alignment horizontal="center"/>
    </xf>
    <xf numFmtId="0" fontId="7" fillId="13" borderId="15" xfId="0" applyFont="1" applyFill="1" applyBorder="1" applyAlignment="1" applyProtection="1">
      <alignment horizontal="center"/>
    </xf>
    <xf numFmtId="0" fontId="7" fillId="13" borderId="16" xfId="0" applyFont="1" applyFill="1" applyBorder="1" applyAlignment="1" applyProtection="1">
      <alignment horizontal="center"/>
    </xf>
    <xf numFmtId="0" fontId="8" fillId="12" borderId="38" xfId="0" applyFont="1" applyFill="1" applyBorder="1" applyAlignment="1" applyProtection="1">
      <alignment horizontal="center"/>
    </xf>
    <xf numFmtId="0" fontId="8" fillId="12" borderId="11" xfId="0" applyFont="1" applyFill="1" applyBorder="1" applyAlignment="1" applyProtection="1">
      <alignment horizontal="center"/>
    </xf>
    <xf numFmtId="0" fontId="8" fillId="12" borderId="20" xfId="0" applyFont="1" applyFill="1" applyBorder="1" applyAlignment="1" applyProtection="1">
      <alignment horizontal="center"/>
    </xf>
    <xf numFmtId="0" fontId="8" fillId="3" borderId="6" xfId="0" applyFont="1" applyFill="1" applyBorder="1" applyAlignment="1" applyProtection="1">
      <alignment horizontal="center"/>
    </xf>
    <xf numFmtId="0" fontId="8" fillId="3" borderId="7" xfId="0" applyFont="1" applyFill="1" applyBorder="1" applyAlignment="1" applyProtection="1">
      <alignment horizontal="center"/>
    </xf>
    <xf numFmtId="0" fontId="8" fillId="3" borderId="8" xfId="0" applyFont="1" applyFill="1" applyBorder="1" applyAlignment="1" applyProtection="1">
      <alignment horizontal="center"/>
    </xf>
    <xf numFmtId="0" fontId="8" fillId="12" borderId="37" xfId="0" applyFont="1" applyFill="1" applyBorder="1" applyAlignment="1" applyProtection="1">
      <alignment horizontal="center"/>
    </xf>
    <xf numFmtId="0" fontId="8" fillId="12" borderId="29" xfId="0" applyFont="1" applyFill="1" applyBorder="1" applyAlignment="1" applyProtection="1">
      <alignment horizontal="center"/>
    </xf>
    <xf numFmtId="0" fontId="8" fillId="12" borderId="19" xfId="0" applyFont="1" applyFill="1" applyBorder="1" applyAlignment="1" applyProtection="1">
      <alignment horizontal="center"/>
    </xf>
    <xf numFmtId="0" fontId="7" fillId="10" borderId="38" xfId="0" applyFont="1" applyFill="1" applyBorder="1" applyAlignment="1" applyProtection="1">
      <alignment horizontal="center"/>
    </xf>
    <xf numFmtId="0" fontId="7" fillId="10" borderId="11" xfId="0" applyFont="1" applyFill="1" applyBorder="1" applyAlignment="1" applyProtection="1">
      <alignment horizontal="center"/>
    </xf>
    <xf numFmtId="0" fontId="7" fillId="10" borderId="20" xfId="0" applyFont="1" applyFill="1" applyBorder="1" applyAlignment="1" applyProtection="1">
      <alignment horizontal="center"/>
    </xf>
    <xf numFmtId="0" fontId="7" fillId="10" borderId="39" xfId="0" applyFont="1" applyFill="1" applyBorder="1" applyAlignment="1" applyProtection="1">
      <alignment horizontal="center"/>
    </xf>
    <xf numFmtId="0" fontId="7" fillId="10" borderId="35" xfId="0" applyFont="1" applyFill="1" applyBorder="1" applyAlignment="1" applyProtection="1">
      <alignment horizontal="center"/>
    </xf>
    <xf numFmtId="0" fontId="7" fillId="10" borderId="21" xfId="0" applyFont="1" applyFill="1" applyBorder="1" applyAlignment="1" applyProtection="1">
      <alignment horizontal="center"/>
    </xf>
    <xf numFmtId="0" fontId="17" fillId="11" borderId="6" xfId="0" applyFont="1" applyFill="1" applyBorder="1" applyAlignment="1" applyProtection="1">
      <alignment horizontal="center"/>
    </xf>
    <xf numFmtId="0" fontId="17" fillId="11" borderId="7" xfId="0" applyFont="1" applyFill="1" applyBorder="1" applyAlignment="1" applyProtection="1">
      <alignment horizontal="center"/>
    </xf>
    <xf numFmtId="0" fontId="17" fillId="11" borderId="8" xfId="0" applyFont="1" applyFill="1" applyBorder="1" applyAlignment="1" applyProtection="1">
      <alignment horizontal="center"/>
    </xf>
    <xf numFmtId="0" fontId="7" fillId="9" borderId="38" xfId="0" applyFont="1" applyFill="1" applyBorder="1" applyAlignment="1" applyProtection="1">
      <alignment horizontal="center"/>
    </xf>
    <xf numFmtId="0" fontId="7" fillId="9" borderId="11" xfId="0" applyFont="1" applyFill="1" applyBorder="1" applyAlignment="1" applyProtection="1">
      <alignment horizontal="center"/>
    </xf>
    <xf numFmtId="0" fontId="7" fillId="9" borderId="20" xfId="0" applyFont="1" applyFill="1" applyBorder="1" applyAlignment="1" applyProtection="1">
      <alignment horizontal="center"/>
    </xf>
    <xf numFmtId="0" fontId="7" fillId="9" borderId="39" xfId="0" applyFont="1" applyFill="1" applyBorder="1" applyAlignment="1" applyProtection="1">
      <alignment horizontal="center"/>
    </xf>
    <xf numFmtId="0" fontId="7" fillId="9" borderId="35" xfId="0" applyFont="1" applyFill="1" applyBorder="1" applyAlignment="1" applyProtection="1">
      <alignment horizontal="center"/>
    </xf>
    <xf numFmtId="0" fontId="7" fillId="9" borderId="21" xfId="0" applyFont="1" applyFill="1" applyBorder="1" applyAlignment="1" applyProtection="1">
      <alignment horizontal="center"/>
    </xf>
    <xf numFmtId="0" fontId="8" fillId="10" borderId="37" xfId="0" applyFont="1" applyFill="1" applyBorder="1" applyAlignment="1" applyProtection="1">
      <alignment horizontal="center"/>
    </xf>
    <xf numFmtId="0" fontId="8" fillId="10" borderId="29" xfId="0" applyFont="1" applyFill="1" applyBorder="1" applyAlignment="1" applyProtection="1">
      <alignment horizontal="center"/>
    </xf>
    <xf numFmtId="0" fontId="8" fillId="10" borderId="19" xfId="0" applyFont="1" applyFill="1" applyBorder="1" applyAlignment="1" applyProtection="1">
      <alignment horizontal="center"/>
    </xf>
    <xf numFmtId="0" fontId="8" fillId="9" borderId="37" xfId="0" applyFont="1" applyFill="1" applyBorder="1" applyAlignment="1" applyProtection="1">
      <alignment horizontal="center"/>
    </xf>
    <xf numFmtId="0" fontId="8" fillId="9" borderId="29" xfId="0" applyFont="1" applyFill="1" applyBorder="1" applyAlignment="1" applyProtection="1">
      <alignment horizontal="center"/>
    </xf>
    <xf numFmtId="0" fontId="8" fillId="9" borderId="19" xfId="0" applyFont="1" applyFill="1" applyBorder="1" applyAlignment="1" applyProtection="1">
      <alignment horizontal="center"/>
    </xf>
    <xf numFmtId="0" fontId="8" fillId="8" borderId="38" xfId="0" applyFont="1" applyFill="1" applyBorder="1" applyAlignment="1">
      <alignment horizontal="center"/>
    </xf>
    <xf numFmtId="0" fontId="8" fillId="8" borderId="11" xfId="0" applyFont="1" applyFill="1" applyBorder="1" applyAlignment="1">
      <alignment horizontal="center"/>
    </xf>
    <xf numFmtId="0" fontId="8" fillId="8" borderId="20" xfId="0" applyFont="1" applyFill="1" applyBorder="1" applyAlignment="1">
      <alignment horizontal="center"/>
    </xf>
    <xf numFmtId="0" fontId="8" fillId="8" borderId="39" xfId="0" applyFont="1" applyFill="1" applyBorder="1" applyAlignment="1">
      <alignment horizontal="center"/>
    </xf>
    <xf numFmtId="0" fontId="8" fillId="8" borderId="35" xfId="0" applyFont="1" applyFill="1" applyBorder="1" applyAlignment="1">
      <alignment horizontal="center"/>
    </xf>
    <xf numFmtId="0" fontId="8" fillId="8" borderId="21" xfId="0" applyFont="1" applyFill="1" applyBorder="1" applyAlignment="1">
      <alignment horizontal="center"/>
    </xf>
    <xf numFmtId="0" fontId="11" fillId="6" borderId="6" xfId="0" applyFont="1" applyFill="1" applyBorder="1" applyAlignment="1" applyProtection="1">
      <alignment horizontal="center"/>
    </xf>
    <xf numFmtId="0" fontId="11" fillId="6" borderId="7" xfId="0" applyFont="1" applyFill="1" applyBorder="1" applyAlignment="1" applyProtection="1">
      <alignment horizontal="center"/>
    </xf>
    <xf numFmtId="0" fontId="11" fillId="6" borderId="8" xfId="0" applyFont="1" applyFill="1" applyBorder="1" applyAlignment="1" applyProtection="1">
      <alignment horizontal="center"/>
    </xf>
    <xf numFmtId="0" fontId="14" fillId="7" borderId="6" xfId="0" applyFont="1" applyFill="1" applyBorder="1" applyAlignment="1" applyProtection="1">
      <alignment horizontal="center" vertical="center" wrapText="1"/>
      <protection locked="0"/>
    </xf>
    <xf numFmtId="0" fontId="14" fillId="7" borderId="7" xfId="0" applyFont="1" applyFill="1" applyBorder="1" applyAlignment="1" applyProtection="1">
      <alignment horizontal="center" vertical="center" wrapText="1"/>
      <protection locked="0"/>
    </xf>
    <xf numFmtId="0" fontId="14" fillId="7" borderId="8" xfId="0" applyFont="1" applyFill="1" applyBorder="1" applyAlignment="1" applyProtection="1">
      <alignment horizontal="center" vertical="center" wrapText="1"/>
      <protection locked="0"/>
    </xf>
    <xf numFmtId="0" fontId="8" fillId="13" borderId="28" xfId="0" applyFont="1" applyFill="1" applyBorder="1" applyAlignment="1" applyProtection="1">
      <alignment horizontal="center"/>
    </xf>
    <xf numFmtId="0" fontId="8" fillId="13" borderId="29" xfId="0" applyFont="1" applyFill="1" applyBorder="1" applyAlignment="1" applyProtection="1">
      <alignment horizontal="center"/>
    </xf>
    <xf numFmtId="0" fontId="8" fillId="13" borderId="19" xfId="0" applyFont="1" applyFill="1" applyBorder="1" applyAlignment="1" applyProtection="1">
      <alignment horizontal="center"/>
    </xf>
    <xf numFmtId="0" fontId="8" fillId="14" borderId="28" xfId="0" applyFont="1" applyFill="1" applyBorder="1" applyAlignment="1" applyProtection="1">
      <alignment horizontal="center"/>
      <protection locked="0"/>
    </xf>
    <xf numFmtId="0" fontId="8" fillId="14" borderId="29" xfId="0" applyFont="1" applyFill="1" applyBorder="1" applyAlignment="1" applyProtection="1">
      <alignment horizontal="center"/>
      <protection locked="0"/>
    </xf>
    <xf numFmtId="0" fontId="8" fillId="14" borderId="19" xfId="0" applyFont="1" applyFill="1" applyBorder="1" applyAlignment="1" applyProtection="1">
      <alignment horizontal="center"/>
      <protection locked="0"/>
    </xf>
    <xf numFmtId="0" fontId="8" fillId="15" borderId="28" xfId="0" applyFont="1" applyFill="1" applyBorder="1" applyAlignment="1" applyProtection="1">
      <alignment horizontal="center"/>
      <protection locked="0"/>
    </xf>
    <xf numFmtId="0" fontId="8" fillId="15" borderId="29" xfId="0" applyFont="1" applyFill="1" applyBorder="1" applyAlignment="1" applyProtection="1">
      <alignment horizontal="center"/>
      <protection locked="0"/>
    </xf>
    <xf numFmtId="0" fontId="8" fillId="15" borderId="19" xfId="0" applyFont="1" applyFill="1" applyBorder="1" applyAlignment="1" applyProtection="1">
      <alignment horizontal="center"/>
      <protection locked="0"/>
    </xf>
    <xf numFmtId="0" fontId="8" fillId="6" borderId="37" xfId="0" applyFont="1" applyFill="1" applyBorder="1" applyAlignment="1" applyProtection="1">
      <alignment horizontal="center"/>
    </xf>
    <xf numFmtId="0" fontId="8" fillId="6" borderId="29" xfId="0" applyFont="1" applyFill="1" applyBorder="1" applyAlignment="1" applyProtection="1">
      <alignment horizontal="center"/>
    </xf>
    <xf numFmtId="0" fontId="8" fillId="6" borderId="19" xfId="0" applyFont="1" applyFill="1" applyBorder="1" applyAlignment="1" applyProtection="1">
      <alignment horizontal="center"/>
    </xf>
    <xf numFmtId="0" fontId="11" fillId="6" borderId="38" xfId="0" applyFont="1" applyFill="1" applyBorder="1" applyAlignment="1" applyProtection="1">
      <alignment horizontal="center"/>
    </xf>
    <xf numFmtId="0" fontId="11" fillId="6" borderId="11" xfId="0" applyFont="1" applyFill="1" applyBorder="1" applyAlignment="1" applyProtection="1">
      <alignment horizontal="center"/>
    </xf>
    <xf numFmtId="0" fontId="11" fillId="6" borderId="20" xfId="0" applyFont="1" applyFill="1" applyBorder="1" applyAlignment="1" applyProtection="1">
      <alignment horizontal="center"/>
    </xf>
    <xf numFmtId="0" fontId="8" fillId="12" borderId="28" xfId="0" applyFont="1" applyFill="1" applyBorder="1" applyAlignment="1" applyProtection="1">
      <alignment horizontal="center"/>
    </xf>
    <xf numFmtId="0" fontId="11" fillId="6" borderId="39" xfId="0" applyFont="1" applyFill="1" applyBorder="1" applyAlignment="1" applyProtection="1">
      <alignment horizontal="center"/>
    </xf>
    <xf numFmtId="0" fontId="11" fillId="6" borderId="35" xfId="0" applyFont="1" applyFill="1" applyBorder="1" applyAlignment="1" applyProtection="1">
      <alignment horizontal="center"/>
    </xf>
    <xf numFmtId="0" fontId="11" fillId="6" borderId="21" xfId="0" applyFont="1" applyFill="1" applyBorder="1" applyAlignment="1" applyProtection="1">
      <alignment horizontal="center"/>
    </xf>
    <xf numFmtId="0" fontId="8" fillId="8" borderId="37" xfId="0" applyFont="1" applyFill="1" applyBorder="1" applyAlignment="1">
      <alignment horizontal="center"/>
    </xf>
    <xf numFmtId="0" fontId="8" fillId="8" borderId="29" xfId="0" applyFont="1" applyFill="1" applyBorder="1" applyAlignment="1">
      <alignment horizontal="center"/>
    </xf>
    <xf numFmtId="0" fontId="8" fillId="8" borderId="19" xfId="0" applyFont="1" applyFill="1" applyBorder="1" applyAlignment="1">
      <alignment horizontal="center"/>
    </xf>
    <xf numFmtId="0" fontId="4" fillId="0" borderId="48" xfId="40" applyFill="1" applyBorder="1" applyAlignment="1">
      <alignment horizontal="center" vertical="center"/>
    </xf>
    <xf numFmtId="0" fontId="4" fillId="0" borderId="22" xfId="40" applyFill="1" applyBorder="1" applyAlignment="1">
      <alignment horizontal="center" vertical="center"/>
    </xf>
    <xf numFmtId="0" fontId="4" fillId="0" borderId="22" xfId="40" applyFill="1" applyBorder="1" applyAlignment="1">
      <alignment horizontal="center" vertical="center" wrapText="1"/>
    </xf>
    <xf numFmtId="173" fontId="4" fillId="0" borderId="22" xfId="40" applyNumberFormat="1" applyFill="1" applyBorder="1" applyAlignment="1">
      <alignment horizontal="center" vertical="center"/>
    </xf>
    <xf numFmtId="172" fontId="4" fillId="0" borderId="22" xfId="40" applyNumberFormat="1" applyFill="1" applyBorder="1" applyAlignment="1">
      <alignment horizontal="center" vertical="center"/>
    </xf>
    <xf numFmtId="10" fontId="4" fillId="0" borderId="22" xfId="40" applyNumberFormat="1" applyFill="1" applyBorder="1" applyAlignment="1">
      <alignment horizontal="center" vertical="center"/>
    </xf>
    <xf numFmtId="166" fontId="4" fillId="0" borderId="22" xfId="40" applyNumberFormat="1" applyFill="1" applyBorder="1" applyAlignment="1">
      <alignment horizontal="center" vertical="center"/>
    </xf>
    <xf numFmtId="0" fontId="4" fillId="0" borderId="24" xfId="40" applyFill="1" applyBorder="1" applyAlignment="1">
      <alignment horizontal="center" vertical="center"/>
    </xf>
  </cellXfs>
  <cellStyles count="68">
    <cellStyle name="Euro" xfId="1"/>
    <cellStyle name="Lien hypertexte" xfId="3" builtinId="8" hidden="1"/>
    <cellStyle name="Lien hypertexte" xfId="5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/>
    <cellStyle name="Lien hypertexte visité" xfId="4" builtinId="9" hidden="1"/>
    <cellStyle name="Lien hypertexte visité" xfId="6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Monétaire 3" xfId="7"/>
    <cellStyle name="Normal" xfId="0" builtinId="0"/>
    <cellStyle name="Normal 2" xfId="40"/>
    <cellStyle name="Pourcentage" xfId="2" builtinId="5"/>
  </cellStyles>
  <dxfs count="129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72" formatCode="#,##0.00\ &quot;€&quot;;[Red]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166" formatCode="#,##0.00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166" formatCode="#,##0.00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173" formatCode="#,##0.0000\ &quot;€&quot;;[Red]#,##0.00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172" formatCode="#,##0.00\ &quot;€&quot;;[Red]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172" formatCode="#,##0.00\ &quot;€&quot;;[Red]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173" formatCode="#,##0.0000\ &quot;€&quot;;[Red]#,##0.00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173" formatCode="#,##0.0000\ &quot;€&quot;;[Red]#,##0.00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numFmt numFmtId="172" formatCode="#,##0.00\ &quot;€&quot;;[Red]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66" formatCode="#,##0.00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66" formatCode="#,##0.00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73" formatCode="#,##0.0000\ &quot;€&quot;;[Red]#,##0.00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72" formatCode="#,##0.00\ &quot;€&quot;;[Red]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72" formatCode="#,##0.00\ &quot;€&quot;;[Red]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73" formatCode="#,##0.0000\ &quot;€&quot;;[Red]#,##0.00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73" formatCode="#,##0.0000\ &quot;€&quot;;[Red]#,##0.00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/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sz val="12"/>
        <color theme="1"/>
        <name val="Calibri"/>
        <scheme val="minor"/>
      </font>
      <numFmt numFmtId="166" formatCode="#,##0.00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2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2"/>
        <color theme="1"/>
        <name val="Calibri"/>
        <scheme val="minor"/>
      </font>
      <numFmt numFmtId="166" formatCode="#,##0.00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2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2"/>
        <color theme="1"/>
        <name val="Calibri"/>
        <scheme val="minor"/>
      </font>
      <numFmt numFmtId="171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2"/>
        <color theme="1"/>
        <name val="Calibri"/>
        <scheme val="minor"/>
      </font>
      <numFmt numFmtId="166" formatCode="#,##0.00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2"/>
        <color theme="1"/>
        <name val="Calibri"/>
        <scheme val="minor"/>
      </font>
      <numFmt numFmtId="166" formatCode="#,##0.00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1504950</xdr:colOff>
      <xdr:row>10</xdr:row>
      <xdr:rowOff>57150</xdr:rowOff>
    </xdr:from>
    <xdr:to>
      <xdr:col>3</xdr:col>
      <xdr:colOff>1212850</xdr:colOff>
      <xdr:row>13</xdr:row>
      <xdr:rowOff>107950</xdr:rowOff>
    </xdr:to>
    <xdr:sp macro="" textlink="">
      <xdr:nvSpPr>
        <xdr:cNvPr id="2" name="Rectangle 1"/>
        <xdr:cNvSpPr/>
      </xdr:nvSpPr>
      <xdr:spPr>
        <a:xfrm>
          <a:off x="2298700" y="2019300"/>
          <a:ext cx="2311400" cy="641350"/>
        </a:xfrm>
        <a:prstGeom prst="wedgeRectCallout">
          <a:avLst>
            <a:gd name="adj1" fmla="val -115613"/>
            <a:gd name="adj2" fmla="val -331385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</a:t>
          </a:r>
          <a:r>
            <a:rPr lang="fr-FR" sz="1100" baseline="0"/>
            <a:t> les feuilles récapitulatives, mettre ces 2 formules en A1 et A2</a:t>
          </a:r>
          <a:endParaRPr lang="fr-FR" sz="1100"/>
        </a:p>
      </xdr:txBody>
    </xdr:sp>
    <xdr:clientData/>
  </xdr:twoCellAnchor>
  <xdr:twoCellAnchor>
    <xdr:from>
      <xdr:col>6</xdr:col>
      <xdr:colOff>285750</xdr:colOff>
      <xdr:row>13</xdr:row>
      <xdr:rowOff>133350</xdr:rowOff>
    </xdr:from>
    <xdr:to>
      <xdr:col>8</xdr:col>
      <xdr:colOff>114300</xdr:colOff>
      <xdr:row>17</xdr:row>
      <xdr:rowOff>107950</xdr:rowOff>
    </xdr:to>
    <xdr:sp macro="" textlink="">
      <xdr:nvSpPr>
        <xdr:cNvPr id="3" name="Rectangle 2"/>
        <xdr:cNvSpPr/>
      </xdr:nvSpPr>
      <xdr:spPr>
        <a:xfrm>
          <a:off x="7239000" y="2686050"/>
          <a:ext cx="2311400" cy="762000"/>
        </a:xfrm>
        <a:prstGeom prst="wedgeRectCallout">
          <a:avLst>
            <a:gd name="adj1" fmla="val -114239"/>
            <a:gd name="adj2" fmla="val -288052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</a:t>
          </a:r>
          <a:r>
            <a:rPr lang="fr-FR" sz="1100" baseline="0"/>
            <a:t> les feuilles récapitulatives, dans la ligne 5, mettre les références des cellules à collecter dans les autres onglets</a:t>
          </a:r>
          <a:endParaRPr lang="fr-FR" sz="1100"/>
        </a:p>
      </xdr:txBody>
    </xdr:sp>
    <xdr:clientData/>
  </xdr:twoCellAnchor>
  <xdr:twoCellAnchor>
    <xdr:from>
      <xdr:col>1</xdr:col>
      <xdr:colOff>1466850</xdr:colOff>
      <xdr:row>19</xdr:row>
      <xdr:rowOff>177800</xdr:rowOff>
    </xdr:from>
    <xdr:to>
      <xdr:col>4</xdr:col>
      <xdr:colOff>196850</xdr:colOff>
      <xdr:row>24</xdr:row>
      <xdr:rowOff>133350</xdr:rowOff>
    </xdr:to>
    <xdr:sp macro="" textlink="">
      <xdr:nvSpPr>
        <xdr:cNvPr id="4" name="Rectangle 3"/>
        <xdr:cNvSpPr/>
      </xdr:nvSpPr>
      <xdr:spPr>
        <a:xfrm>
          <a:off x="2260600" y="3911600"/>
          <a:ext cx="2876550" cy="939800"/>
        </a:xfrm>
        <a:prstGeom prst="wedgeRectCallout">
          <a:avLst>
            <a:gd name="adj1" fmla="val -114239"/>
            <a:gd name="adj2" fmla="val -288052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 cas de rajout d'une feuille, écrire la relation =A1 de la nouvelle feuille</a:t>
          </a:r>
        </a:p>
        <a:p>
          <a:pPr algn="l"/>
          <a:endParaRPr lang="fr-FR" sz="1100"/>
        </a:p>
        <a:p>
          <a:pPr algn="l"/>
          <a:r>
            <a:rPr lang="fr-FR" sz="1100"/>
            <a:t>Les formules se mettront automatiquement dans la nouvelle ligne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787400</xdr:colOff>
      <xdr:row>3</xdr:row>
      <xdr:rowOff>63501</xdr:rowOff>
    </xdr:from>
    <xdr:to>
      <xdr:col>15</xdr:col>
      <xdr:colOff>393700</xdr:colOff>
      <xdr:row>7</xdr:row>
      <xdr:rowOff>74677</xdr:rowOff>
    </xdr:to>
    <xdr:pic>
      <xdr:nvPicPr>
        <xdr:cNvPr id="2" name="Image 1" descr="箸１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16100" y="685801"/>
          <a:ext cx="1257300" cy="836676"/>
        </a:xfrm>
        <a:prstGeom prst="rect">
          <a:avLst/>
        </a:prstGeom>
      </xdr:spPr>
    </xdr:pic>
    <xdr:clientData/>
  </xdr:twoCellAnchor>
  <xdr:twoCellAnchor>
    <xdr:from>
      <xdr:col>1</xdr:col>
      <xdr:colOff>1416050</xdr:colOff>
      <xdr:row>10</xdr:row>
      <xdr:rowOff>31750</xdr:rowOff>
    </xdr:from>
    <xdr:to>
      <xdr:col>2</xdr:col>
      <xdr:colOff>1187450</xdr:colOff>
      <xdr:row>12</xdr:row>
      <xdr:rowOff>139700</xdr:rowOff>
    </xdr:to>
    <xdr:sp macro="" textlink="">
      <xdr:nvSpPr>
        <xdr:cNvPr id="3" name="Rectangle 2"/>
        <xdr:cNvSpPr/>
      </xdr:nvSpPr>
      <xdr:spPr>
        <a:xfrm>
          <a:off x="1657350" y="2019300"/>
          <a:ext cx="2311400" cy="501650"/>
        </a:xfrm>
        <a:prstGeom prst="wedgeRectCallout">
          <a:avLst>
            <a:gd name="adj1" fmla="val -114514"/>
            <a:gd name="adj2" fmla="val -415900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 cas de rajout d'une feuille, écrire cette formule dans la nouvelle feuille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190500</xdr:rowOff>
    </xdr:from>
    <xdr:to>
      <xdr:col>1</xdr:col>
      <xdr:colOff>768350</xdr:colOff>
      <xdr:row>4</xdr:row>
      <xdr:rowOff>101600</xdr:rowOff>
    </xdr:to>
    <xdr:pic>
      <xdr:nvPicPr>
        <xdr:cNvPr id="3" name="Image 2" descr="箸２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190500"/>
          <a:ext cx="1066800" cy="800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190500</xdr:rowOff>
    </xdr:from>
    <xdr:to>
      <xdr:col>1</xdr:col>
      <xdr:colOff>768350</xdr:colOff>
      <xdr:row>4</xdr:row>
      <xdr:rowOff>101600</xdr:rowOff>
    </xdr:to>
    <xdr:pic>
      <xdr:nvPicPr>
        <xdr:cNvPr id="2" name="Image 1" descr="箸２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190500"/>
          <a:ext cx="1066800" cy="8001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6:P9" totalsRowShown="0" headerRowDxfId="128" dataDxfId="126" headerRowBorderDxfId="127" tableBorderDxfId="125" headerRowCellStyle="Normal 2">
  <autoFilter ref="A6:P9"/>
  <tableColumns count="16">
    <tableColumn id="1" name="Feuille" dataDxfId="124"/>
    <tableColumn id="2" name="Photo" dataDxfId="123"/>
    <tableColumn id="3" name="Référence" dataDxfId="122" dataCellStyle="Normal 2">
      <calculatedColumnFormula>INDIRECT("'"&amp;Tableau1[[#This Row],[Feuille]]&amp;"'!"&amp;C$5)</calculatedColumnFormula>
    </tableColumn>
    <tableColumn id="4" name="Désignation Japon" dataDxfId="121" dataCellStyle="Normal 2">
      <calculatedColumnFormula>INDIRECT("'"&amp;Tableau1[[#This Row],[Feuille]]&amp;"'!"&amp;D$5)</calculatedColumnFormula>
    </tableColumn>
    <tableColumn id="5" name="Désignation" dataDxfId="120" dataCellStyle="Normal 2">
      <calculatedColumnFormula>INDIRECT("'"&amp;Tableau1[[#This Row],[Feuille]]&amp;"'!"&amp;E$5)</calculatedColumnFormula>
    </tableColumn>
    <tableColumn id="6" name="Matière" dataDxfId="119" dataCellStyle="Normal 2">
      <calculatedColumnFormula>INDIRECT("'"&amp;Tableau1[[#This Row],[Feuille]]&amp;"'!"&amp;F$5)</calculatedColumnFormula>
    </tableColumn>
    <tableColumn id="7" name="Poids Moyen" dataDxfId="118" dataCellStyle="Normal 2">
      <calculatedColumnFormula>INDIRECT("'"&amp;Tableau1[[#This Row],[Feuille]]&amp;"'!"&amp;G$5)</calculatedColumnFormula>
    </tableColumn>
    <tableColumn id="8" name="Prix Achat DM" dataDxfId="117" dataCellStyle="Normal 2">
      <calculatedColumnFormula>INDIRECT("'"&amp;Tableau1[[#This Row],[Feuille]]&amp;"'!"&amp;H$5)</calculatedColumnFormula>
    </tableColumn>
    <tableColumn id="9" name="PRI" dataDxfId="116" dataCellStyle="Normal 2">
      <calculatedColumnFormula>INDIRECT("'"&amp;Tableau1[[#This Row],[Feuille]]&amp;"'!"&amp;I$5)</calculatedColumnFormula>
    </tableColumn>
    <tableColumn id="10" name="Prix d'Achat Boutique" dataDxfId="115" dataCellStyle="Normal 2">
      <calculatedColumnFormula>INDIRECT("'"&amp;Tableau1[[#This Row],[Feuille]]&amp;"'!"&amp;J$5)</calculatedColumnFormula>
    </tableColumn>
    <tableColumn id="11" name="PVC" dataDxfId="114" dataCellStyle="Normal 2">
      <calculatedColumnFormula>-Tableau1[[#This Row],[Prix d''Achat Boutique]]</calculatedColumnFormula>
    </tableColumn>
    <tableColumn id="12" name="Taux Marge DM" dataDxfId="113" dataCellStyle="Normal 2">
      <calculatedColumnFormula>INDIRECT("'"&amp;Tableau1[[#This Row],[Feuille]]&amp;"'!"&amp;L$5)</calculatedColumnFormula>
    </tableColumn>
    <tableColumn id="13" name="Marge Brute DM" dataDxfId="112" dataCellStyle="Normal 2"/>
    <tableColumn id="14" name="Taux Marge Boutique Japon" dataDxfId="111" dataCellStyle="Normal 2">
      <calculatedColumnFormula>INDIRECT("'"&amp;Tableau1[[#This Row],[Feuille]]&amp;"'!"&amp;N$5)</calculatedColumnFormula>
    </tableColumn>
    <tableColumn id="15" name="Marge Brute Boutique" dataDxfId="110" dataCellStyle="Normal 2">
      <calculatedColumnFormula>Tableau1[[#This Row],[PVC]]-Tableau1[[#This Row],[Prix d''Achat Boutique]]</calculatedColumnFormula>
    </tableColumn>
    <tableColumn id="16" name="Raccourci Fiche" dataDxfId="109" dataCellStyle="Normal 2">
      <calculatedColumnFormula>HYPERLINK($B$1&amp;"'"&amp;Tableau1[[#This Row],[Feuille]]&amp;"'!A1","aller à … "&amp;Tableau1[[#This Row],[Feuille]])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6:T9" totalsRowShown="0" headerRowDxfId="108" dataDxfId="106" headerRowBorderDxfId="107" tableBorderDxfId="105" totalsRowBorderDxfId="104" headerRowCellStyle="Normal 2" dataCellStyle="Normal 2">
  <autoFilter ref="A6:T9"/>
  <tableColumns count="20">
    <tableColumn id="1" name="Feuille" dataDxfId="103" totalsRowDxfId="19" dataCellStyle="Normal 2">
      <calculatedColumnFormula>test1!A1</calculatedColumnFormula>
    </tableColumn>
    <tableColumn id="2" name="Photo" dataDxfId="102" totalsRowDxfId="18" dataCellStyle="Normal 2"/>
    <tableColumn id="3" name="Référence" dataDxfId="101" totalsRowDxfId="17" dataCellStyle="Normal 2">
      <calculatedColumnFormula>INDIRECT("'"&amp;Tableau4[Feuille]&amp;"'!"&amp;C$5)</calculatedColumnFormula>
    </tableColumn>
    <tableColumn id="4" name="Désignation Japon" dataDxfId="100" totalsRowDxfId="16" dataCellStyle="Normal 2">
      <calculatedColumnFormula>INDIRECT("'"&amp;Tableau4[Feuille]&amp;"'!"&amp;D$5)</calculatedColumnFormula>
    </tableColumn>
    <tableColumn id="5" name="Désignation" dataDxfId="99" totalsRowDxfId="15" dataCellStyle="Normal 2">
      <calculatedColumnFormula>INDIRECT("'"&amp;Tableau4[Feuille]&amp;"'!"&amp;E$5)</calculatedColumnFormula>
    </tableColumn>
    <tableColumn id="6" name="Matière" dataDxfId="98" totalsRowDxfId="14" dataCellStyle="Normal 2">
      <calculatedColumnFormula>INDIRECT("'"&amp;Tableau4[Feuille]&amp;"'!"&amp;F$5)</calculatedColumnFormula>
    </tableColumn>
    <tableColumn id="7" name="Poids Moyen" dataDxfId="97" totalsRowDxfId="13" dataCellStyle="Normal 2">
      <calculatedColumnFormula>INDIRECT("'"&amp;Tableau4[Feuille]&amp;"'!"&amp;G$5)</calculatedColumnFormula>
    </tableColumn>
    <tableColumn id="8" name="Prix Achat Lex" dataDxfId="96" totalsRowDxfId="12" dataCellStyle="Normal 2">
      <calculatedColumnFormula>INDIRECT("'"&amp;Tableau4[Feuille]&amp;"'!"&amp;H$5)</calculatedColumnFormula>
    </tableColumn>
    <tableColumn id="9" name="P.V.C." dataDxfId="95" totalsRowDxfId="11" dataCellStyle="Normal 2">
      <calculatedColumnFormula>INDIRECT("'"&amp;Tableau4[Feuille]&amp;"'!"&amp;I$5)</calculatedColumnFormula>
    </tableColumn>
    <tableColumn id="10" name="P.A. BEP" dataDxfId="94" totalsRowDxfId="10" dataCellStyle="Normal 2">
      <calculatedColumnFormula>INDIRECT("'"&amp;Tableau4[Feuille]&amp;"'!"&amp;J$5)</calculatedColumnFormula>
    </tableColumn>
    <tableColumn id="11" name="Marge LEX -&gt; BEP" dataDxfId="93" totalsRowDxfId="9" dataCellStyle="Normal 2">
      <calculatedColumnFormula>INDIRECT("'"&amp;Tableau4[Feuille]&amp;"'!"&amp;K$5)</calculatedColumnFormula>
    </tableColumn>
    <tableColumn id="12" name="Marge Brute Lex -&gt; BEP" dataDxfId="92" totalsRowDxfId="8" dataCellStyle="Normal 2">
      <calculatedColumnFormula>INDIRECT("'"&amp;Tableau4[Feuille]&amp;"'!"&amp;L$5)</calculatedColumnFormula>
    </tableColumn>
    <tableColumn id="13" name="Taux Marge BEP" dataDxfId="91" totalsRowDxfId="7" dataCellStyle="Normal 2">
      <calculatedColumnFormula>test1!G88</calculatedColumnFormula>
    </tableColumn>
    <tableColumn id="14" name="Marge Brute BEP" dataDxfId="90" totalsRowDxfId="6" dataCellStyle="Normal 2">
      <calculatedColumnFormula>INDIRECT("'"&amp;Tableau4[Feuille]&amp;"'!"&amp;N$5)</calculatedColumnFormula>
    </tableColumn>
    <tableColumn id="15" name="P.A. Distributeurs" dataDxfId="89" totalsRowDxfId="5" dataCellStyle="Normal 2">
      <calculatedColumnFormula>INDIRECT("'"&amp;Tableau4[Feuille]&amp;"'!"&amp;O$5)</calculatedColumnFormula>
    </tableColumn>
    <tableColumn id="16" name="Marge LEX -&gt; Distributeurs" dataDxfId="88" totalsRowDxfId="4" dataCellStyle="Normal 2">
      <calculatedColumnFormula>INDIRECT("'"&amp;Tableau4[Feuille]&amp;"'!"&amp;P$5)</calculatedColumnFormula>
    </tableColumn>
    <tableColumn id="17" name="Marge Brute Lex  -&gt; Distributeurs" dataDxfId="87" totalsRowDxfId="3" dataCellStyle="Normal 2">
      <calculatedColumnFormula>O7-H7</calculatedColumnFormula>
    </tableColumn>
    <tableColumn id="18" name="Taux Marge Distributeur" dataDxfId="86" totalsRowDxfId="2" dataCellStyle="Normal 2">
      <calculatedColumnFormula>test1!G77</calculatedColumnFormula>
    </tableColumn>
    <tableColumn id="19" name="Marge Brute Distributeur" dataDxfId="85" totalsRowDxfId="1" dataCellStyle="Normal 2">
      <calculatedColumnFormula>I7-O7</calculatedColumnFormula>
    </tableColumn>
    <tableColumn id="20" name="Raccourci Fiche" dataDxfId="84" totalsRowDxfId="0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6:O8" totalsRowShown="0" headerRowDxfId="83" dataDxfId="82" headerRowCellStyle="Normal 2">
  <autoFilter ref="A6:O8"/>
  <tableColumns count="15">
    <tableColumn id="1" name="Feuille" dataDxfId="81" totalsRowDxfId="80" dataCellStyle="Normal 2">
      <calculatedColumnFormula>test1!A1</calculatedColumnFormula>
    </tableColumn>
    <tableColumn id="2" name="Photo" dataDxfId="79" totalsRowDxfId="78" dataCellStyle="Normal 2"/>
    <tableColumn id="3" name="Référence" dataDxfId="77" totalsRowDxfId="76" dataCellStyle="Normal 2">
      <calculatedColumnFormula>INDIRECT("'"&amp;Tableau1[[#This Row],[Feuille]]&amp;"'!"&amp;C$5)</calculatedColumnFormula>
    </tableColumn>
    <tableColumn id="4" name="Désignation" dataDxfId="75" totalsRowDxfId="74" dataCellStyle="Normal 2">
      <calculatedColumnFormula>INDIRECT("'"&amp;Tableau1[[#This Row],[Feuille]]&amp;"'!"&amp;D$5)</calculatedColumnFormula>
    </tableColumn>
    <tableColumn id="5" name="Matière" dataDxfId="73" totalsRowDxfId="72" dataCellStyle="Normal 2">
      <calculatedColumnFormula>INDIRECT("'"&amp;Tableau1[[#This Row],[Feuille]]&amp;"'!"&amp;E$5)</calculatedColumnFormula>
    </tableColumn>
    <tableColumn id="6" name="Poids Moyen" dataDxfId="71" totalsRowDxfId="70" dataCellStyle="Normal 2">
      <calculatedColumnFormula>INDIRECT("'"&amp;Tableau1[[#This Row],[Feuille]]&amp;"'!"&amp;F$5)</calculatedColumnFormula>
    </tableColumn>
    <tableColumn id="7" name="testé" dataDxfId="69" totalsRowDxfId="68" dataCellStyle="Normal 2">
      <calculatedColumnFormula>INDIRECT("'"&amp;Tableau1[[#This Row],[Feuille]]&amp;"'!"&amp;G$5)</calculatedColumnFormula>
    </tableColumn>
    <tableColumn id="8" name="Prix H.T." dataDxfId="67" totalsRowDxfId="66" dataCellStyle="Normal 2">
      <calculatedColumnFormula>INDIRECT("'"&amp;Tableau1[[#This Row],[Feuille]]&amp;"'!"&amp;H$5)</calculatedColumnFormula>
    </tableColumn>
    <tableColumn id="9" name="Unité de vente" dataDxfId="65" totalsRowDxfId="64" dataCellStyle="Normal 2">
      <calculatedColumnFormula>INDIRECT("'"&amp;Tableau1[[#This Row],[Feuille]]&amp;"'!"&amp;I$5)</calculatedColumnFormula>
    </tableColumn>
    <tableColumn id="10" name="U.V. / PCB" dataDxfId="63" totalsRowDxfId="62" dataCellStyle="Normal 2">
      <calculatedColumnFormula>INDIRECT("'"&amp;Tableau1[[#This Row],[Feuille]]&amp;"'!"&amp;J$5)</calculatedColumnFormula>
    </tableColumn>
    <tableColumn id="11" name="PCB/PAL" dataDxfId="61" totalsRowDxfId="60" dataCellStyle="Normal 2">
      <calculatedColumnFormula>INDIRECT("'"&amp;Tableau1[[#This Row],[Feuille]]&amp;"'!"&amp;K$5)</calculatedColumnFormula>
    </tableColumn>
    <tableColumn id="12" name="DLUO Moyenne" dataDxfId="59" totalsRowDxfId="58" dataCellStyle="Normal 2">
      <calculatedColumnFormula>INDIRECT("'"&amp;Tableau1[[#This Row],[Feuille]]&amp;"'!"&amp;L$5)</calculatedColumnFormula>
    </tableColumn>
    <tableColumn id="13" name="Code EAN" dataDxfId="57" totalsRowDxfId="56" dataCellStyle="Normal 2">
      <calculatedColumnFormula>INDIRECT("'"&amp;Tableau1[[#This Row],[Feuille]]&amp;"'!"&amp;M$5)</calculatedColumnFormula>
    </tableColumn>
    <tableColumn id="14" name="ITF 14" dataDxfId="55" totalsRowDxfId="54" dataCellStyle="Normal 2">
      <calculatedColumnFormula>INDIRECT("'"&amp;Tableau1[[#This Row],[Feuille]]&amp;"'!"&amp;N$5)</calculatedColumnFormula>
    </tableColumn>
    <tableColumn id="15" name="Raccourci Fiche" dataDxfId="53" totalsRowDxfId="52" dataCellStyle="Normal 2">
      <calculatedColumnFormula>HYPERLINK($B$1&amp;"'"&amp;Tableau3[[#This Row],[Feuille]]&amp;"'!A1","aller à … "&amp;Tableau3[[#This Row],[Feuille]])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6:O8" totalsRowShown="0" headerRowDxfId="51" dataDxfId="50" headerRowCellStyle="Normal 2">
  <autoFilter ref="A6:O8"/>
  <tableColumns count="15">
    <tableColumn id="1" name="Feuille" dataDxfId="49" totalsRowDxfId="48" dataCellStyle="Normal 2">
      <calculatedColumnFormula>test1!A1</calculatedColumnFormula>
    </tableColumn>
    <tableColumn id="2" name="Photo" dataDxfId="47" totalsRowDxfId="46" dataCellStyle="Normal 2"/>
    <tableColumn id="3" name="Référence" dataDxfId="45" totalsRowDxfId="44" dataCellStyle="Normal 2">
      <calculatedColumnFormula>INDIRECT("'"&amp;Tableau1[[#This Row],[Feuille]]&amp;"'!"&amp;C$5)</calculatedColumnFormula>
    </tableColumn>
    <tableColumn id="4" name="Désignation" dataDxfId="43" totalsRowDxfId="42" dataCellStyle="Normal 2">
      <calculatedColumnFormula>INDIRECT("'"&amp;Tableau1[[#This Row],[Feuille]]&amp;"'!"&amp;D$5)</calculatedColumnFormula>
    </tableColumn>
    <tableColumn id="5" name="Matière" dataDxfId="41" totalsRowDxfId="40" dataCellStyle="Normal 2">
      <calculatedColumnFormula>INDIRECT("'"&amp;Tableau1[[#This Row],[Feuille]]&amp;"'!"&amp;E$5)</calculatedColumnFormula>
    </tableColumn>
    <tableColumn id="6" name="Poids Moyen" dataDxfId="39" totalsRowDxfId="38" dataCellStyle="Normal 2">
      <calculatedColumnFormula>INDIRECT("'"&amp;Tableau1[[#This Row],[Feuille]]&amp;"'!"&amp;F$5)</calculatedColumnFormula>
    </tableColumn>
    <tableColumn id="7" name="Teste" dataDxfId="37" totalsRowDxfId="36" dataCellStyle="Normal 2">
      <calculatedColumnFormula>INDIRECT("'"&amp;Tableau1[[#This Row],[Feuille]]&amp;"'!"&amp;G$5)</calculatedColumnFormula>
    </tableColumn>
    <tableColumn id="8" name="Prix H.T." dataDxfId="35" totalsRowDxfId="34" dataCellStyle="Normal 2">
      <calculatedColumnFormula>INDIRECT("'"&amp;Tableau1[[#This Row],[Feuille]]&amp;"'!"&amp;H$5)</calculatedColumnFormula>
    </tableColumn>
    <tableColumn id="9" name="Unité de vente" dataDxfId="33" totalsRowDxfId="32" dataCellStyle="Normal 2">
      <calculatedColumnFormula>INDIRECT("'"&amp;Tableau1[[#This Row],[Feuille]]&amp;"'!"&amp;I$5)</calculatedColumnFormula>
    </tableColumn>
    <tableColumn id="10" name="U.V. / PCB" dataDxfId="31" totalsRowDxfId="30" dataCellStyle="Normal 2">
      <calculatedColumnFormula>INDIRECT("'"&amp;Tableau1[[#This Row],[Feuille]]&amp;"'!"&amp;J$5)</calculatedColumnFormula>
    </tableColumn>
    <tableColumn id="11" name="PCB/PAL" dataDxfId="29" totalsRowDxfId="28" dataCellStyle="Normal 2">
      <calculatedColumnFormula>INDIRECT("'"&amp;Tableau1[[#This Row],[Feuille]]&amp;"'!"&amp;K$5)</calculatedColumnFormula>
    </tableColumn>
    <tableColumn id="12" name="DLUO Moyenne" dataDxfId="27" totalsRowDxfId="26" dataCellStyle="Normal 2">
      <calculatedColumnFormula>INDIRECT("'"&amp;Tableau1[[#This Row],[Feuille]]&amp;"'!"&amp;L$5)</calculatedColumnFormula>
    </tableColumn>
    <tableColumn id="13" name="Code EAN" dataDxfId="25" totalsRowDxfId="24" dataCellStyle="Normal 2">
      <calculatedColumnFormula>INDIRECT("'"&amp;Tableau1[[#This Row],[Feuille]]&amp;"'!"&amp;M$5)</calculatedColumnFormula>
    </tableColumn>
    <tableColumn id="14" name="ITF 14" dataDxfId="23" totalsRowDxfId="22" dataCellStyle="Normal 2">
      <calculatedColumnFormula>INDIRECT("'"&amp;Tableau1[[#This Row],[Feuille]]&amp;"'!"&amp;N$5)</calculatedColumnFormula>
    </tableColumn>
    <tableColumn id="15" name="Raccourci Fiche" dataDxfId="21" totalsRowDxfId="20" dataCellStyle="Normal 2">
      <calculatedColumnFormula>HYPERLINK($B$1&amp;"'"&amp;Tableau2[[#This Row],[Feuille]]&amp;"'!A1","aller à … "&amp;Tableau2[[#This Row],[Feuille]])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9"/>
  <sheetViews>
    <sheetView workbookViewId="0">
      <selection activeCell="A2" sqref="A2:P4"/>
    </sheetView>
  </sheetViews>
  <sheetFormatPr baseColWidth="10" defaultColWidth="10.81640625" defaultRowHeight="15.5"/>
  <cols>
    <col min="1" max="1" width="11.36328125" style="280" bestFit="1" customWidth="1"/>
    <col min="2" max="2" width="22.6328125" style="280" bestFit="1" customWidth="1"/>
    <col min="3" max="3" width="14.6328125" style="280" bestFit="1" customWidth="1"/>
    <col min="4" max="4" width="22.1796875" style="280" bestFit="1" customWidth="1"/>
    <col min="5" max="5" width="16.1796875" style="280" bestFit="1" customWidth="1"/>
    <col min="6" max="6" width="12.6328125" style="280" bestFit="1" customWidth="1"/>
    <col min="7" max="7" width="17.1796875" style="281" bestFit="1" customWidth="1"/>
    <col min="8" max="8" width="18.36328125" style="282" bestFit="1" customWidth="1"/>
    <col min="9" max="9" width="8.36328125" style="283" bestFit="1" customWidth="1"/>
    <col min="10" max="10" width="25.1796875" style="282" bestFit="1" customWidth="1"/>
    <col min="11" max="11" width="9" style="284" bestFit="1" customWidth="1"/>
    <col min="12" max="12" width="19.81640625" style="285" bestFit="1" customWidth="1"/>
    <col min="13" max="13" width="20.453125" style="282" bestFit="1" customWidth="1"/>
    <col min="14" max="14" width="30.81640625" style="285" bestFit="1" customWidth="1"/>
    <col min="15" max="15" width="25.6328125" style="282" bestFit="1" customWidth="1"/>
    <col min="16" max="16" width="19.36328125" style="280" bestFit="1" customWidth="1"/>
    <col min="17" max="16384" width="10.81640625" style="280"/>
  </cols>
  <sheetData>
    <row r="1" spans="1:16">
      <c r="A1" s="231" t="str">
        <f ca="1">RIGHT(CELL("nomfichier",A1),LEN(CELL("nomfichier",A1))-FIND("]",CELL("nomfichier",A1)))</f>
        <v>Recap 日本</v>
      </c>
      <c r="B1" s="231" t="str">
        <f ca="1">MID(CELL("filename",A1),FIND("[",CELL("filename",A1)),SUM(FIND({"[";"]"},CELL("filename",A1))*{-1;1})+1)</f>
        <v>[Test tableau steelson.xlsx]</v>
      </c>
    </row>
    <row r="2" spans="1:16" ht="15" customHeight="1">
      <c r="A2" s="342" t="s">
        <v>40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342"/>
    </row>
    <row r="3" spans="1:16" ht="15" customHeight="1">
      <c r="A3" s="342"/>
      <c r="B3" s="342"/>
      <c r="C3" s="342"/>
      <c r="D3" s="342"/>
      <c r="E3" s="342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</row>
    <row r="4" spans="1:16" ht="16" customHeight="1">
      <c r="A4" s="342"/>
      <c r="B4" s="342"/>
      <c r="C4" s="342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</row>
    <row r="5" spans="1:16" s="286" customFormat="1">
      <c r="C5" s="286" t="s">
        <v>113</v>
      </c>
      <c r="D5" s="286" t="s">
        <v>114</v>
      </c>
      <c r="E5" s="286" t="s">
        <v>115</v>
      </c>
      <c r="F5" s="286" t="s">
        <v>116</v>
      </c>
      <c r="G5" s="287" t="s">
        <v>117</v>
      </c>
      <c r="H5" s="288" t="s">
        <v>118</v>
      </c>
      <c r="I5" s="289" t="s">
        <v>119</v>
      </c>
      <c r="J5" s="288" t="s">
        <v>120</v>
      </c>
      <c r="K5" s="290" t="s">
        <v>121</v>
      </c>
      <c r="L5" s="291" t="s">
        <v>122</v>
      </c>
      <c r="M5" s="288"/>
      <c r="N5" s="291" t="s">
        <v>123</v>
      </c>
      <c r="O5" s="288"/>
    </row>
    <row r="6" spans="1:16" s="292" customFormat="1">
      <c r="A6" s="292" t="s">
        <v>112</v>
      </c>
      <c r="B6" s="292" t="s">
        <v>83</v>
      </c>
      <c r="C6" s="293" t="s">
        <v>41</v>
      </c>
      <c r="D6" s="293" t="s">
        <v>64</v>
      </c>
      <c r="E6" s="293" t="s">
        <v>42</v>
      </c>
      <c r="F6" s="293" t="s">
        <v>103</v>
      </c>
      <c r="G6" s="293" t="s">
        <v>43</v>
      </c>
      <c r="H6" s="298" t="s">
        <v>53</v>
      </c>
      <c r="I6" s="292" t="s">
        <v>7</v>
      </c>
      <c r="J6" s="298" t="s">
        <v>52</v>
      </c>
      <c r="K6" s="299" t="s">
        <v>51</v>
      </c>
      <c r="L6" s="300" t="s">
        <v>54</v>
      </c>
      <c r="M6" s="298" t="s">
        <v>56</v>
      </c>
      <c r="N6" s="300" t="s">
        <v>65</v>
      </c>
      <c r="O6" s="298" t="s">
        <v>55</v>
      </c>
      <c r="P6" s="293" t="s">
        <v>82</v>
      </c>
    </row>
    <row r="7" spans="1:16" s="294" customFormat="1">
      <c r="A7" s="294" t="str">
        <f ca="1">test1!A1</f>
        <v>test1</v>
      </c>
      <c r="B7" s="295"/>
      <c r="C7" s="295" t="str">
        <f ca="1">INDIRECT("'"&amp;Tableau1[[#This Row],[Feuille]]&amp;"'!"&amp;C$5)</f>
        <v xml:space="preserve"> キノコ１</v>
      </c>
      <c r="D7" s="295" t="str">
        <f ca="1">INDIRECT("'"&amp;Tableau1[[#This Row],[Feuille]]&amp;"'!"&amp;D$5)</f>
        <v>キノコ</v>
      </c>
      <c r="E7" s="296" t="str">
        <f ca="1">INDIRECT("'"&amp;Tableau1[[#This Row],[Feuille]]&amp;"'!"&amp;E$5)</f>
        <v>Kinoko 1</v>
      </c>
      <c r="F7" s="296" t="str">
        <f ca="1">INDIRECT("'"&amp;Tableau1[[#This Row],[Feuille]]&amp;"'!"&amp;F$5)</f>
        <v>Inoki</v>
      </c>
      <c r="G7" s="281" t="str">
        <f ca="1">INDIRECT("'"&amp;Tableau1[[#This Row],[Feuille]]&amp;"'!"&amp;G$5)</f>
        <v>45 gr</v>
      </c>
      <c r="H7" s="282">
        <f ca="1">INDIRECT("'"&amp;Tableau1[[#This Row],[Feuille]]&amp;"'!"&amp;H$5)</f>
        <v>4.95</v>
      </c>
      <c r="I7" s="283">
        <f ca="1">INDIRECT("'"&amp;Tableau1[[#This Row],[Feuille]]&amp;"'!"&amp;I$5)</f>
        <v>5.0985000000000005</v>
      </c>
      <c r="J7" s="282">
        <f ca="1">INDIRECT("'"&amp;Tableau1[[#This Row],[Feuille]]&amp;"'!"&amp;J$5)</f>
        <v>6.6280500000000009</v>
      </c>
      <c r="K7" s="284">
        <f ca="1">-Tableau1[[#This Row],[Prix d''Achat Boutique]]</f>
        <v>-6.6280500000000009</v>
      </c>
      <c r="L7" s="285">
        <f ca="1">INDIRECT("'"&amp;Tableau1[[#This Row],[Feuille]]&amp;"'!"&amp;L$5)</f>
        <v>0.3</v>
      </c>
      <c r="M7" s="282">
        <f ca="1">J7-I7</f>
        <v>1.5295500000000004</v>
      </c>
      <c r="N7" s="285">
        <f ca="1">INDIRECT("'"&amp;Tableau1[[#This Row],[Feuille]]&amp;"'!"&amp;N$5)</f>
        <v>1.0564117651496292</v>
      </c>
      <c r="O7" s="282">
        <f ca="1">Tableau1[[#This Row],[PVC]]-Tableau1[[#This Row],[Prix d''Achat Boutique]]</f>
        <v>-13.256100000000002</v>
      </c>
      <c r="P7" s="297" t="str">
        <f ca="1">HYPERLINK($B$1&amp;"'"&amp;Tableau1[[#This Row],[Feuille]]&amp;"'!A1","aller à … "&amp;Tableau1[[#This Row],[Feuille]])</f>
        <v>aller à … test1</v>
      </c>
    </row>
    <row r="8" spans="1:16" s="294" customFormat="1">
      <c r="A8" s="295" t="str">
        <f ca="1">test2!A1</f>
        <v>test2</v>
      </c>
      <c r="B8" s="295"/>
      <c r="C8" s="295" t="str">
        <f ca="1">INDIRECT("'"&amp;Tableau1[[#This Row],[Feuille]]&amp;"'!"&amp;C$5)</f>
        <v>無花果</v>
      </c>
      <c r="D8" s="295" t="str">
        <f ca="1">INDIRECT("'"&amp;Tableau1[[#This Row],[Feuille]]&amp;"'!"&amp;D$5)</f>
        <v>無花果</v>
      </c>
      <c r="E8" s="296" t="str">
        <f ca="1">INDIRECT("'"&amp;Tableau1[[#This Row],[Feuille]]&amp;"'!"&amp;E$5)</f>
        <v>Figue</v>
      </c>
      <c r="F8" s="296" t="str">
        <f ca="1">INDIRECT("'"&amp;Tableau1[[#This Row],[Feuille]]&amp;"'!"&amp;F$5)</f>
        <v>Inoki</v>
      </c>
      <c r="G8" s="281" t="str">
        <f ca="1">INDIRECT("'"&amp;Tableau1[[#This Row],[Feuille]]&amp;"'!"&amp;G$5)</f>
        <v>45 gr</v>
      </c>
      <c r="H8" s="282">
        <f ca="1">INDIRECT("'"&amp;Tableau1[[#This Row],[Feuille]]&amp;"'!"&amp;H$5)</f>
        <v>5.0133999999999999</v>
      </c>
      <c r="I8" s="283">
        <f ca="1">INDIRECT("'"&amp;Tableau1[[#This Row],[Feuille]]&amp;"'!"&amp;I$5)</f>
        <v>5.2139359999999995</v>
      </c>
      <c r="J8" s="282">
        <f ca="1">INDIRECT("'"&amp;Tableau1[[#This Row],[Feuille]]&amp;"'!"&amp;J$5)</f>
        <v>6.7781167999999994</v>
      </c>
      <c r="K8" s="284">
        <f ca="1">-Tableau1[[#This Row],[Prix d''Achat Boutique]]</f>
        <v>-6.7781167999999994</v>
      </c>
      <c r="L8" s="285">
        <f ca="1">INDIRECT("'"&amp;Tableau1[[#This Row],[Feuille]]&amp;"'!"&amp;L$5)</f>
        <v>0.3</v>
      </c>
      <c r="M8" s="282"/>
      <c r="N8" s="285">
        <f ca="1">INDIRECT("'"&amp;Tableau1[[#This Row],[Feuille]]&amp;"'!"&amp;N$5)</f>
        <v>1.0108830228478802</v>
      </c>
      <c r="O8" s="282">
        <f ca="1">Tableau1[[#This Row],[PVC]]-Tableau1[[#This Row],[Prix d''Achat Boutique]]</f>
        <v>-13.556233599999999</v>
      </c>
      <c r="P8" s="297" t="str">
        <f ca="1">HYPERLINK($B$1&amp;"'"&amp;Tableau1[[#This Row],[Feuille]]&amp;"'!A1","aller à … "&amp;Tableau1[[#This Row],[Feuille]])</f>
        <v>aller à … test2</v>
      </c>
    </row>
    <row r="9" spans="1:16">
      <c r="A9" s="295" t="str">
        <f ca="1">test3!A1</f>
        <v>test3</v>
      </c>
      <c r="B9" s="303"/>
      <c r="C9" s="319" t="str">
        <f ca="1">INDIRECT("'"&amp;Tableau1[[#This Row],[Feuille]]&amp;"'!"&amp;C$5)</f>
        <v>無花果</v>
      </c>
      <c r="D9" s="319" t="str">
        <f ca="1">INDIRECT("'"&amp;Tableau1[[#This Row],[Feuille]]&amp;"'!"&amp;D$5)</f>
        <v>無花果</v>
      </c>
      <c r="E9" s="320" t="str">
        <f ca="1">INDIRECT("'"&amp;Tableau1[[#This Row],[Feuille]]&amp;"'!"&amp;E$5)</f>
        <v>Figue</v>
      </c>
      <c r="F9" s="320" t="str">
        <f ca="1">INDIRECT("'"&amp;Tableau1[[#This Row],[Feuille]]&amp;"'!"&amp;F$5)</f>
        <v>Inoki</v>
      </c>
      <c r="G9" s="321" t="str">
        <f ca="1">INDIRECT("'"&amp;Tableau1[[#This Row],[Feuille]]&amp;"'!"&amp;G$5)</f>
        <v>45 gr</v>
      </c>
      <c r="H9" s="322">
        <f ca="1">INDIRECT("'"&amp;Tableau1[[#This Row],[Feuille]]&amp;"'!"&amp;H$5)</f>
        <v>5.0133999999999999</v>
      </c>
      <c r="I9" s="323">
        <f ca="1">INDIRECT("'"&amp;Tableau1[[#This Row],[Feuille]]&amp;"'!"&amp;I$5)</f>
        <v>5.2139359999999995</v>
      </c>
      <c r="J9" s="322">
        <f ca="1">INDIRECT("'"&amp;Tableau1[[#This Row],[Feuille]]&amp;"'!"&amp;J$5)</f>
        <v>6.7781167999999994</v>
      </c>
      <c r="K9" s="324">
        <f ca="1">-Tableau1[[#This Row],[Prix d''Achat Boutique]]</f>
        <v>-6.7781167999999994</v>
      </c>
      <c r="L9" s="325">
        <f ca="1">INDIRECT("'"&amp;Tableau1[[#This Row],[Feuille]]&amp;"'!"&amp;L$5)</f>
        <v>0.3</v>
      </c>
      <c r="M9" s="322"/>
      <c r="N9" s="325">
        <f ca="1">INDIRECT("'"&amp;Tableau1[[#This Row],[Feuille]]&amp;"'!"&amp;N$5)</f>
        <v>1.0108830228478802</v>
      </c>
      <c r="O9" s="322">
        <f ca="1">Tableau1[[#This Row],[PVC]]-Tableau1[[#This Row],[Prix d''Achat Boutique]]</f>
        <v>-13.556233599999999</v>
      </c>
      <c r="P9" s="326" t="str">
        <f ca="1">HYPERLINK($B$1&amp;"'"&amp;Tableau1[[#This Row],[Feuille]]&amp;"'!A1","aller à … "&amp;Tableau1[[#This Row],[Feuille]])</f>
        <v>aller à … test3</v>
      </c>
    </row>
  </sheetData>
  <mergeCells count="1">
    <mergeCell ref="A2:P4"/>
  </mergeCells>
  <pageMargins left="0.75" right="0.75" top="1" bottom="1" header="0.5" footer="0.5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9"/>
  <sheetViews>
    <sheetView tabSelected="1" workbookViewId="0">
      <selection activeCell="C7" sqref="C7"/>
    </sheetView>
  </sheetViews>
  <sheetFormatPr baseColWidth="10" defaultColWidth="10.81640625" defaultRowHeight="15.5"/>
  <cols>
    <col min="1" max="1" width="12.6328125" style="183" bestFit="1" customWidth="1"/>
    <col min="2" max="2" width="10.81640625" style="183"/>
    <col min="3" max="3" width="11.81640625" style="183" customWidth="1"/>
    <col min="4" max="4" width="19.36328125" style="183" customWidth="1"/>
    <col min="5" max="5" width="38.453125" style="183" customWidth="1"/>
    <col min="6" max="6" width="10.81640625" style="183"/>
    <col min="7" max="7" width="14.453125" style="183" customWidth="1"/>
    <col min="8" max="8" width="15.08984375" style="183" customWidth="1"/>
    <col min="9" max="9" width="10.81640625" style="183"/>
    <col min="10" max="10" width="10.08984375" style="183" customWidth="1"/>
    <col min="11" max="11" width="18.1796875" style="183" customWidth="1"/>
    <col min="12" max="12" width="23.36328125" style="183" customWidth="1"/>
    <col min="13" max="13" width="17.1796875" style="183" customWidth="1"/>
    <col min="14" max="14" width="17.81640625" style="183" customWidth="1"/>
    <col min="15" max="15" width="18.36328125" style="183" customWidth="1"/>
    <col min="16" max="16" width="26.453125" style="183" customWidth="1"/>
    <col min="17" max="17" width="32.08984375" style="183" customWidth="1"/>
    <col min="18" max="18" width="24.6328125" style="183" customWidth="1"/>
    <col min="19" max="19" width="25.26953125" style="183" customWidth="1"/>
    <col min="20" max="20" width="16.6328125" style="183" customWidth="1"/>
    <col min="21" max="16384" width="10.81640625" style="183"/>
  </cols>
  <sheetData>
    <row r="1" spans="1:20">
      <c r="A1" s="231" t="str">
        <f ca="1">RIGHT(CELL("nomfichier",A1),LEN(CELL("nomfichier",A1))-FIND("]",CELL("nomfichier",A1)))</f>
        <v>Recap International</v>
      </c>
      <c r="B1" s="231" t="str">
        <f ca="1">MID(CELL("filename",A1),FIND("[",CELL("filename",A1)),SUM(FIND({"[";"]"},CELL("filename",A1))*{-1;1})+1)</f>
        <v>[Test tableau steelson.xlsx]</v>
      </c>
    </row>
    <row r="2" spans="1:20" ht="15" customHeight="1">
      <c r="A2" s="343" t="s">
        <v>40</v>
      </c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</row>
    <row r="3" spans="1:20" ht="15" customHeight="1">
      <c r="A3" s="343"/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343"/>
      <c r="N3" s="343"/>
      <c r="O3" s="343"/>
      <c r="P3" s="343"/>
      <c r="Q3" s="343"/>
      <c r="R3" s="343"/>
      <c r="S3" s="343"/>
      <c r="T3" s="343"/>
    </row>
    <row r="4" spans="1:20" ht="16" customHeight="1">
      <c r="A4" s="343"/>
      <c r="B4" s="343"/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</row>
    <row r="5" spans="1:20" s="286" customFormat="1">
      <c r="C5" s="286" t="s">
        <v>113</v>
      </c>
      <c r="D5" s="286" t="s">
        <v>114</v>
      </c>
      <c r="E5" s="286" t="s">
        <v>115</v>
      </c>
      <c r="F5" s="286" t="s">
        <v>116</v>
      </c>
      <c r="G5" s="287" t="s">
        <v>117</v>
      </c>
      <c r="H5" s="288" t="s">
        <v>133</v>
      </c>
      <c r="I5" s="289" t="s">
        <v>134</v>
      </c>
      <c r="J5" s="288" t="s">
        <v>135</v>
      </c>
      <c r="K5" s="290" t="s">
        <v>136</v>
      </c>
      <c r="L5" s="291" t="s">
        <v>122</v>
      </c>
      <c r="M5" s="288"/>
      <c r="N5" s="291" t="s">
        <v>123</v>
      </c>
      <c r="O5" s="288" t="s">
        <v>125</v>
      </c>
      <c r="P5" s="286" t="s">
        <v>137</v>
      </c>
      <c r="R5" s="286" t="s">
        <v>138</v>
      </c>
    </row>
    <row r="6" spans="1:20">
      <c r="A6" s="327" t="s">
        <v>112</v>
      </c>
      <c r="B6" s="328" t="s">
        <v>83</v>
      </c>
      <c r="C6" s="329" t="s">
        <v>41</v>
      </c>
      <c r="D6" s="329" t="s">
        <v>64</v>
      </c>
      <c r="E6" s="329" t="s">
        <v>42</v>
      </c>
      <c r="F6" s="330" t="s">
        <v>103</v>
      </c>
      <c r="G6" s="329" t="s">
        <v>43</v>
      </c>
      <c r="H6" s="331" t="s">
        <v>57</v>
      </c>
      <c r="I6" s="330" t="s">
        <v>104</v>
      </c>
      <c r="J6" s="331" t="s">
        <v>58</v>
      </c>
      <c r="K6" s="330" t="s">
        <v>105</v>
      </c>
      <c r="L6" s="330" t="s">
        <v>106</v>
      </c>
      <c r="M6" s="330" t="s">
        <v>62</v>
      </c>
      <c r="N6" s="330" t="s">
        <v>63</v>
      </c>
      <c r="O6" s="330" t="s">
        <v>59</v>
      </c>
      <c r="P6" s="330" t="s">
        <v>107</v>
      </c>
      <c r="Q6" s="330" t="s">
        <v>108</v>
      </c>
      <c r="R6" s="329" t="s">
        <v>61</v>
      </c>
      <c r="S6" s="329" t="s">
        <v>60</v>
      </c>
      <c r="T6" s="332" t="s">
        <v>82</v>
      </c>
    </row>
    <row r="7" spans="1:20" ht="30" customHeight="1">
      <c r="A7" s="333" t="str">
        <f ca="1">test1!A1</f>
        <v>test1</v>
      </c>
      <c r="B7" s="334"/>
      <c r="C7" s="335" t="str">
        <f ca="1">INDIRECT("'"&amp;Tableau4[Feuille]&amp;"'!"&amp;C$5)</f>
        <v xml:space="preserve"> キノコ１</v>
      </c>
      <c r="D7" s="335" t="str">
        <f ca="1">INDIRECT("'"&amp;Tableau4[Feuille]&amp;"'!"&amp;D$5)</f>
        <v>キノコ</v>
      </c>
      <c r="E7" s="336" t="str">
        <f ca="1">INDIRECT("'"&amp;Tableau4[Feuille]&amp;"'!"&amp;E$5)</f>
        <v>Kinoko 1</v>
      </c>
      <c r="F7" s="336" t="str">
        <f ca="1">INDIRECT("'"&amp;Tableau4[Feuille]&amp;"'!"&amp;F$5)</f>
        <v>Inoki</v>
      </c>
      <c r="G7" s="336" t="str">
        <f ca="1">INDIRECT("'"&amp;Tableau4[Feuille]&amp;"'!"&amp;G$5)</f>
        <v>45 gr</v>
      </c>
      <c r="H7" s="337">
        <f ca="1">INDIRECT("'"&amp;Tableau4[Feuille]&amp;"'!"&amp;H$5)</f>
        <v>6.1182000000000007</v>
      </c>
      <c r="I7" s="337">
        <f ca="1">INDIRECT("'"&amp;Tableau4[Feuille]&amp;"'!"&amp;I$5)</f>
        <v>12</v>
      </c>
      <c r="J7" s="338">
        <f ca="1">INDIRECT("'"&amp;Tableau4[Feuille]&amp;"'!"&amp;J$5)</f>
        <v>7.0359300000000005</v>
      </c>
      <c r="K7" s="339">
        <f ca="1">INDIRECT("'"&amp;Tableau4[Feuille]&amp;"'!"&amp;K$5)</f>
        <v>0.15</v>
      </c>
      <c r="L7" s="338">
        <f ca="1">INDIRECT("'"&amp;Tableau4[Feuille]&amp;"'!"&amp;L$5)</f>
        <v>0.3</v>
      </c>
      <c r="M7" s="339">
        <f>test1!G88</f>
        <v>0.61172723435281462</v>
      </c>
      <c r="N7" s="337">
        <f ca="1">INDIRECT("'"&amp;Tableau4[Feuille]&amp;"'!"&amp;N$5)</f>
        <v>1.0564117651496292</v>
      </c>
      <c r="O7" s="340">
        <f ca="1">INDIRECT("'"&amp;Tableau4[Feuille]&amp;"'!"&amp;O$5)</f>
        <v>8.6</v>
      </c>
      <c r="P7" s="339">
        <f ca="1">INDIRECT("'"&amp;Tableau4[Feuille]&amp;"'!"&amp;P$5)</f>
        <v>0.4056421823412113</v>
      </c>
      <c r="Q7" s="340">
        <f ca="1">O7-H7</f>
        <v>2.4817999999999989</v>
      </c>
      <c r="R7" s="339">
        <f>test1!G77</f>
        <v>0.31860465116279069</v>
      </c>
      <c r="S7" s="338">
        <f ca="1">I7-O7</f>
        <v>3.4000000000000004</v>
      </c>
      <c r="T7" s="341"/>
    </row>
    <row r="8" spans="1:20">
      <c r="A8" s="438" t="str">
        <f ca="1">test2!A1</f>
        <v>test2</v>
      </c>
      <c r="B8" s="334"/>
      <c r="C8" s="335" t="str">
        <f ca="1">INDIRECT("'"&amp;Tableau4[Feuille]&amp;"'!"&amp;C$5)</f>
        <v>無花果</v>
      </c>
      <c r="D8" s="439" t="str">
        <f ca="1">INDIRECT("'"&amp;Tableau4[Feuille]&amp;"'!"&amp;D$5)</f>
        <v>無花果</v>
      </c>
      <c r="E8" s="440" t="str">
        <f ca="1">INDIRECT("'"&amp;Tableau4[Feuille]&amp;"'!"&amp;E$5)</f>
        <v>Figue</v>
      </c>
      <c r="F8" s="440" t="str">
        <f ca="1">INDIRECT("'"&amp;Tableau4[Feuille]&amp;"'!"&amp;F$5)</f>
        <v>Inoki</v>
      </c>
      <c r="G8" s="440" t="str">
        <f ca="1">INDIRECT("'"&amp;Tableau4[Feuille]&amp;"'!"&amp;G$5)</f>
        <v>45 gr</v>
      </c>
      <c r="H8" s="441">
        <f ca="1">INDIRECT("'"&amp;Tableau4[Feuille]&amp;"'!"&amp;H$5)</f>
        <v>6.2567231999999997</v>
      </c>
      <c r="I8" s="441">
        <f ca="1">INDIRECT("'"&amp;Tableau4[Feuille]&amp;"'!"&amp;I$5)</f>
        <v>12</v>
      </c>
      <c r="J8" s="442">
        <f ca="1">INDIRECT("'"&amp;Tableau4[Feuille]&amp;"'!"&amp;J$5)</f>
        <v>7.1952316799999991</v>
      </c>
      <c r="K8" s="443">
        <f ca="1">INDIRECT("'"&amp;Tableau4[Feuille]&amp;"'!"&amp;K$5)</f>
        <v>0.15</v>
      </c>
      <c r="L8" s="442">
        <f ca="1">INDIRECT("'"&amp;Tableau4[Feuille]&amp;"'!"&amp;L$5)</f>
        <v>0.3</v>
      </c>
      <c r="M8" s="443">
        <f>test1!G89</f>
        <v>1.6117272343528146</v>
      </c>
      <c r="N8" s="441">
        <f ca="1">INDIRECT("'"&amp;Tableau4[Feuille]&amp;"'!"&amp;N$5)</f>
        <v>1.0108830228478802</v>
      </c>
      <c r="O8" s="444">
        <f ca="1">INDIRECT("'"&amp;Tableau4[Feuille]&amp;"'!"&amp;O$5)</f>
        <v>8.6</v>
      </c>
      <c r="P8" s="443">
        <f ca="1">INDIRECT("'"&amp;Tableau4[Feuille]&amp;"'!"&amp;P$5)</f>
        <v>0.37452141082411949</v>
      </c>
      <c r="Q8" s="444">
        <f ca="1">O8-H8</f>
        <v>2.3432767999999999</v>
      </c>
      <c r="R8" s="443">
        <f>test1!G78</f>
        <v>1.3186046511627907</v>
      </c>
      <c r="S8" s="442">
        <f ca="1">I8-O8</f>
        <v>3.4000000000000004</v>
      </c>
      <c r="T8" s="445"/>
    </row>
    <row r="9" spans="1:20">
      <c r="A9" s="438" t="str">
        <f ca="1">test3!A1</f>
        <v>test3</v>
      </c>
      <c r="B9" s="334"/>
      <c r="C9" s="439" t="str">
        <f ca="1">INDIRECT("'"&amp;Tableau4[Feuille]&amp;"'!"&amp;C$5)</f>
        <v>無花果</v>
      </c>
      <c r="D9" s="439" t="str">
        <f ca="1">INDIRECT("'"&amp;Tableau4[Feuille]&amp;"'!"&amp;D$5)</f>
        <v>無花果</v>
      </c>
      <c r="E9" s="440" t="str">
        <f ca="1">INDIRECT("'"&amp;Tableau4[Feuille]&amp;"'!"&amp;E$5)</f>
        <v>Figue</v>
      </c>
      <c r="F9" s="440" t="str">
        <f ca="1">INDIRECT("'"&amp;Tableau4[Feuille]&amp;"'!"&amp;F$5)</f>
        <v>Inoki</v>
      </c>
      <c r="G9" s="440" t="str">
        <f ca="1">INDIRECT("'"&amp;Tableau4[Feuille]&amp;"'!"&amp;G$5)</f>
        <v>45 gr</v>
      </c>
      <c r="H9" s="441">
        <f ca="1">INDIRECT("'"&amp;Tableau4[Feuille]&amp;"'!"&amp;H$5)</f>
        <v>6.2567231999999997</v>
      </c>
      <c r="I9" s="441">
        <f ca="1">INDIRECT("'"&amp;Tableau4[Feuille]&amp;"'!"&amp;I$5)</f>
        <v>12</v>
      </c>
      <c r="J9" s="442">
        <f ca="1">INDIRECT("'"&amp;Tableau4[Feuille]&amp;"'!"&amp;J$5)</f>
        <v>7.1952316799999991</v>
      </c>
      <c r="K9" s="443">
        <f ca="1">INDIRECT("'"&amp;Tableau4[Feuille]&amp;"'!"&amp;K$5)</f>
        <v>0.15</v>
      </c>
      <c r="L9" s="442">
        <f ca="1">INDIRECT("'"&amp;Tableau4[Feuille]&amp;"'!"&amp;L$5)</f>
        <v>0.3</v>
      </c>
      <c r="M9" s="443">
        <f>test1!G90</f>
        <v>0</v>
      </c>
      <c r="N9" s="441">
        <f ca="1">INDIRECT("'"&amp;Tableau4[Feuille]&amp;"'!"&amp;N$5)</f>
        <v>1.0108830228478802</v>
      </c>
      <c r="O9" s="444">
        <f ca="1">INDIRECT("'"&amp;Tableau4[Feuille]&amp;"'!"&amp;O$5)</f>
        <v>8.6</v>
      </c>
      <c r="P9" s="443">
        <f ca="1">INDIRECT("'"&amp;Tableau4[Feuille]&amp;"'!"&amp;P$5)</f>
        <v>0.37452141082411949</v>
      </c>
      <c r="Q9" s="444">
        <f ca="1">O9-H9</f>
        <v>2.3432767999999999</v>
      </c>
      <c r="R9" s="443">
        <f>test1!G79</f>
        <v>0</v>
      </c>
      <c r="S9" s="442">
        <f ca="1">I9-O9</f>
        <v>3.4000000000000004</v>
      </c>
      <c r="T9" s="445"/>
    </row>
  </sheetData>
  <mergeCells count="1">
    <mergeCell ref="A2:T4"/>
  </mergeCells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8"/>
  <sheetViews>
    <sheetView workbookViewId="0">
      <selection activeCell="C7" sqref="C7"/>
    </sheetView>
  </sheetViews>
  <sheetFormatPr baseColWidth="10" defaultColWidth="10.81640625" defaultRowHeight="15.5"/>
  <cols>
    <col min="1" max="2" width="10.81640625" style="280"/>
    <col min="3" max="3" width="11.81640625" style="280" customWidth="1"/>
    <col min="4" max="4" width="38.453125" style="280" customWidth="1"/>
    <col min="5" max="5" width="10.81640625" style="280"/>
    <col min="6" max="6" width="14.453125" style="280" customWidth="1"/>
    <col min="7" max="8" width="10.81640625" style="280"/>
    <col min="9" max="9" width="16" style="280" customWidth="1"/>
    <col min="10" max="10" width="11.6328125" style="280" customWidth="1"/>
    <col min="11" max="11" width="10.81640625" style="280"/>
    <col min="12" max="12" width="17" style="280" customWidth="1"/>
    <col min="13" max="14" width="17.36328125" style="280" customWidth="1"/>
    <col min="15" max="15" width="16.6328125" style="280" customWidth="1"/>
    <col min="16" max="16384" width="10.81640625" style="280"/>
  </cols>
  <sheetData>
    <row r="1" spans="1:18">
      <c r="A1" s="231" t="str">
        <f ca="1">RIGHT(CELL("nomfichier",A1),LEN(CELL("nomfichier",A1))-FIND("]",CELL("nomfichier",A1)))</f>
        <v>Recap  prix client</v>
      </c>
      <c r="B1" s="231" t="str">
        <f ca="1">MID(CELL("filename",A1),FIND("[",CELL("filename",A1)),SUM(FIND({"[";"]"},CELL("filename",A1))*{-1;1})+1)</f>
        <v>[Test tableau steelson.xlsx]</v>
      </c>
    </row>
    <row r="2" spans="1:18" ht="15.5" customHeight="1">
      <c r="A2" s="342" t="s">
        <v>40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302"/>
      <c r="Q2" s="302"/>
      <c r="R2" s="302"/>
    </row>
    <row r="3" spans="1:18" ht="15.5" customHeight="1">
      <c r="A3" s="342"/>
      <c r="B3" s="342"/>
      <c r="C3" s="342"/>
      <c r="D3" s="342"/>
      <c r="E3" s="342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02"/>
      <c r="Q3" s="302"/>
      <c r="R3" s="302"/>
    </row>
    <row r="4" spans="1:18" ht="15.5" customHeight="1">
      <c r="A4" s="342"/>
      <c r="B4" s="342"/>
      <c r="C4" s="342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02"/>
      <c r="Q4" s="302"/>
      <c r="R4" s="302"/>
    </row>
    <row r="5" spans="1:18" s="286" customFormat="1">
      <c r="C5" s="286" t="s">
        <v>113</v>
      </c>
      <c r="D5" s="286" t="s">
        <v>114</v>
      </c>
      <c r="E5" s="286" t="s">
        <v>116</v>
      </c>
      <c r="F5" s="286" t="s">
        <v>117</v>
      </c>
      <c r="G5" s="287" t="s">
        <v>132</v>
      </c>
      <c r="H5" s="288" t="s">
        <v>119</v>
      </c>
      <c r="I5" s="289" t="s">
        <v>126</v>
      </c>
      <c r="J5" s="288" t="s">
        <v>127</v>
      </c>
      <c r="K5" s="290" t="s">
        <v>128</v>
      </c>
      <c r="L5" s="291" t="s">
        <v>129</v>
      </c>
      <c r="M5" s="288" t="s">
        <v>130</v>
      </c>
      <c r="N5" s="291" t="s">
        <v>131</v>
      </c>
      <c r="O5" s="288"/>
    </row>
    <row r="6" spans="1:18" s="310" customFormat="1">
      <c r="A6" s="304" t="s">
        <v>112</v>
      </c>
      <c r="B6" s="292" t="s">
        <v>83</v>
      </c>
      <c r="C6" s="293" t="s">
        <v>41</v>
      </c>
      <c r="D6" s="293" t="s">
        <v>42</v>
      </c>
      <c r="E6" s="293" t="s">
        <v>103</v>
      </c>
      <c r="F6" s="293" t="s">
        <v>43</v>
      </c>
      <c r="G6" s="293" t="s">
        <v>109</v>
      </c>
      <c r="H6" s="293" t="s">
        <v>44</v>
      </c>
      <c r="I6" s="293" t="s">
        <v>45</v>
      </c>
      <c r="J6" s="293" t="s">
        <v>46</v>
      </c>
      <c r="K6" s="293" t="s">
        <v>47</v>
      </c>
      <c r="L6" s="293" t="s">
        <v>48</v>
      </c>
      <c r="M6" s="293" t="s">
        <v>49</v>
      </c>
      <c r="N6" s="293" t="s">
        <v>50</v>
      </c>
      <c r="O6" s="309" t="s">
        <v>82</v>
      </c>
    </row>
    <row r="7" spans="1:18">
      <c r="A7" s="306" t="str">
        <f ca="1">test1!A1</f>
        <v>test1</v>
      </c>
      <c r="B7" s="306"/>
      <c r="C7" s="306" t="str">
        <f ca="1">INDIRECT("'"&amp;Tableau3[[#This Row],[Feuille]]&amp;"'!"&amp;C$5)</f>
        <v xml:space="preserve"> キノコ１</v>
      </c>
      <c r="D7" s="305" t="str">
        <f ca="1">INDIRECT("'"&amp;Tableau3[[#This Row],[Feuille]]&amp;"'!"&amp;D$5)</f>
        <v>キノコ</v>
      </c>
      <c r="E7" s="305" t="str">
        <f ca="1">INDIRECT("'"&amp;Tableau3[[#This Row],[Feuille]]&amp;"'!"&amp;E$5)</f>
        <v>Inoki</v>
      </c>
      <c r="F7" s="305" t="str">
        <f ca="1">INDIRECT("'"&amp;Tableau3[[#This Row],[Feuille]]&amp;"'!"&amp;F$5)</f>
        <v>45 gr</v>
      </c>
      <c r="G7" s="305">
        <f ca="1">INDIRECT("'"&amp;Tableau3[[#This Row],[Feuille]]&amp;"'!"&amp;G$5)</f>
        <v>0</v>
      </c>
      <c r="H7" s="305">
        <f ca="1">INDIRECT("'"&amp;Tableau3[[#This Row],[Feuille]]&amp;"'!"&amp;H$5)</f>
        <v>5.0985000000000005</v>
      </c>
      <c r="I7" s="305">
        <f ca="1">INDIRECT("'"&amp;Tableau3[[#This Row],[Feuille]]&amp;"'!"&amp;I$5)</f>
        <v>6</v>
      </c>
      <c r="J7" s="307">
        <f ca="1">INDIRECT("'"&amp;Tableau3[[#This Row],[Feuille]]&amp;"'!"&amp;J$5)</f>
        <v>300</v>
      </c>
      <c r="K7" s="305">
        <f ca="1">INDIRECT("'"&amp;Tableau3[[#This Row],[Feuille]]&amp;"'!"&amp;K$5)</f>
        <v>6000</v>
      </c>
      <c r="L7" s="305" t="str">
        <f ca="1">INDIRECT("'"&amp;Tableau3[[#This Row],[Feuille]]&amp;"'!"&amp;L$5)</f>
        <v xml:space="preserve"> 3 ans</v>
      </c>
      <c r="M7" s="308">
        <f ca="1">INDIRECT("'"&amp;Tableau3[[#This Row],[Feuille]]&amp;"'!"&amp;M$5)</f>
        <v>3546786435617</v>
      </c>
      <c r="N7" s="308">
        <f ca="1">INDIRECT("'"&amp;Tableau3[[#This Row],[Feuille]]&amp;"'!"&amp;N$5)</f>
        <v>15467864356176</v>
      </c>
      <c r="O7" s="314" t="str">
        <f ca="1">HYPERLINK($B$1&amp;"'"&amp;Tableau3[[#This Row],[Feuille]]&amp;"'!A1","aller à … "&amp;Tableau3[[#This Row],[Feuille]])</f>
        <v>aller à … test1</v>
      </c>
    </row>
    <row r="8" spans="1:18" s="303" customFormat="1">
      <c r="A8" s="311" t="str">
        <f ca="1">test2!A1</f>
        <v>test2</v>
      </c>
      <c r="B8" s="311"/>
      <c r="C8" s="311" t="str">
        <f ca="1">INDIRECT("'"&amp;Tableau3[[#This Row],[Feuille]]&amp;"'!"&amp;C$5)</f>
        <v>無花果</v>
      </c>
      <c r="D8" s="312" t="str">
        <f ca="1">INDIRECT("'"&amp;Tableau3[[#This Row],[Feuille]]&amp;"'!"&amp;D$5)</f>
        <v>無花果</v>
      </c>
      <c r="E8" s="312" t="str">
        <f ca="1">INDIRECT("'"&amp;Tableau3[[#This Row],[Feuille]]&amp;"'!"&amp;E$5)</f>
        <v>Inoki</v>
      </c>
      <c r="F8" s="312" t="str">
        <f ca="1">INDIRECT("'"&amp;Tableau3[[#This Row],[Feuille]]&amp;"'!"&amp;F$5)</f>
        <v>45 gr</v>
      </c>
      <c r="G8" s="312">
        <f ca="1">INDIRECT("'"&amp;Tableau3[[#This Row],[Feuille]]&amp;"'!"&amp;G$5)</f>
        <v>0</v>
      </c>
      <c r="H8" s="312">
        <f ca="1">INDIRECT("'"&amp;Tableau3[[#This Row],[Feuille]]&amp;"'!"&amp;H$5)</f>
        <v>5.2139359999999995</v>
      </c>
      <c r="I8" s="312">
        <f ca="1">INDIRECT("'"&amp;Tableau3[[#This Row],[Feuille]]&amp;"'!"&amp;I$5)</f>
        <v>6</v>
      </c>
      <c r="J8" s="317">
        <f ca="1">INDIRECT("'"&amp;Tableau3[[#This Row],[Feuille]]&amp;"'!"&amp;J$5)</f>
        <v>300</v>
      </c>
      <c r="K8" s="312">
        <f ca="1">INDIRECT("'"&amp;Tableau3[[#This Row],[Feuille]]&amp;"'!"&amp;K$5)</f>
        <v>6000</v>
      </c>
      <c r="L8" s="312" t="str">
        <f ca="1">INDIRECT("'"&amp;Tableau3[[#This Row],[Feuille]]&amp;"'!"&amp;L$5)</f>
        <v xml:space="preserve"> 3 ans</v>
      </c>
      <c r="M8" s="313">
        <f ca="1">INDIRECT("'"&amp;Tableau3[[#This Row],[Feuille]]&amp;"'!"&amp;M$5)</f>
        <v>3546786435617</v>
      </c>
      <c r="N8" s="313">
        <f ca="1">INDIRECT("'"&amp;Tableau3[[#This Row],[Feuille]]&amp;"'!"&amp;N$5)</f>
        <v>15467864356176</v>
      </c>
      <c r="O8" s="318" t="str">
        <f ca="1">HYPERLINK($B$1&amp;"'"&amp;Tableau3[[#This Row],[Feuille]]&amp;"'!A1","aller à … "&amp;Tableau3[[#This Row],[Feuille]])</f>
        <v>aller à … test2</v>
      </c>
    </row>
  </sheetData>
  <mergeCells count="1">
    <mergeCell ref="A2:O4"/>
  </mergeCells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93"/>
  <sheetViews>
    <sheetView workbookViewId="0">
      <selection activeCell="A7" sqref="A7:XFD8"/>
    </sheetView>
  </sheetViews>
  <sheetFormatPr baseColWidth="10" defaultColWidth="10.81640625" defaultRowHeight="15.5"/>
  <cols>
    <col min="1" max="2" width="10.81640625" style="280"/>
    <col min="3" max="3" width="11.81640625" style="280" customWidth="1"/>
    <col min="4" max="4" width="38.453125" style="280" customWidth="1"/>
    <col min="5" max="5" width="10.81640625" style="280"/>
    <col min="6" max="6" width="14.453125" style="280" customWidth="1"/>
    <col min="7" max="8" width="10.81640625" style="280"/>
    <col min="9" max="9" width="16" style="280" customWidth="1"/>
    <col min="10" max="10" width="11.6328125" style="280" customWidth="1"/>
    <col min="11" max="11" width="10.81640625" style="280"/>
    <col min="12" max="12" width="17" style="280" customWidth="1"/>
    <col min="13" max="14" width="18.1796875" style="280" customWidth="1"/>
    <col min="15" max="15" width="16.6328125" style="280" customWidth="1"/>
    <col min="16" max="16384" width="10.81640625" style="280"/>
  </cols>
  <sheetData>
    <row r="1" spans="1:24">
      <c r="A1" s="231" t="str">
        <f ca="1">RIGHT(CELL("nomfichier",A1),LEN(CELL("nomfichier",A1))-FIND("]",CELL("nomfichier",A1)))</f>
        <v xml:space="preserve">Recap  prix client Ishibashi </v>
      </c>
      <c r="B1" s="231" t="str">
        <f ca="1">MID(CELL("filename",A1),FIND("[",CELL("filename",A1)),SUM(FIND({"[";"]"},CELL("filename",A1))*{-1;1})+1)</f>
        <v>[Test tableau steelson.xlsx]</v>
      </c>
      <c r="P1" s="301"/>
      <c r="Q1" s="301"/>
      <c r="R1" s="301"/>
      <c r="S1" s="301"/>
      <c r="T1" s="301"/>
      <c r="U1" s="301"/>
      <c r="V1" s="301"/>
      <c r="W1" s="301"/>
      <c r="X1" s="301"/>
    </row>
    <row r="2" spans="1:24" ht="15.5" customHeight="1">
      <c r="A2" s="342" t="s">
        <v>40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302"/>
      <c r="Q2" s="302"/>
      <c r="R2" s="302"/>
      <c r="S2" s="301"/>
      <c r="T2" s="301"/>
      <c r="U2" s="301"/>
      <c r="V2" s="301"/>
      <c r="W2" s="301"/>
      <c r="X2" s="301"/>
    </row>
    <row r="3" spans="1:24" ht="15.5" customHeight="1">
      <c r="A3" s="342"/>
      <c r="B3" s="342"/>
      <c r="C3" s="342"/>
      <c r="D3" s="342"/>
      <c r="E3" s="342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02"/>
      <c r="Q3" s="302"/>
      <c r="R3" s="302"/>
      <c r="S3" s="301"/>
      <c r="T3" s="301"/>
      <c r="U3" s="301"/>
      <c r="V3" s="301"/>
      <c r="W3" s="301"/>
      <c r="X3" s="301"/>
    </row>
    <row r="4" spans="1:24" ht="15.5" customHeight="1">
      <c r="A4" s="342"/>
      <c r="B4" s="342"/>
      <c r="C4" s="342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02"/>
      <c r="Q4" s="302"/>
      <c r="R4" s="302"/>
      <c r="S4" s="301"/>
      <c r="T4" s="301"/>
      <c r="U4" s="301"/>
      <c r="V4" s="301"/>
      <c r="W4" s="301"/>
      <c r="X4" s="301"/>
    </row>
    <row r="5" spans="1:24" s="315" customFormat="1">
      <c r="C5" s="315" t="s">
        <v>113</v>
      </c>
      <c r="D5" s="315" t="s">
        <v>115</v>
      </c>
      <c r="E5" s="315" t="s">
        <v>116</v>
      </c>
      <c r="F5" s="315" t="s">
        <v>117</v>
      </c>
      <c r="G5" s="287" t="s">
        <v>124</v>
      </c>
      <c r="H5" s="288" t="s">
        <v>125</v>
      </c>
      <c r="I5" s="289" t="s">
        <v>126</v>
      </c>
      <c r="J5" s="288" t="s">
        <v>127</v>
      </c>
      <c r="K5" s="290" t="s">
        <v>128</v>
      </c>
      <c r="L5" s="291" t="s">
        <v>129</v>
      </c>
      <c r="M5" s="288" t="s">
        <v>130</v>
      </c>
      <c r="N5" s="291" t="s">
        <v>131</v>
      </c>
      <c r="O5" s="288"/>
    </row>
    <row r="6" spans="1:24" s="316" customFormat="1">
      <c r="A6" s="304" t="s">
        <v>112</v>
      </c>
      <c r="B6" s="292" t="s">
        <v>83</v>
      </c>
      <c r="C6" s="293" t="s">
        <v>41</v>
      </c>
      <c r="D6" s="293" t="s">
        <v>42</v>
      </c>
      <c r="E6" s="293" t="s">
        <v>103</v>
      </c>
      <c r="F6" s="293" t="s">
        <v>43</v>
      </c>
      <c r="G6" s="293" t="s">
        <v>111</v>
      </c>
      <c r="H6" s="293" t="s">
        <v>44</v>
      </c>
      <c r="I6" s="293" t="s">
        <v>45</v>
      </c>
      <c r="J6" s="293" t="s">
        <v>46</v>
      </c>
      <c r="K6" s="293" t="s">
        <v>47</v>
      </c>
      <c r="L6" s="293" t="s">
        <v>48</v>
      </c>
      <c r="M6" s="293" t="s">
        <v>49</v>
      </c>
      <c r="N6" s="293" t="s">
        <v>50</v>
      </c>
      <c r="O6" s="309" t="s">
        <v>82</v>
      </c>
    </row>
    <row r="7" spans="1:24" s="303" customFormat="1">
      <c r="A7" s="306" t="str">
        <f ca="1">test1!A1</f>
        <v>test1</v>
      </c>
      <c r="B7" s="306"/>
      <c r="C7" s="306" t="str">
        <f ca="1">INDIRECT("'"&amp;Tableau2[[#This Row],[Feuille]]&amp;"'!"&amp;C$5)</f>
        <v xml:space="preserve"> キノコ１</v>
      </c>
      <c r="D7" s="305" t="str">
        <f ca="1">INDIRECT("'"&amp;Tableau2[[#This Row],[Feuille]]&amp;"'!"&amp;D$5)</f>
        <v>Kinoko 1</v>
      </c>
      <c r="E7" s="305" t="str">
        <f ca="1">INDIRECT("'"&amp;Tableau2[[#This Row],[Feuille]]&amp;"'!"&amp;E$5)</f>
        <v>Inoki</v>
      </c>
      <c r="F7" s="305" t="str">
        <f ca="1">INDIRECT("'"&amp;Tableau2[[#This Row],[Feuille]]&amp;"'!"&amp;F$5)</f>
        <v>45 gr</v>
      </c>
      <c r="G7" s="305" t="str">
        <f ca="1">INDIRECT("'"&amp;Tableau2[[#This Row],[Feuille]]&amp;"'!"&amp;G$5)</f>
        <v>TESTE :</v>
      </c>
      <c r="H7" s="305">
        <f ca="1">INDIRECT("'"&amp;Tableau2[[#This Row],[Feuille]]&amp;"'!"&amp;H$5)</f>
        <v>8.6</v>
      </c>
      <c r="I7" s="305">
        <f ca="1">INDIRECT("'"&amp;Tableau2[[#This Row],[Feuille]]&amp;"'!"&amp;I$5)</f>
        <v>6</v>
      </c>
      <c r="J7" s="307">
        <f ca="1">INDIRECT("'"&amp;Tableau2[[#This Row],[Feuille]]&amp;"'!"&amp;J$5)</f>
        <v>300</v>
      </c>
      <c r="K7" s="305">
        <f ca="1">INDIRECT("'"&amp;Tableau2[[#This Row],[Feuille]]&amp;"'!"&amp;K$5)</f>
        <v>6000</v>
      </c>
      <c r="L7" s="305" t="str">
        <f ca="1">INDIRECT("'"&amp;Tableau2[[#This Row],[Feuille]]&amp;"'!"&amp;L$5)</f>
        <v xml:space="preserve"> 3 ans</v>
      </c>
      <c r="M7" s="308">
        <f ca="1">INDIRECT("'"&amp;Tableau2[[#This Row],[Feuille]]&amp;"'!"&amp;M$5)</f>
        <v>3546786435617</v>
      </c>
      <c r="N7" s="308">
        <f ca="1">INDIRECT("'"&amp;Tableau2[[#This Row],[Feuille]]&amp;"'!"&amp;N$5)</f>
        <v>15467864356176</v>
      </c>
      <c r="O7" s="314" t="str">
        <f ca="1">HYPERLINK($B$1&amp;"'"&amp;Tableau2[[#This Row],[Feuille]]&amp;"'!A1","aller à … "&amp;Tableau2[[#This Row],[Feuille]])</f>
        <v>aller à … test1</v>
      </c>
    </row>
    <row r="8" spans="1:24" s="303" customFormat="1">
      <c r="A8" s="306" t="str">
        <f ca="1">+test2!A1</f>
        <v>test2</v>
      </c>
      <c r="B8" s="306"/>
      <c r="C8" s="306" t="str">
        <f ca="1">INDIRECT("'"&amp;Tableau2[[#This Row],[Feuille]]&amp;"'!"&amp;C$5)</f>
        <v>無花果</v>
      </c>
      <c r="D8" s="305" t="str">
        <f ca="1">INDIRECT("'"&amp;Tableau2[[#This Row],[Feuille]]&amp;"'!"&amp;D$5)</f>
        <v>Figue</v>
      </c>
      <c r="E8" s="305" t="str">
        <f ca="1">INDIRECT("'"&amp;Tableau2[[#This Row],[Feuille]]&amp;"'!"&amp;E$5)</f>
        <v>Inoki</v>
      </c>
      <c r="F8" s="305" t="str">
        <f ca="1">INDIRECT("'"&amp;Tableau2[[#This Row],[Feuille]]&amp;"'!"&amp;F$5)</f>
        <v>45 gr</v>
      </c>
      <c r="G8" s="305">
        <f ca="1">INDIRECT("'"&amp;Tableau2[[#This Row],[Feuille]]&amp;"'!"&amp;G$5)</f>
        <v>0</v>
      </c>
      <c r="H8" s="305">
        <f ca="1">INDIRECT("'"&amp;Tableau2[[#This Row],[Feuille]]&amp;"'!"&amp;H$5)</f>
        <v>8.6</v>
      </c>
      <c r="I8" s="305">
        <f ca="1">INDIRECT("'"&amp;Tableau2[[#This Row],[Feuille]]&amp;"'!"&amp;I$5)</f>
        <v>6</v>
      </c>
      <c r="J8" s="307">
        <f ca="1">INDIRECT("'"&amp;Tableau2[[#This Row],[Feuille]]&amp;"'!"&amp;J$5)</f>
        <v>300</v>
      </c>
      <c r="K8" s="305">
        <f ca="1">INDIRECT("'"&amp;Tableau2[[#This Row],[Feuille]]&amp;"'!"&amp;K$5)</f>
        <v>6000</v>
      </c>
      <c r="L8" s="305" t="str">
        <f ca="1">INDIRECT("'"&amp;Tableau2[[#This Row],[Feuille]]&amp;"'!"&amp;L$5)</f>
        <v xml:space="preserve"> 3 ans</v>
      </c>
      <c r="M8" s="308">
        <f ca="1">INDIRECT("'"&amp;Tableau2[[#This Row],[Feuille]]&amp;"'!"&amp;M$5)</f>
        <v>3546786435617</v>
      </c>
      <c r="N8" s="308">
        <f ca="1">INDIRECT("'"&amp;Tableau2[[#This Row],[Feuille]]&amp;"'!"&amp;N$5)</f>
        <v>15467864356176</v>
      </c>
      <c r="O8" s="314" t="str">
        <f ca="1">HYPERLINK($B$1&amp;"'"&amp;Tableau2[[#This Row],[Feuille]]&amp;"'!A1","aller à … "&amp;Tableau2[[#This Row],[Feuille]])</f>
        <v>aller à … test2</v>
      </c>
    </row>
    <row r="9" spans="1:24" s="303" customFormat="1"/>
    <row r="10" spans="1:24" s="303" customFormat="1"/>
    <row r="11" spans="1:24" s="303" customFormat="1"/>
    <row r="12" spans="1:24" s="303" customFormat="1"/>
    <row r="13" spans="1:24" s="303" customFormat="1"/>
    <row r="14" spans="1:24" s="303" customFormat="1"/>
    <row r="15" spans="1:24" s="303" customFormat="1"/>
    <row r="16" spans="1:24" s="303" customFormat="1"/>
    <row r="17" spans="16:24" s="303" customFormat="1"/>
    <row r="18" spans="16:24" s="303" customFormat="1"/>
    <row r="19" spans="16:24" s="303" customFormat="1"/>
    <row r="20" spans="16:24" s="303" customFormat="1"/>
    <row r="21" spans="16:24" s="303" customFormat="1"/>
    <row r="22" spans="16:24" s="303" customFormat="1"/>
    <row r="23" spans="16:24" s="303" customFormat="1"/>
    <row r="24" spans="16:24">
      <c r="P24" s="301"/>
      <c r="Q24" s="301"/>
      <c r="R24" s="301"/>
      <c r="S24" s="301"/>
      <c r="T24" s="301"/>
      <c r="U24" s="301"/>
      <c r="V24" s="301"/>
      <c r="W24" s="301"/>
      <c r="X24" s="301"/>
    </row>
    <row r="25" spans="16:24">
      <c r="P25" s="301"/>
      <c r="Q25" s="301"/>
      <c r="R25" s="301"/>
      <c r="S25" s="301"/>
      <c r="T25" s="301"/>
      <c r="U25" s="301"/>
      <c r="V25" s="301"/>
      <c r="W25" s="301"/>
      <c r="X25" s="301"/>
    </row>
    <row r="26" spans="16:24">
      <c r="P26" s="301"/>
      <c r="Q26" s="301"/>
      <c r="R26" s="301"/>
      <c r="S26" s="301"/>
      <c r="T26" s="301"/>
      <c r="U26" s="301"/>
      <c r="V26" s="301"/>
      <c r="W26" s="301"/>
      <c r="X26" s="301"/>
    </row>
    <row r="27" spans="16:24">
      <c r="P27" s="301"/>
      <c r="Q27" s="301"/>
      <c r="R27" s="301"/>
      <c r="S27" s="301"/>
      <c r="T27" s="301"/>
      <c r="U27" s="301"/>
      <c r="V27" s="301"/>
      <c r="W27" s="301"/>
      <c r="X27" s="301"/>
    </row>
    <row r="28" spans="16:24">
      <c r="P28" s="301"/>
      <c r="Q28" s="301"/>
      <c r="R28" s="301"/>
      <c r="S28" s="301"/>
      <c r="T28" s="301"/>
      <c r="U28" s="301"/>
      <c r="V28" s="301"/>
      <c r="W28" s="301"/>
      <c r="X28" s="301"/>
    </row>
    <row r="29" spans="16:24">
      <c r="P29" s="301"/>
      <c r="Q29" s="301"/>
      <c r="R29" s="301"/>
      <c r="S29" s="301"/>
      <c r="T29" s="301"/>
      <c r="U29" s="301"/>
      <c r="V29" s="301"/>
      <c r="W29" s="301"/>
      <c r="X29" s="301"/>
    </row>
    <row r="30" spans="16:24">
      <c r="P30" s="301"/>
      <c r="Q30" s="301"/>
      <c r="R30" s="301"/>
      <c r="S30" s="301"/>
      <c r="T30" s="301"/>
      <c r="U30" s="301"/>
      <c r="V30" s="301"/>
      <c r="W30" s="301"/>
      <c r="X30" s="301"/>
    </row>
    <row r="31" spans="16:24">
      <c r="P31" s="301"/>
      <c r="Q31" s="301"/>
      <c r="R31" s="301"/>
      <c r="S31" s="301"/>
      <c r="T31" s="301"/>
      <c r="U31" s="301"/>
      <c r="V31" s="301"/>
      <c r="W31" s="301"/>
      <c r="X31" s="301"/>
    </row>
    <row r="32" spans="16:24">
      <c r="P32" s="301"/>
      <c r="Q32" s="301"/>
      <c r="R32" s="301"/>
      <c r="S32" s="301"/>
      <c r="T32" s="301"/>
      <c r="U32" s="301"/>
      <c r="V32" s="301"/>
      <c r="W32" s="301"/>
      <c r="X32" s="301"/>
    </row>
    <row r="33" spans="16:24">
      <c r="P33" s="301"/>
      <c r="Q33" s="301"/>
      <c r="R33" s="301"/>
      <c r="S33" s="301"/>
      <c r="T33" s="301"/>
      <c r="U33" s="301"/>
      <c r="V33" s="301"/>
      <c r="W33" s="301"/>
      <c r="X33" s="301"/>
    </row>
    <row r="34" spans="16:24">
      <c r="P34" s="301"/>
      <c r="Q34" s="301"/>
      <c r="R34" s="301"/>
      <c r="S34" s="301"/>
      <c r="T34" s="301"/>
      <c r="U34" s="301"/>
      <c r="V34" s="301"/>
      <c r="W34" s="301"/>
      <c r="X34" s="301"/>
    </row>
    <row r="35" spans="16:24">
      <c r="P35" s="301"/>
      <c r="Q35" s="301"/>
      <c r="R35" s="301"/>
      <c r="S35" s="301"/>
      <c r="T35" s="301"/>
      <c r="U35" s="301"/>
      <c r="V35" s="301"/>
      <c r="W35" s="301"/>
      <c r="X35" s="301"/>
    </row>
    <row r="36" spans="16:24">
      <c r="P36" s="301"/>
      <c r="Q36" s="301"/>
      <c r="R36" s="301"/>
      <c r="S36" s="301"/>
      <c r="T36" s="301"/>
      <c r="U36" s="301"/>
      <c r="V36" s="301"/>
      <c r="W36" s="301"/>
      <c r="X36" s="301"/>
    </row>
    <row r="37" spans="16:24">
      <c r="P37" s="301"/>
      <c r="Q37" s="301"/>
      <c r="R37" s="301"/>
      <c r="S37" s="301"/>
      <c r="T37" s="301"/>
      <c r="U37" s="301"/>
      <c r="V37" s="301"/>
      <c r="W37" s="301"/>
      <c r="X37" s="301"/>
    </row>
    <row r="38" spans="16:24">
      <c r="P38" s="301"/>
      <c r="Q38" s="301"/>
      <c r="R38" s="301"/>
      <c r="S38" s="301"/>
      <c r="T38" s="301"/>
      <c r="U38" s="301"/>
      <c r="V38" s="301"/>
      <c r="W38" s="301"/>
      <c r="X38" s="301"/>
    </row>
    <row r="39" spans="16:24">
      <c r="P39" s="301"/>
      <c r="Q39" s="301"/>
      <c r="R39" s="301"/>
      <c r="S39" s="301"/>
      <c r="T39" s="301"/>
      <c r="U39" s="301"/>
      <c r="V39" s="301"/>
      <c r="W39" s="301"/>
      <c r="X39" s="301"/>
    </row>
    <row r="40" spans="16:24">
      <c r="P40" s="301"/>
      <c r="Q40" s="301"/>
      <c r="R40" s="301"/>
      <c r="S40" s="301"/>
      <c r="T40" s="301"/>
      <c r="U40" s="301"/>
      <c r="V40" s="301"/>
      <c r="W40" s="301"/>
      <c r="X40" s="301"/>
    </row>
    <row r="41" spans="16:24">
      <c r="P41" s="301"/>
      <c r="Q41" s="301"/>
      <c r="R41" s="301"/>
      <c r="S41" s="301"/>
      <c r="T41" s="301"/>
      <c r="U41" s="301"/>
      <c r="V41" s="301"/>
      <c r="W41" s="301"/>
      <c r="X41" s="301"/>
    </row>
    <row r="42" spans="16:24">
      <c r="P42" s="301"/>
      <c r="Q42" s="301"/>
      <c r="R42" s="301"/>
      <c r="S42" s="301"/>
      <c r="T42" s="301"/>
      <c r="U42" s="301"/>
      <c r="V42" s="301"/>
      <c r="W42" s="301"/>
      <c r="X42" s="301"/>
    </row>
    <row r="43" spans="16:24">
      <c r="P43" s="301"/>
      <c r="Q43" s="301"/>
      <c r="R43" s="301"/>
      <c r="S43" s="301"/>
      <c r="T43" s="301"/>
      <c r="U43" s="301"/>
      <c r="V43" s="301"/>
      <c r="W43" s="301"/>
      <c r="X43" s="301"/>
    </row>
    <row r="44" spans="16:24">
      <c r="P44" s="301"/>
      <c r="Q44" s="301"/>
      <c r="R44" s="301"/>
      <c r="S44" s="301"/>
      <c r="T44" s="301"/>
      <c r="U44" s="301"/>
      <c r="V44" s="301"/>
      <c r="W44" s="301"/>
      <c r="X44" s="301"/>
    </row>
    <row r="45" spans="16:24">
      <c r="P45" s="301"/>
      <c r="Q45" s="301"/>
      <c r="R45" s="301"/>
      <c r="S45" s="301"/>
      <c r="T45" s="301"/>
      <c r="U45" s="301"/>
      <c r="V45" s="301"/>
      <c r="W45" s="301"/>
      <c r="X45" s="301"/>
    </row>
    <row r="46" spans="16:24">
      <c r="P46" s="301"/>
      <c r="Q46" s="301"/>
      <c r="R46" s="301"/>
      <c r="S46" s="301"/>
      <c r="T46" s="301"/>
      <c r="U46" s="301"/>
      <c r="V46" s="301"/>
      <c r="W46" s="301"/>
      <c r="X46" s="301"/>
    </row>
    <row r="47" spans="16:24">
      <c r="P47" s="301"/>
      <c r="Q47" s="301"/>
      <c r="R47" s="301"/>
      <c r="S47" s="301"/>
      <c r="T47" s="301"/>
      <c r="U47" s="301"/>
      <c r="V47" s="301"/>
      <c r="W47" s="301"/>
      <c r="X47" s="301"/>
    </row>
    <row r="48" spans="16:24">
      <c r="P48" s="301"/>
      <c r="Q48" s="301"/>
      <c r="R48" s="301"/>
      <c r="S48" s="301"/>
      <c r="T48" s="301"/>
      <c r="U48" s="301"/>
      <c r="V48" s="301"/>
      <c r="W48" s="301"/>
      <c r="X48" s="301"/>
    </row>
    <row r="49" spans="16:24">
      <c r="P49" s="301"/>
      <c r="Q49" s="301"/>
      <c r="R49" s="301"/>
      <c r="S49" s="301"/>
      <c r="T49" s="301"/>
      <c r="U49" s="301"/>
      <c r="V49" s="301"/>
      <c r="W49" s="301"/>
      <c r="X49" s="301"/>
    </row>
    <row r="50" spans="16:24">
      <c r="P50" s="301"/>
      <c r="Q50" s="301"/>
      <c r="R50" s="301"/>
      <c r="S50" s="301"/>
      <c r="T50" s="301"/>
      <c r="U50" s="301"/>
      <c r="V50" s="301"/>
      <c r="W50" s="301"/>
      <c r="X50" s="301"/>
    </row>
    <row r="51" spans="16:24">
      <c r="P51" s="301"/>
      <c r="Q51" s="301"/>
      <c r="R51" s="301"/>
      <c r="S51" s="301"/>
      <c r="T51" s="301"/>
      <c r="U51" s="301"/>
      <c r="V51" s="301"/>
      <c r="W51" s="301"/>
      <c r="X51" s="301"/>
    </row>
    <row r="52" spans="16:24">
      <c r="P52" s="301"/>
      <c r="Q52" s="301"/>
      <c r="R52" s="301"/>
      <c r="S52" s="301"/>
      <c r="T52" s="301"/>
      <c r="U52" s="301"/>
      <c r="V52" s="301"/>
      <c r="W52" s="301"/>
      <c r="X52" s="301"/>
    </row>
    <row r="53" spans="16:24">
      <c r="P53" s="301"/>
      <c r="Q53" s="301"/>
      <c r="R53" s="301"/>
      <c r="S53" s="301"/>
      <c r="T53" s="301"/>
      <c r="U53" s="301"/>
      <c r="V53" s="301"/>
      <c r="W53" s="301"/>
      <c r="X53" s="301"/>
    </row>
    <row r="54" spans="16:24">
      <c r="P54" s="301"/>
      <c r="Q54" s="301"/>
      <c r="R54" s="301"/>
      <c r="S54" s="301"/>
      <c r="T54" s="301"/>
      <c r="U54" s="301"/>
      <c r="V54" s="301"/>
      <c r="W54" s="301"/>
      <c r="X54" s="301"/>
    </row>
    <row r="55" spans="16:24">
      <c r="P55" s="301"/>
      <c r="Q55" s="301"/>
      <c r="R55" s="301"/>
      <c r="S55" s="301"/>
      <c r="T55" s="301"/>
      <c r="U55" s="301"/>
      <c r="V55" s="301"/>
      <c r="W55" s="301"/>
      <c r="X55" s="301"/>
    </row>
    <row r="56" spans="16:24">
      <c r="P56" s="301"/>
      <c r="Q56" s="301"/>
      <c r="R56" s="301"/>
      <c r="S56" s="301"/>
      <c r="T56" s="301"/>
      <c r="U56" s="301"/>
      <c r="V56" s="301"/>
      <c r="W56" s="301"/>
      <c r="X56" s="301"/>
    </row>
    <row r="57" spans="16:24">
      <c r="P57" s="301"/>
      <c r="Q57" s="301"/>
      <c r="R57" s="301"/>
      <c r="S57" s="301"/>
      <c r="T57" s="301"/>
      <c r="U57" s="301"/>
      <c r="V57" s="301"/>
      <c r="W57" s="301"/>
      <c r="X57" s="301"/>
    </row>
    <row r="58" spans="16:24">
      <c r="P58" s="301"/>
      <c r="Q58" s="301"/>
      <c r="R58" s="301"/>
      <c r="S58" s="301"/>
      <c r="T58" s="301"/>
      <c r="U58" s="301"/>
      <c r="V58" s="301"/>
      <c r="W58" s="301"/>
      <c r="X58" s="301"/>
    </row>
    <row r="59" spans="16:24">
      <c r="P59" s="301"/>
      <c r="Q59" s="301"/>
      <c r="R59" s="301"/>
      <c r="S59" s="301"/>
      <c r="T59" s="301"/>
      <c r="U59" s="301"/>
      <c r="V59" s="301"/>
      <c r="W59" s="301"/>
      <c r="X59" s="301"/>
    </row>
    <row r="60" spans="16:24">
      <c r="P60" s="301"/>
      <c r="Q60" s="301"/>
      <c r="R60" s="301"/>
      <c r="S60" s="301"/>
      <c r="T60" s="301"/>
      <c r="U60" s="301"/>
      <c r="V60" s="301"/>
      <c r="W60" s="301"/>
      <c r="X60" s="301"/>
    </row>
    <row r="61" spans="16:24">
      <c r="P61" s="301"/>
      <c r="Q61" s="301"/>
      <c r="R61" s="301"/>
      <c r="S61" s="301"/>
      <c r="T61" s="301"/>
      <c r="U61" s="301"/>
      <c r="V61" s="301"/>
      <c r="W61" s="301"/>
      <c r="X61" s="301"/>
    </row>
    <row r="62" spans="16:24">
      <c r="P62" s="301"/>
      <c r="Q62" s="301"/>
      <c r="R62" s="301"/>
      <c r="S62" s="301"/>
      <c r="T62" s="301"/>
      <c r="U62" s="301"/>
      <c r="V62" s="301"/>
      <c r="W62" s="301"/>
      <c r="X62" s="301"/>
    </row>
    <row r="63" spans="16:24">
      <c r="P63" s="301"/>
      <c r="Q63" s="301"/>
      <c r="R63" s="301"/>
      <c r="S63" s="301"/>
      <c r="T63" s="301"/>
      <c r="U63" s="301"/>
      <c r="V63" s="301"/>
      <c r="W63" s="301"/>
      <c r="X63" s="301"/>
    </row>
    <row r="64" spans="16:24">
      <c r="P64" s="301"/>
      <c r="Q64" s="301"/>
      <c r="R64" s="301"/>
      <c r="S64" s="301"/>
      <c r="T64" s="301"/>
      <c r="U64" s="301"/>
      <c r="V64" s="301"/>
      <c r="W64" s="301"/>
      <c r="X64" s="301"/>
    </row>
    <row r="65" spans="16:24">
      <c r="P65" s="301"/>
      <c r="Q65" s="301"/>
      <c r="R65" s="301"/>
      <c r="S65" s="301"/>
      <c r="T65" s="301"/>
      <c r="U65" s="301"/>
      <c r="V65" s="301"/>
      <c r="W65" s="301"/>
      <c r="X65" s="301"/>
    </row>
    <row r="66" spans="16:24">
      <c r="P66" s="301"/>
      <c r="Q66" s="301"/>
      <c r="R66" s="301"/>
      <c r="S66" s="301"/>
      <c r="T66" s="301"/>
      <c r="U66" s="301"/>
      <c r="V66" s="301"/>
      <c r="W66" s="301"/>
      <c r="X66" s="301"/>
    </row>
    <row r="67" spans="16:24">
      <c r="P67" s="301"/>
      <c r="Q67" s="301"/>
      <c r="R67" s="301"/>
      <c r="S67" s="301"/>
      <c r="T67" s="301"/>
      <c r="U67" s="301"/>
      <c r="V67" s="301"/>
      <c r="W67" s="301"/>
      <c r="X67" s="301"/>
    </row>
    <row r="68" spans="16:24">
      <c r="P68" s="301"/>
      <c r="Q68" s="301"/>
      <c r="R68" s="301"/>
      <c r="S68" s="301"/>
      <c r="T68" s="301"/>
      <c r="U68" s="301"/>
      <c r="V68" s="301"/>
      <c r="W68" s="301"/>
      <c r="X68" s="301"/>
    </row>
    <row r="69" spans="16:24">
      <c r="P69" s="301"/>
      <c r="Q69" s="301"/>
      <c r="R69" s="301"/>
      <c r="S69" s="301"/>
      <c r="T69" s="301"/>
      <c r="U69" s="301"/>
      <c r="V69" s="301"/>
      <c r="W69" s="301"/>
      <c r="X69" s="301"/>
    </row>
    <row r="70" spans="16:24">
      <c r="P70" s="301"/>
      <c r="Q70" s="301"/>
      <c r="R70" s="301"/>
      <c r="S70" s="301"/>
      <c r="T70" s="301"/>
      <c r="U70" s="301"/>
      <c r="V70" s="301"/>
      <c r="W70" s="301"/>
      <c r="X70" s="301"/>
    </row>
    <row r="71" spans="16:24">
      <c r="P71" s="301"/>
      <c r="Q71" s="301"/>
      <c r="R71" s="301"/>
      <c r="S71" s="301"/>
      <c r="T71" s="301"/>
      <c r="U71" s="301"/>
      <c r="V71" s="301"/>
      <c r="W71" s="301"/>
      <c r="X71" s="301"/>
    </row>
    <row r="72" spans="16:24">
      <c r="P72" s="301"/>
      <c r="Q72" s="301"/>
      <c r="R72" s="301"/>
      <c r="S72" s="301"/>
      <c r="T72" s="301"/>
      <c r="U72" s="301"/>
      <c r="V72" s="301"/>
      <c r="W72" s="301"/>
      <c r="X72" s="301"/>
    </row>
    <row r="73" spans="16:24">
      <c r="P73" s="301"/>
      <c r="Q73" s="301"/>
      <c r="R73" s="301"/>
      <c r="S73" s="301"/>
      <c r="T73" s="301"/>
      <c r="U73" s="301"/>
      <c r="V73" s="301"/>
      <c r="W73" s="301"/>
      <c r="X73" s="301"/>
    </row>
    <row r="74" spans="16:24">
      <c r="P74" s="301"/>
      <c r="Q74" s="301"/>
      <c r="R74" s="301"/>
      <c r="S74" s="301"/>
      <c r="T74" s="301"/>
      <c r="U74" s="301"/>
      <c r="V74" s="301"/>
      <c r="W74" s="301"/>
      <c r="X74" s="301"/>
    </row>
    <row r="75" spans="16:24">
      <c r="P75" s="301"/>
      <c r="Q75" s="301"/>
      <c r="R75" s="301"/>
      <c r="S75" s="301"/>
      <c r="T75" s="301"/>
      <c r="U75" s="301"/>
      <c r="V75" s="301"/>
      <c r="W75" s="301"/>
      <c r="X75" s="301"/>
    </row>
    <row r="76" spans="16:24">
      <c r="P76" s="301"/>
      <c r="Q76" s="301"/>
      <c r="R76" s="301"/>
      <c r="S76" s="301"/>
      <c r="T76" s="301"/>
      <c r="U76" s="301"/>
      <c r="V76" s="301"/>
      <c r="W76" s="301"/>
      <c r="X76" s="301"/>
    </row>
    <row r="77" spans="16:24">
      <c r="P77" s="301"/>
      <c r="Q77" s="301"/>
      <c r="R77" s="301"/>
      <c r="S77" s="301"/>
      <c r="T77" s="301"/>
      <c r="U77" s="301"/>
      <c r="V77" s="301"/>
      <c r="W77" s="301"/>
      <c r="X77" s="301"/>
    </row>
    <row r="78" spans="16:24">
      <c r="P78" s="301"/>
      <c r="Q78" s="301"/>
      <c r="R78" s="301"/>
      <c r="S78" s="301"/>
      <c r="T78" s="301"/>
      <c r="U78" s="301"/>
      <c r="V78" s="301"/>
      <c r="W78" s="301"/>
      <c r="X78" s="301"/>
    </row>
    <row r="79" spans="16:24">
      <c r="P79" s="301"/>
      <c r="Q79" s="301"/>
      <c r="R79" s="301"/>
      <c r="S79" s="301"/>
      <c r="T79" s="301"/>
      <c r="U79" s="301"/>
      <c r="V79" s="301"/>
      <c r="W79" s="301"/>
      <c r="X79" s="301"/>
    </row>
    <row r="80" spans="16:24">
      <c r="P80" s="301"/>
      <c r="Q80" s="301"/>
      <c r="R80" s="301"/>
      <c r="S80" s="301"/>
      <c r="T80" s="301"/>
      <c r="U80" s="301"/>
      <c r="V80" s="301"/>
      <c r="W80" s="301"/>
      <c r="X80" s="301"/>
    </row>
    <row r="81" spans="16:24">
      <c r="P81" s="301"/>
      <c r="Q81" s="301"/>
      <c r="R81" s="301"/>
      <c r="S81" s="301"/>
      <c r="T81" s="301"/>
      <c r="U81" s="301"/>
      <c r="V81" s="301"/>
      <c r="W81" s="301"/>
      <c r="X81" s="301"/>
    </row>
    <row r="82" spans="16:24">
      <c r="P82" s="301"/>
      <c r="Q82" s="301"/>
      <c r="R82" s="301"/>
      <c r="S82" s="301"/>
      <c r="T82" s="301"/>
      <c r="U82" s="301"/>
      <c r="V82" s="301"/>
      <c r="W82" s="301"/>
      <c r="X82" s="301"/>
    </row>
    <row r="83" spans="16:24">
      <c r="P83" s="301"/>
      <c r="Q83" s="301"/>
      <c r="R83" s="301"/>
      <c r="S83" s="301"/>
      <c r="T83" s="301"/>
      <c r="U83" s="301"/>
      <c r="V83" s="301"/>
      <c r="W83" s="301"/>
      <c r="X83" s="301"/>
    </row>
    <row r="84" spans="16:24">
      <c r="P84" s="301"/>
      <c r="Q84" s="301"/>
      <c r="R84" s="301"/>
      <c r="S84" s="301"/>
      <c r="T84" s="301"/>
      <c r="U84" s="301"/>
      <c r="V84" s="301"/>
      <c r="W84" s="301"/>
      <c r="X84" s="301"/>
    </row>
    <row r="85" spans="16:24">
      <c r="P85" s="301"/>
      <c r="Q85" s="301"/>
      <c r="R85" s="301"/>
      <c r="S85" s="301"/>
      <c r="T85" s="301"/>
      <c r="U85" s="301"/>
      <c r="V85" s="301"/>
      <c r="W85" s="301"/>
      <c r="X85" s="301"/>
    </row>
    <row r="86" spans="16:24">
      <c r="P86" s="301"/>
      <c r="Q86" s="301"/>
      <c r="R86" s="301"/>
      <c r="S86" s="301"/>
      <c r="T86" s="301"/>
      <c r="U86" s="301"/>
      <c r="V86" s="301"/>
      <c r="W86" s="301"/>
      <c r="X86" s="301"/>
    </row>
    <row r="87" spans="16:24">
      <c r="P87" s="301"/>
      <c r="Q87" s="301"/>
      <c r="R87" s="301"/>
      <c r="S87" s="301"/>
      <c r="T87" s="301"/>
      <c r="U87" s="301"/>
      <c r="V87" s="301"/>
      <c r="W87" s="301"/>
      <c r="X87" s="301"/>
    </row>
    <row r="88" spans="16:24">
      <c r="P88" s="301"/>
      <c r="Q88" s="301"/>
      <c r="R88" s="301"/>
      <c r="S88" s="301"/>
      <c r="T88" s="301"/>
      <c r="U88" s="301"/>
      <c r="V88" s="301"/>
      <c r="W88" s="301"/>
      <c r="X88" s="301"/>
    </row>
    <row r="89" spans="16:24">
      <c r="P89" s="301"/>
      <c r="Q89" s="301"/>
      <c r="R89" s="301"/>
      <c r="S89" s="301"/>
      <c r="T89" s="301"/>
      <c r="U89" s="301"/>
      <c r="V89" s="301"/>
      <c r="W89" s="301"/>
      <c r="X89" s="301"/>
    </row>
    <row r="90" spans="16:24">
      <c r="P90" s="301"/>
      <c r="Q90" s="301"/>
      <c r="R90" s="301"/>
      <c r="S90" s="301"/>
      <c r="T90" s="301"/>
      <c r="U90" s="301"/>
      <c r="V90" s="301"/>
      <c r="W90" s="301"/>
      <c r="X90" s="301"/>
    </row>
    <row r="91" spans="16:24">
      <c r="P91" s="301"/>
      <c r="Q91" s="301"/>
      <c r="R91" s="301"/>
      <c r="S91" s="301"/>
      <c r="T91" s="301"/>
      <c r="U91" s="301"/>
      <c r="V91" s="301"/>
      <c r="W91" s="301"/>
      <c r="X91" s="301"/>
    </row>
    <row r="92" spans="16:24">
      <c r="P92" s="301"/>
      <c r="Q92" s="301"/>
      <c r="R92" s="301"/>
      <c r="S92" s="301"/>
      <c r="T92" s="301"/>
      <c r="U92" s="301"/>
      <c r="V92" s="301"/>
      <c r="W92" s="301"/>
      <c r="X92" s="301"/>
    </row>
    <row r="93" spans="16:24">
      <c r="P93" s="301"/>
      <c r="Q93" s="301"/>
      <c r="R93" s="301"/>
      <c r="S93" s="301"/>
      <c r="T93" s="301"/>
      <c r="U93" s="301"/>
      <c r="V93" s="301"/>
      <c r="W93" s="301"/>
      <c r="X93" s="301"/>
    </row>
  </sheetData>
  <mergeCells count="1">
    <mergeCell ref="A2:O4"/>
  </mergeCells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K89"/>
  <sheetViews>
    <sheetView workbookViewId="0"/>
  </sheetViews>
  <sheetFormatPr baseColWidth="10" defaultRowHeight="12.5"/>
  <cols>
    <col min="1" max="1" width="4.81640625" bestFit="1" customWidth="1"/>
    <col min="2" max="2" width="36.36328125" bestFit="1" customWidth="1"/>
    <col min="3" max="3" width="17.1796875" bestFit="1" customWidth="1"/>
    <col min="4" max="4" width="14.6328125" bestFit="1" customWidth="1"/>
    <col min="5" max="5" width="9.36328125" bestFit="1" customWidth="1"/>
    <col min="6" max="6" width="17.453125" bestFit="1" customWidth="1"/>
    <col min="7" max="7" width="13" customWidth="1"/>
    <col min="8" max="8" width="18" customWidth="1"/>
    <col min="10" max="10" width="11.81640625" bestFit="1" customWidth="1"/>
    <col min="11" max="11" width="19.6328125" customWidth="1"/>
  </cols>
  <sheetData>
    <row r="1" spans="1:11" ht="16" thickBot="1">
      <c r="A1" t="str">
        <f ca="1">RIGHT(CELL("nomfichier",A1),LEN(CELL("nomfichier",A1))-FIND("]",CELL("nomfichier",A1)))</f>
        <v>test1</v>
      </c>
      <c r="B1" s="4" t="s">
        <v>9</v>
      </c>
      <c r="C1" s="8"/>
      <c r="D1" s="3"/>
      <c r="E1" s="3"/>
      <c r="F1" s="3"/>
      <c r="G1" s="9"/>
      <c r="H1" s="3"/>
    </row>
    <row r="2" spans="1:11" ht="15.5">
      <c r="A2" s="1"/>
      <c r="B2" s="259" t="s">
        <v>84</v>
      </c>
      <c r="C2" s="260" t="s">
        <v>98</v>
      </c>
      <c r="D2" s="253" t="s">
        <v>110</v>
      </c>
      <c r="E2" s="254"/>
      <c r="F2" s="253" t="s">
        <v>89</v>
      </c>
      <c r="G2" s="261" t="s">
        <v>79</v>
      </c>
      <c r="H2" s="262" t="s">
        <v>85</v>
      </c>
      <c r="I2" s="263">
        <v>6</v>
      </c>
      <c r="J2" s="264" t="s">
        <v>92</v>
      </c>
      <c r="K2" s="265" t="s">
        <v>95</v>
      </c>
    </row>
    <row r="3" spans="1:11" ht="15.5">
      <c r="A3" s="1"/>
      <c r="B3" s="266" t="s">
        <v>78</v>
      </c>
      <c r="C3" s="267" t="s">
        <v>99</v>
      </c>
      <c r="D3" s="255" t="s">
        <v>90</v>
      </c>
      <c r="E3" s="256" t="s">
        <v>96</v>
      </c>
      <c r="F3" s="255" t="s">
        <v>88</v>
      </c>
      <c r="G3" s="268" t="s">
        <v>80</v>
      </c>
      <c r="H3" s="269" t="s">
        <v>86</v>
      </c>
      <c r="I3" s="270">
        <v>300</v>
      </c>
      <c r="J3" s="271" t="s">
        <v>93</v>
      </c>
      <c r="K3" s="272">
        <v>3546786435617</v>
      </c>
    </row>
    <row r="4" spans="1:11" ht="16" thickBot="1">
      <c r="A4" s="1"/>
      <c r="B4" s="273" t="s">
        <v>77</v>
      </c>
      <c r="C4" s="274" t="s">
        <v>100</v>
      </c>
      <c r="D4" s="257" t="s">
        <v>91</v>
      </c>
      <c r="E4" s="258" t="s">
        <v>97</v>
      </c>
      <c r="F4" s="257" t="s">
        <v>88</v>
      </c>
      <c r="G4" s="275"/>
      <c r="H4" s="276" t="s">
        <v>87</v>
      </c>
      <c r="I4" s="277">
        <v>6000</v>
      </c>
      <c r="J4" s="278" t="s">
        <v>94</v>
      </c>
      <c r="K4" s="279">
        <v>15467864356176</v>
      </c>
    </row>
    <row r="5" spans="1:11" ht="16" thickBot="1">
      <c r="A5" s="38"/>
      <c r="B5" s="7"/>
      <c r="C5" s="201"/>
      <c r="D5" s="201"/>
      <c r="E5" s="201"/>
      <c r="F5" s="201"/>
      <c r="G5" s="202"/>
      <c r="H5" s="7"/>
    </row>
    <row r="6" spans="1:11" ht="15.5">
      <c r="A6" s="39"/>
      <c r="B6" s="40" t="s">
        <v>14</v>
      </c>
      <c r="C6" s="47" t="s">
        <v>0</v>
      </c>
      <c r="D6" s="47" t="s">
        <v>1</v>
      </c>
      <c r="E6" s="47" t="s">
        <v>2</v>
      </c>
      <c r="F6" s="47" t="s">
        <v>3</v>
      </c>
      <c r="G6" s="225" t="s">
        <v>4</v>
      </c>
      <c r="H6" s="425" t="s">
        <v>5</v>
      </c>
      <c r="I6" s="426"/>
      <c r="J6" s="426"/>
      <c r="K6" s="427"/>
    </row>
    <row r="7" spans="1:11" ht="15.5">
      <c r="A7" s="41">
        <v>1</v>
      </c>
      <c r="B7" s="42" t="s">
        <v>12</v>
      </c>
      <c r="C7" s="43">
        <v>0</v>
      </c>
      <c r="D7" s="44">
        <v>0</v>
      </c>
      <c r="E7" s="150">
        <f t="shared" ref="E7:E13" si="0">+D7*C7</f>
        <v>0</v>
      </c>
      <c r="F7" s="45">
        <v>0.1</v>
      </c>
      <c r="G7" s="226">
        <f t="shared" ref="G7:G13" si="1">E7*F7+E7</f>
        <v>0</v>
      </c>
      <c r="H7" s="428"/>
      <c r="I7" s="429"/>
      <c r="J7" s="429"/>
      <c r="K7" s="430"/>
    </row>
    <row r="8" spans="1:11" ht="15.5">
      <c r="A8" s="41">
        <f t="shared" ref="A8:A20" si="2">A7+1</f>
        <v>2</v>
      </c>
      <c r="B8" s="42" t="s">
        <v>17</v>
      </c>
      <c r="C8" s="43">
        <v>0</v>
      </c>
      <c r="D8" s="44">
        <v>0</v>
      </c>
      <c r="E8" s="150">
        <f t="shared" si="0"/>
        <v>0</v>
      </c>
      <c r="F8" s="45">
        <v>0</v>
      </c>
      <c r="G8" s="226">
        <f t="shared" si="1"/>
        <v>0</v>
      </c>
      <c r="H8" s="428"/>
      <c r="I8" s="429"/>
      <c r="J8" s="429"/>
      <c r="K8" s="430"/>
    </row>
    <row r="9" spans="1:11" ht="15.5">
      <c r="A9" s="41">
        <f t="shared" si="2"/>
        <v>3</v>
      </c>
      <c r="B9" s="42" t="s">
        <v>18</v>
      </c>
      <c r="C9" s="43">
        <v>0</v>
      </c>
      <c r="D9" s="44">
        <v>0</v>
      </c>
      <c r="E9" s="150">
        <f t="shared" si="0"/>
        <v>0</v>
      </c>
      <c r="F9" s="45">
        <v>0</v>
      </c>
      <c r="G9" s="226">
        <f t="shared" si="1"/>
        <v>0</v>
      </c>
      <c r="H9" s="428"/>
      <c r="I9" s="429"/>
      <c r="J9" s="429"/>
      <c r="K9" s="430"/>
    </row>
    <row r="10" spans="1:11" ht="15.5">
      <c r="A10" s="41">
        <f>A9+1</f>
        <v>4</v>
      </c>
      <c r="B10" s="42" t="s">
        <v>19</v>
      </c>
      <c r="C10" s="43">
        <v>0</v>
      </c>
      <c r="D10" s="46">
        <v>0</v>
      </c>
      <c r="E10" s="150">
        <f t="shared" si="0"/>
        <v>0</v>
      </c>
      <c r="F10" s="45">
        <v>0</v>
      </c>
      <c r="G10" s="226">
        <f t="shared" si="1"/>
        <v>0</v>
      </c>
      <c r="H10" s="428"/>
      <c r="I10" s="429"/>
      <c r="J10" s="429"/>
      <c r="K10" s="430"/>
    </row>
    <row r="11" spans="1:11" ht="15.5">
      <c r="A11" s="41">
        <f t="shared" si="2"/>
        <v>5</v>
      </c>
      <c r="B11" s="42" t="s">
        <v>20</v>
      </c>
      <c r="C11" s="43">
        <v>0</v>
      </c>
      <c r="D11" s="46">
        <v>0</v>
      </c>
      <c r="E11" s="150">
        <f t="shared" si="0"/>
        <v>0</v>
      </c>
      <c r="F11" s="45">
        <v>0.05</v>
      </c>
      <c r="G11" s="226">
        <f t="shared" si="1"/>
        <v>0</v>
      </c>
      <c r="H11" s="428"/>
      <c r="I11" s="429"/>
      <c r="J11" s="429"/>
      <c r="K11" s="430"/>
    </row>
    <row r="12" spans="1:11" ht="15.5">
      <c r="A12" s="41">
        <f t="shared" si="2"/>
        <v>6</v>
      </c>
      <c r="B12" s="42" t="s">
        <v>21</v>
      </c>
      <c r="C12" s="43">
        <v>0</v>
      </c>
      <c r="D12" s="44">
        <v>0</v>
      </c>
      <c r="E12" s="150">
        <f t="shared" si="0"/>
        <v>0</v>
      </c>
      <c r="F12" s="45">
        <v>0</v>
      </c>
      <c r="G12" s="226">
        <f t="shared" si="1"/>
        <v>0</v>
      </c>
      <c r="H12" s="428"/>
      <c r="I12" s="429"/>
      <c r="J12" s="429"/>
      <c r="K12" s="430"/>
    </row>
    <row r="13" spans="1:11" ht="16" thickBot="1">
      <c r="A13" s="98">
        <f t="shared" si="2"/>
        <v>7</v>
      </c>
      <c r="B13" s="99" t="s">
        <v>22</v>
      </c>
      <c r="C13" s="100">
        <v>0</v>
      </c>
      <c r="D13" s="101">
        <v>0</v>
      </c>
      <c r="E13" s="151">
        <f t="shared" si="0"/>
        <v>0</v>
      </c>
      <c r="F13" s="102">
        <v>0</v>
      </c>
      <c r="G13" s="227">
        <f t="shared" si="1"/>
        <v>0</v>
      </c>
      <c r="H13" s="428"/>
      <c r="I13" s="429"/>
      <c r="J13" s="429"/>
      <c r="K13" s="430"/>
    </row>
    <row r="14" spans="1:11" ht="16" thickBot="1">
      <c r="A14" s="103"/>
      <c r="B14" s="104" t="s">
        <v>13</v>
      </c>
      <c r="C14" s="52"/>
      <c r="D14" s="53" t="s">
        <v>15</v>
      </c>
      <c r="E14" s="147">
        <f>SUM(E7:E13)</f>
        <v>0</v>
      </c>
      <c r="F14" s="149" t="e">
        <f>G14/E14-1</f>
        <v>#DIV/0!</v>
      </c>
      <c r="G14" s="228">
        <f>SUM(G7:G13)</f>
        <v>0</v>
      </c>
      <c r="H14" s="432"/>
      <c r="I14" s="433"/>
      <c r="J14" s="433"/>
      <c r="K14" s="434"/>
    </row>
    <row r="15" spans="1:11" ht="16" thickBot="1">
      <c r="A15" s="15"/>
      <c r="B15" s="5"/>
      <c r="C15" s="11"/>
      <c r="D15" s="12"/>
      <c r="E15" s="11"/>
      <c r="F15" s="148"/>
      <c r="G15" s="14"/>
      <c r="H15" s="229"/>
      <c r="I15" s="231"/>
    </row>
    <row r="16" spans="1:11" ht="15.5">
      <c r="A16" s="24"/>
      <c r="B16" s="25" t="s">
        <v>24</v>
      </c>
      <c r="C16" s="48" t="s">
        <v>0</v>
      </c>
      <c r="D16" s="49" t="s">
        <v>1</v>
      </c>
      <c r="E16" s="49" t="s">
        <v>2</v>
      </c>
      <c r="F16" s="49" t="s">
        <v>3</v>
      </c>
      <c r="G16" s="220" t="s">
        <v>4</v>
      </c>
      <c r="H16" s="435" t="s">
        <v>5</v>
      </c>
      <c r="I16" s="436"/>
      <c r="J16" s="436"/>
      <c r="K16" s="437"/>
    </row>
    <row r="17" spans="1:11" ht="15.5">
      <c r="A17" s="26">
        <f>A13+1</f>
        <v>8</v>
      </c>
      <c r="B17" s="27" t="s">
        <v>12</v>
      </c>
      <c r="C17" s="28">
        <v>0</v>
      </c>
      <c r="D17" s="29">
        <v>0</v>
      </c>
      <c r="E17" s="152">
        <f>+D17*C17</f>
        <v>0</v>
      </c>
      <c r="F17" s="30">
        <v>0</v>
      </c>
      <c r="G17" s="221">
        <f>E17*F17+E17</f>
        <v>0</v>
      </c>
      <c r="H17" s="404"/>
      <c r="I17" s="405"/>
      <c r="J17" s="405"/>
      <c r="K17" s="406"/>
    </row>
    <row r="18" spans="1:11" ht="15.5">
      <c r="A18" s="26">
        <f t="shared" si="2"/>
        <v>9</v>
      </c>
      <c r="B18" s="27" t="s">
        <v>17</v>
      </c>
      <c r="C18" s="28">
        <v>0</v>
      </c>
      <c r="D18" s="29">
        <v>0</v>
      </c>
      <c r="E18" s="152">
        <f>+D18*C18</f>
        <v>0</v>
      </c>
      <c r="F18" s="30">
        <v>0</v>
      </c>
      <c r="G18" s="221">
        <f>E18*F18+E18</f>
        <v>0</v>
      </c>
      <c r="H18" s="404"/>
      <c r="I18" s="405"/>
      <c r="J18" s="405"/>
      <c r="K18" s="406"/>
    </row>
    <row r="19" spans="1:11" ht="15.5">
      <c r="A19" s="26">
        <f t="shared" si="2"/>
        <v>10</v>
      </c>
      <c r="B19" s="27" t="s">
        <v>18</v>
      </c>
      <c r="C19" s="28">
        <v>0</v>
      </c>
      <c r="D19" s="29">
        <v>0</v>
      </c>
      <c r="E19" s="152">
        <f>+D19*C19</f>
        <v>0</v>
      </c>
      <c r="F19" s="30">
        <v>0</v>
      </c>
      <c r="G19" s="221">
        <f>E19*F19+E19</f>
        <v>0</v>
      </c>
      <c r="H19" s="404"/>
      <c r="I19" s="405"/>
      <c r="J19" s="405"/>
      <c r="K19" s="406"/>
    </row>
    <row r="20" spans="1:11" ht="16" thickBot="1">
      <c r="A20" s="90">
        <f t="shared" si="2"/>
        <v>11</v>
      </c>
      <c r="B20" s="91" t="s">
        <v>19</v>
      </c>
      <c r="C20" s="92">
        <v>0</v>
      </c>
      <c r="D20" s="93">
        <v>0</v>
      </c>
      <c r="E20" s="153">
        <f>+D20*C20</f>
        <v>0</v>
      </c>
      <c r="F20" s="94">
        <v>0</v>
      </c>
      <c r="G20" s="222">
        <f>E20*F20+E20</f>
        <v>0</v>
      </c>
      <c r="H20" s="404"/>
      <c r="I20" s="405"/>
      <c r="J20" s="405"/>
      <c r="K20" s="406"/>
    </row>
    <row r="21" spans="1:11" ht="16" thickBot="1">
      <c r="A21" s="95"/>
      <c r="B21" s="96" t="s">
        <v>16</v>
      </c>
      <c r="C21" s="96"/>
      <c r="D21" s="97" t="s">
        <v>15</v>
      </c>
      <c r="E21" s="154">
        <f>SUM(E17:E20)</f>
        <v>0</v>
      </c>
      <c r="F21" s="155" t="e">
        <f>G21/E21-1</f>
        <v>#DIV/0!</v>
      </c>
      <c r="G21" s="223">
        <f>SUM(G17:G20)</f>
        <v>0</v>
      </c>
      <c r="H21" s="407"/>
      <c r="I21" s="408"/>
      <c r="J21" s="408"/>
      <c r="K21" s="409"/>
    </row>
    <row r="22" spans="1:11" ht="16" thickBot="1">
      <c r="A22" s="10"/>
      <c r="B22" s="23"/>
      <c r="C22" s="23"/>
      <c r="D22" s="23"/>
      <c r="E22" s="23"/>
      <c r="F22" s="23"/>
      <c r="G22" s="23"/>
      <c r="H22" s="230"/>
      <c r="I22" s="231"/>
    </row>
    <row r="23" spans="1:11" ht="16" thickBot="1">
      <c r="A23" s="50">
        <v>12</v>
      </c>
      <c r="B23" s="51" t="s">
        <v>23</v>
      </c>
      <c r="C23" s="52">
        <v>11</v>
      </c>
      <c r="D23" s="164">
        <v>0.45</v>
      </c>
      <c r="E23" s="147">
        <f>C23*D23</f>
        <v>4.95</v>
      </c>
      <c r="F23" s="149">
        <v>0.03</v>
      </c>
      <c r="G23" s="224">
        <f>E23*F23+E23</f>
        <v>5.0985000000000005</v>
      </c>
      <c r="H23" s="410"/>
      <c r="I23" s="411"/>
      <c r="J23" s="411"/>
      <c r="K23" s="412"/>
    </row>
    <row r="24" spans="1:11" ht="16" thickBot="1">
      <c r="A24" s="16"/>
      <c r="B24" s="17"/>
      <c r="C24" s="18"/>
      <c r="D24" s="19"/>
      <c r="E24" s="18"/>
      <c r="F24" s="20"/>
      <c r="G24" s="21"/>
      <c r="H24" s="35"/>
      <c r="I24" s="231"/>
    </row>
    <row r="25" spans="1:11" ht="31.5" thickBot="1">
      <c r="A25" s="31">
        <v>12</v>
      </c>
      <c r="B25" s="32" t="s">
        <v>25</v>
      </c>
      <c r="C25" s="33"/>
      <c r="D25" s="34">
        <v>1</v>
      </c>
      <c r="E25" s="159">
        <f>E14+E21+E23</f>
        <v>4.95</v>
      </c>
      <c r="F25" s="158">
        <f>G25/E25-1</f>
        <v>3.0000000000000027E-2</v>
      </c>
      <c r="G25" s="232">
        <f>G14+G21+G23</f>
        <v>5.0985000000000005</v>
      </c>
      <c r="H25" s="413"/>
      <c r="I25" s="414"/>
      <c r="J25" s="414"/>
      <c r="K25" s="415"/>
    </row>
    <row r="26" spans="1:11" ht="16" thickBot="1">
      <c r="A26" s="10"/>
      <c r="B26" s="35"/>
      <c r="C26" s="11"/>
      <c r="D26" s="12"/>
      <c r="E26" s="11"/>
      <c r="F26" s="13"/>
      <c r="G26" s="14"/>
      <c r="H26" s="35"/>
      <c r="I26" s="231"/>
    </row>
    <row r="27" spans="1:11" ht="15.5">
      <c r="A27" s="56"/>
      <c r="B27" s="57" t="s">
        <v>26</v>
      </c>
      <c r="C27" s="58" t="s">
        <v>0</v>
      </c>
      <c r="D27" s="58" t="s">
        <v>1</v>
      </c>
      <c r="E27" s="58" t="s">
        <v>2</v>
      </c>
      <c r="F27" s="58" t="s">
        <v>3</v>
      </c>
      <c r="G27" s="216" t="s">
        <v>4</v>
      </c>
      <c r="H27" s="401" t="s">
        <v>5</v>
      </c>
      <c r="I27" s="402"/>
      <c r="J27" s="402"/>
      <c r="K27" s="403"/>
    </row>
    <row r="28" spans="1:11" ht="15.5">
      <c r="A28" s="59">
        <v>13</v>
      </c>
      <c r="B28" s="60" t="s">
        <v>12</v>
      </c>
      <c r="C28" s="61">
        <v>0</v>
      </c>
      <c r="D28" s="62">
        <v>0</v>
      </c>
      <c r="E28" s="156">
        <f t="shared" ref="E28:E33" si="3">+D28*C28</f>
        <v>0</v>
      </c>
      <c r="F28" s="63">
        <v>0</v>
      </c>
      <c r="G28" s="217">
        <f t="shared" ref="G28:G33" si="4">E28*F28+E28</f>
        <v>0</v>
      </c>
      <c r="H28" s="392"/>
      <c r="I28" s="393"/>
      <c r="J28" s="393"/>
      <c r="K28" s="394"/>
    </row>
    <row r="29" spans="1:11" ht="15.5">
      <c r="A29" s="59">
        <v>14</v>
      </c>
      <c r="B29" s="60" t="s">
        <v>17</v>
      </c>
      <c r="C29" s="61">
        <v>0</v>
      </c>
      <c r="D29" s="62">
        <v>0</v>
      </c>
      <c r="E29" s="156">
        <f t="shared" si="3"/>
        <v>0</v>
      </c>
      <c r="F29" s="63">
        <v>0.05</v>
      </c>
      <c r="G29" s="217">
        <f t="shared" si="4"/>
        <v>0</v>
      </c>
      <c r="H29" s="392"/>
      <c r="I29" s="393"/>
      <c r="J29" s="393"/>
      <c r="K29" s="394"/>
    </row>
    <row r="30" spans="1:11" ht="15.5">
      <c r="A30" s="59">
        <v>15</v>
      </c>
      <c r="B30" s="60" t="s">
        <v>18</v>
      </c>
      <c r="C30" s="61">
        <v>0</v>
      </c>
      <c r="D30" s="62">
        <v>0</v>
      </c>
      <c r="E30" s="156">
        <f t="shared" si="3"/>
        <v>0</v>
      </c>
      <c r="F30" s="63">
        <v>0</v>
      </c>
      <c r="G30" s="217">
        <f t="shared" si="4"/>
        <v>0</v>
      </c>
      <c r="H30" s="392"/>
      <c r="I30" s="393"/>
      <c r="J30" s="393"/>
      <c r="K30" s="394"/>
    </row>
    <row r="31" spans="1:11" ht="15.5">
      <c r="A31" s="59">
        <v>16</v>
      </c>
      <c r="B31" s="60" t="s">
        <v>19</v>
      </c>
      <c r="C31" s="61">
        <v>0</v>
      </c>
      <c r="D31" s="62">
        <v>0</v>
      </c>
      <c r="E31" s="156">
        <f t="shared" si="3"/>
        <v>0</v>
      </c>
      <c r="F31" s="63">
        <v>0</v>
      </c>
      <c r="G31" s="217">
        <f t="shared" si="4"/>
        <v>0</v>
      </c>
      <c r="H31" s="392"/>
      <c r="I31" s="393"/>
      <c r="J31" s="393"/>
      <c r="K31" s="394"/>
    </row>
    <row r="32" spans="1:11" ht="15.5">
      <c r="A32" s="59">
        <v>17</v>
      </c>
      <c r="B32" s="60" t="s">
        <v>20</v>
      </c>
      <c r="C32" s="61">
        <v>0</v>
      </c>
      <c r="D32" s="64">
        <v>0</v>
      </c>
      <c r="E32" s="156">
        <f t="shared" si="3"/>
        <v>0</v>
      </c>
      <c r="F32" s="63">
        <v>0</v>
      </c>
      <c r="G32" s="217">
        <f t="shared" si="4"/>
        <v>0</v>
      </c>
      <c r="H32" s="392"/>
      <c r="I32" s="393"/>
      <c r="J32" s="393"/>
      <c r="K32" s="394"/>
    </row>
    <row r="33" spans="1:11" ht="16" thickBot="1">
      <c r="A33" s="82">
        <v>18</v>
      </c>
      <c r="B33" s="83" t="s">
        <v>21</v>
      </c>
      <c r="C33" s="84">
        <v>0</v>
      </c>
      <c r="D33" s="85">
        <v>0</v>
      </c>
      <c r="E33" s="157">
        <f t="shared" si="3"/>
        <v>0</v>
      </c>
      <c r="F33" s="86">
        <v>0</v>
      </c>
      <c r="G33" s="218">
        <f t="shared" si="4"/>
        <v>0</v>
      </c>
      <c r="H33" s="392"/>
      <c r="I33" s="393"/>
      <c r="J33" s="393"/>
      <c r="K33" s="394"/>
    </row>
    <row r="34" spans="1:11" ht="16" thickBot="1">
      <c r="A34" s="87">
        <v>15</v>
      </c>
      <c r="B34" s="88" t="s">
        <v>11</v>
      </c>
      <c r="C34" s="88"/>
      <c r="D34" s="88"/>
      <c r="E34" s="89">
        <f>SUM(E28:E33)</f>
        <v>0</v>
      </c>
      <c r="F34" s="88" t="e">
        <f>G34/E34-1</f>
        <v>#DIV/0!</v>
      </c>
      <c r="G34" s="219">
        <f>SUM(G28:G33)</f>
        <v>0</v>
      </c>
      <c r="H34" s="395"/>
      <c r="I34" s="396"/>
      <c r="J34" s="396"/>
      <c r="K34" s="397"/>
    </row>
    <row r="35" spans="1:11" ht="16" thickBot="1">
      <c r="A35" s="22"/>
      <c r="B35" s="7"/>
      <c r="C35" s="7"/>
      <c r="D35" s="7"/>
      <c r="E35" s="54"/>
      <c r="F35" s="7"/>
      <c r="G35" s="55"/>
      <c r="H35" s="6"/>
      <c r="I35" s="231"/>
    </row>
    <row r="36" spans="1:11" ht="15.5">
      <c r="A36" s="66"/>
      <c r="B36" s="67" t="s">
        <v>28</v>
      </c>
      <c r="C36" s="68" t="s">
        <v>0</v>
      </c>
      <c r="D36" s="68" t="s">
        <v>1</v>
      </c>
      <c r="E36" s="68" t="s">
        <v>2</v>
      </c>
      <c r="F36" s="68" t="s">
        <v>3</v>
      </c>
      <c r="G36" s="212" t="s">
        <v>4</v>
      </c>
      <c r="H36" s="398" t="s">
        <v>5</v>
      </c>
      <c r="I36" s="399"/>
      <c r="J36" s="399"/>
      <c r="K36" s="400"/>
    </row>
    <row r="37" spans="1:11" ht="16" thickBot="1">
      <c r="A37" s="69">
        <v>16</v>
      </c>
      <c r="B37" s="70" t="s">
        <v>10</v>
      </c>
      <c r="C37" s="71">
        <v>0</v>
      </c>
      <c r="D37" s="72">
        <v>0</v>
      </c>
      <c r="E37" s="160">
        <f>+D37*C37</f>
        <v>0</v>
      </c>
      <c r="F37" s="73">
        <v>0</v>
      </c>
      <c r="G37" s="213">
        <f>E37*F37+E37</f>
        <v>0</v>
      </c>
      <c r="H37" s="383"/>
      <c r="I37" s="384"/>
      <c r="J37" s="384"/>
      <c r="K37" s="385"/>
    </row>
    <row r="38" spans="1:11" ht="16" thickBot="1">
      <c r="A38" s="69">
        <v>17</v>
      </c>
      <c r="B38" s="70" t="s">
        <v>6</v>
      </c>
      <c r="C38" s="71">
        <v>0</v>
      </c>
      <c r="D38" s="72">
        <v>0</v>
      </c>
      <c r="E38" s="160">
        <f>+D38*C38</f>
        <v>0</v>
      </c>
      <c r="F38" s="73">
        <v>0</v>
      </c>
      <c r="G38" s="213">
        <f>E38*F38+E38</f>
        <v>0</v>
      </c>
      <c r="H38" s="383"/>
      <c r="I38" s="384"/>
      <c r="J38" s="384"/>
      <c r="K38" s="385"/>
    </row>
    <row r="39" spans="1:11" ht="16" thickBot="1">
      <c r="A39" s="69">
        <v>18</v>
      </c>
      <c r="B39" s="70" t="s">
        <v>27</v>
      </c>
      <c r="C39" s="71">
        <v>0</v>
      </c>
      <c r="D39" s="72">
        <v>0</v>
      </c>
      <c r="E39" s="160">
        <f>+D39*C39</f>
        <v>0</v>
      </c>
      <c r="F39" s="73">
        <v>0</v>
      </c>
      <c r="G39" s="213">
        <f>E39*F39+E39</f>
        <v>0</v>
      </c>
      <c r="H39" s="383"/>
      <c r="I39" s="384"/>
      <c r="J39" s="384"/>
      <c r="K39" s="385"/>
    </row>
    <row r="40" spans="1:11" ht="16" thickBot="1">
      <c r="A40" s="74">
        <v>19</v>
      </c>
      <c r="B40" s="75" t="s">
        <v>19</v>
      </c>
      <c r="C40" s="76">
        <v>0</v>
      </c>
      <c r="D40" s="77">
        <v>0</v>
      </c>
      <c r="E40" s="161">
        <f>+D40*C40</f>
        <v>0</v>
      </c>
      <c r="F40" s="78">
        <v>0</v>
      </c>
      <c r="G40" s="214">
        <f>E40*F40+E40</f>
        <v>0</v>
      </c>
      <c r="H40" s="383"/>
      <c r="I40" s="384"/>
      <c r="J40" s="384"/>
      <c r="K40" s="385"/>
    </row>
    <row r="41" spans="1:11" ht="16" thickBot="1">
      <c r="A41" s="79"/>
      <c r="B41" s="80" t="s">
        <v>29</v>
      </c>
      <c r="C41" s="81"/>
      <c r="D41" s="81"/>
      <c r="E41" s="162">
        <f>SUM(E37:E40)</f>
        <v>0</v>
      </c>
      <c r="F41" s="163" t="e">
        <f>G41/E41-1</f>
        <v>#DIV/0!</v>
      </c>
      <c r="G41" s="215">
        <f>SUM(G37:G40)</f>
        <v>0</v>
      </c>
      <c r="H41" s="386"/>
      <c r="I41" s="387"/>
      <c r="J41" s="387"/>
      <c r="K41" s="388"/>
    </row>
    <row r="42" spans="1:11" ht="16" thickBot="1">
      <c r="A42" s="65"/>
      <c r="B42" s="6"/>
      <c r="C42" s="36"/>
      <c r="D42" s="36"/>
      <c r="E42" s="36"/>
      <c r="F42" s="36"/>
      <c r="G42" s="37"/>
      <c r="H42" s="6"/>
    </row>
    <row r="43" spans="1:11" ht="16" thickBot="1">
      <c r="A43" s="105">
        <v>18</v>
      </c>
      <c r="B43" s="106" t="s">
        <v>30</v>
      </c>
      <c r="C43" s="106"/>
      <c r="D43" s="106"/>
      <c r="E43" s="107">
        <f>E34+E41</f>
        <v>0</v>
      </c>
      <c r="F43" s="108" t="e">
        <f>G43/E43-1</f>
        <v>#DIV/0!</v>
      </c>
      <c r="G43" s="211">
        <f>G34+G41</f>
        <v>0</v>
      </c>
      <c r="H43" s="389"/>
      <c r="I43" s="390"/>
      <c r="J43" s="390"/>
      <c r="K43" s="391"/>
    </row>
    <row r="44" spans="1:11" ht="16" thickBot="1">
      <c r="A44" s="141"/>
      <c r="B44" s="141"/>
      <c r="C44" s="141"/>
      <c r="D44" s="141"/>
      <c r="E44" s="141"/>
      <c r="F44" s="141"/>
      <c r="G44" s="141"/>
      <c r="H44" s="141"/>
    </row>
    <row r="45" spans="1:11" ht="16" thickBot="1">
      <c r="A45" s="142">
        <v>19</v>
      </c>
      <c r="B45" s="143" t="s">
        <v>38</v>
      </c>
      <c r="C45" s="2"/>
      <c r="D45" s="2"/>
      <c r="E45" s="2"/>
      <c r="F45" s="2"/>
      <c r="G45" s="210">
        <f>G25+G43</f>
        <v>5.0985000000000005</v>
      </c>
      <c r="H45" s="377"/>
      <c r="I45" s="378"/>
      <c r="J45" s="378"/>
      <c r="K45" s="379"/>
    </row>
    <row r="46" spans="1:11" ht="16" thickBot="1">
      <c r="A46" s="1"/>
      <c r="B46" s="3"/>
      <c r="C46" s="3"/>
      <c r="D46" s="3"/>
      <c r="E46" s="3"/>
      <c r="F46" s="3"/>
      <c r="G46" s="9"/>
      <c r="H46" s="3"/>
    </row>
    <row r="47" spans="1:11" ht="15.5">
      <c r="A47" s="109"/>
      <c r="B47" s="431" t="s">
        <v>72</v>
      </c>
      <c r="C47" s="381"/>
      <c r="D47" s="381"/>
      <c r="E47" s="381"/>
      <c r="F47" s="382"/>
      <c r="G47" s="113"/>
      <c r="H47" s="380"/>
      <c r="I47" s="381"/>
      <c r="J47" s="381"/>
      <c r="K47" s="382"/>
    </row>
    <row r="48" spans="1:11" ht="15.5">
      <c r="A48" s="110">
        <v>19</v>
      </c>
      <c r="B48" s="111" t="s">
        <v>7</v>
      </c>
      <c r="C48" s="123"/>
      <c r="D48" s="123"/>
      <c r="E48" s="123"/>
      <c r="F48" s="123"/>
      <c r="G48" s="114">
        <f>G45</f>
        <v>5.0985000000000005</v>
      </c>
      <c r="H48" s="374"/>
      <c r="I48" s="375"/>
      <c r="J48" s="375"/>
      <c r="K48" s="376"/>
    </row>
    <row r="49" spans="1:11" ht="15.5">
      <c r="A49" s="110">
        <v>20</v>
      </c>
      <c r="B49" s="111" t="s">
        <v>73</v>
      </c>
      <c r="C49" s="123"/>
      <c r="D49" s="123"/>
      <c r="E49" s="123"/>
      <c r="F49" s="123"/>
      <c r="G49" s="115">
        <f>G48*G50+G48</f>
        <v>6.1182000000000007</v>
      </c>
      <c r="H49" s="374"/>
      <c r="I49" s="375"/>
      <c r="J49" s="375"/>
      <c r="K49" s="376"/>
    </row>
    <row r="50" spans="1:11" ht="15.5">
      <c r="A50" s="110">
        <v>21</v>
      </c>
      <c r="B50" s="111" t="s">
        <v>74</v>
      </c>
      <c r="C50" s="123"/>
      <c r="D50" s="123"/>
      <c r="E50" s="123"/>
      <c r="F50" s="124"/>
      <c r="G50" s="146">
        <v>0.2</v>
      </c>
      <c r="H50" s="374"/>
      <c r="I50" s="375"/>
      <c r="J50" s="375"/>
      <c r="K50" s="376"/>
    </row>
    <row r="51" spans="1:11" ht="15.5">
      <c r="A51" s="110">
        <v>22</v>
      </c>
      <c r="B51" s="111" t="s">
        <v>36</v>
      </c>
      <c r="C51" s="123"/>
      <c r="D51" s="123"/>
      <c r="E51" s="123"/>
      <c r="F51" s="124"/>
      <c r="G51" s="115">
        <f>G50+1</f>
        <v>1.2</v>
      </c>
      <c r="H51" s="374"/>
      <c r="I51" s="375"/>
      <c r="J51" s="375"/>
      <c r="K51" s="376"/>
    </row>
    <row r="52" spans="1:11" ht="15.5">
      <c r="A52" s="110">
        <v>23</v>
      </c>
      <c r="B52" s="111" t="s">
        <v>33</v>
      </c>
      <c r="C52" s="123"/>
      <c r="D52" s="123"/>
      <c r="E52" s="123"/>
      <c r="F52" s="123"/>
      <c r="G52" s="115">
        <v>12</v>
      </c>
      <c r="H52" s="374"/>
      <c r="I52" s="375"/>
      <c r="J52" s="375"/>
      <c r="K52" s="376"/>
    </row>
    <row r="53" spans="1:11" ht="15.5">
      <c r="A53" s="110">
        <v>24</v>
      </c>
      <c r="B53" s="111" t="s">
        <v>8</v>
      </c>
      <c r="C53" s="123"/>
      <c r="D53" s="123"/>
      <c r="E53" s="123"/>
      <c r="F53" s="123"/>
      <c r="G53" s="116">
        <v>5.5E-2</v>
      </c>
      <c r="H53" s="374"/>
      <c r="I53" s="375"/>
      <c r="J53" s="375"/>
      <c r="K53" s="376"/>
    </row>
    <row r="54" spans="1:11" ht="15.5">
      <c r="A54" s="110">
        <v>25</v>
      </c>
      <c r="B54" s="111" t="s">
        <v>34</v>
      </c>
      <c r="C54" s="123"/>
      <c r="D54" s="123"/>
      <c r="E54" s="123"/>
      <c r="F54" s="123"/>
      <c r="G54" s="115">
        <f>G52-G52*G53</f>
        <v>11.34</v>
      </c>
      <c r="H54" s="374"/>
      <c r="I54" s="375"/>
      <c r="J54" s="375"/>
      <c r="K54" s="376"/>
    </row>
    <row r="55" spans="1:11" ht="15.5">
      <c r="A55" s="110">
        <v>26</v>
      </c>
      <c r="B55" s="111" t="s">
        <v>35</v>
      </c>
      <c r="C55" s="123"/>
      <c r="D55" s="123"/>
      <c r="E55" s="123"/>
      <c r="F55" s="123"/>
      <c r="G55" s="117">
        <f>G54/G49-1</f>
        <v>0.85348631950573672</v>
      </c>
      <c r="H55" s="374"/>
      <c r="I55" s="375"/>
      <c r="J55" s="375"/>
      <c r="K55" s="376"/>
    </row>
    <row r="56" spans="1:11" ht="16" thickBot="1">
      <c r="A56" s="169">
        <v>27</v>
      </c>
      <c r="B56" s="170" t="s">
        <v>37</v>
      </c>
      <c r="C56" s="171"/>
      <c r="D56" s="171"/>
      <c r="E56" s="171"/>
      <c r="F56" s="171"/>
      <c r="G56" s="172">
        <f>G55+1</f>
        <v>1.8534863195057367</v>
      </c>
      <c r="H56" s="368"/>
      <c r="I56" s="369"/>
      <c r="J56" s="369"/>
      <c r="K56" s="370"/>
    </row>
    <row r="57" spans="1:11" ht="16" thickBot="1">
      <c r="A57" s="167"/>
      <c r="B57" s="165"/>
      <c r="C57" s="165"/>
      <c r="D57" s="165"/>
      <c r="E57" s="165"/>
      <c r="F57" s="165"/>
      <c r="G57" s="168"/>
      <c r="H57" s="166"/>
      <c r="I57" s="145"/>
    </row>
    <row r="58" spans="1:11" ht="15.5">
      <c r="A58" s="173"/>
      <c r="B58" s="416" t="s">
        <v>81</v>
      </c>
      <c r="C58" s="417"/>
      <c r="D58" s="417"/>
      <c r="E58" s="417"/>
      <c r="F58" s="418"/>
      <c r="G58" s="174"/>
      <c r="H58" s="371"/>
      <c r="I58" s="372"/>
      <c r="J58" s="372"/>
      <c r="K58" s="373"/>
    </row>
    <row r="59" spans="1:11" ht="15.5">
      <c r="A59" s="175">
        <v>28</v>
      </c>
      <c r="B59" s="112" t="s">
        <v>7</v>
      </c>
      <c r="C59" s="125"/>
      <c r="D59" s="125"/>
      <c r="E59" s="125"/>
      <c r="F59" s="125"/>
      <c r="G59" s="119">
        <f>G45</f>
        <v>5.0985000000000005</v>
      </c>
      <c r="H59" s="365"/>
      <c r="I59" s="366"/>
      <c r="J59" s="366"/>
      <c r="K59" s="367"/>
    </row>
    <row r="60" spans="1:11" ht="15.5">
      <c r="A60" s="175">
        <v>29</v>
      </c>
      <c r="B60" s="112" t="s">
        <v>66</v>
      </c>
      <c r="C60" s="125"/>
      <c r="D60" s="125"/>
      <c r="E60" s="125"/>
      <c r="F60" s="125"/>
      <c r="G60" s="120">
        <f>G59*G61+G59</f>
        <v>6.6280500000000009</v>
      </c>
      <c r="H60" s="365"/>
      <c r="I60" s="366"/>
      <c r="J60" s="366"/>
      <c r="K60" s="367"/>
    </row>
    <row r="61" spans="1:11" ht="15.5">
      <c r="A61" s="175">
        <v>30</v>
      </c>
      <c r="B61" s="112" t="s">
        <v>67</v>
      </c>
      <c r="C61" s="125"/>
      <c r="D61" s="125"/>
      <c r="E61" s="125"/>
      <c r="F61" s="126"/>
      <c r="G61" s="180">
        <v>0.3</v>
      </c>
      <c r="H61" s="365"/>
      <c r="I61" s="366"/>
      <c r="J61" s="366"/>
      <c r="K61" s="367"/>
    </row>
    <row r="62" spans="1:11" ht="15.5">
      <c r="A62" s="175">
        <v>31</v>
      </c>
      <c r="B62" s="112" t="s">
        <v>68</v>
      </c>
      <c r="C62" s="125"/>
      <c r="D62" s="125"/>
      <c r="E62" s="125"/>
      <c r="F62" s="126"/>
      <c r="G62" s="118">
        <f>G61+1</f>
        <v>1.3</v>
      </c>
      <c r="H62" s="365"/>
      <c r="I62" s="366"/>
      <c r="J62" s="366"/>
      <c r="K62" s="367"/>
    </row>
    <row r="63" spans="1:11" ht="15.5">
      <c r="A63" s="175">
        <v>32</v>
      </c>
      <c r="B63" s="112" t="s">
        <v>69</v>
      </c>
      <c r="C63" s="125"/>
      <c r="D63" s="125"/>
      <c r="E63" s="125"/>
      <c r="F63" s="125"/>
      <c r="G63" s="118">
        <v>14.5</v>
      </c>
      <c r="H63" s="365"/>
      <c r="I63" s="366"/>
      <c r="J63" s="366"/>
      <c r="K63" s="367"/>
    </row>
    <row r="64" spans="1:11" ht="15.5">
      <c r="A64" s="175">
        <v>33</v>
      </c>
      <c r="B64" s="112" t="s">
        <v>8</v>
      </c>
      <c r="C64" s="125"/>
      <c r="D64" s="125"/>
      <c r="E64" s="125"/>
      <c r="F64" s="125"/>
      <c r="G64" s="121">
        <v>0.06</v>
      </c>
      <c r="H64" s="365"/>
      <c r="I64" s="366"/>
      <c r="J64" s="366"/>
      <c r="K64" s="367"/>
    </row>
    <row r="65" spans="1:11" ht="15.5">
      <c r="A65" s="175">
        <v>34</v>
      </c>
      <c r="B65" s="112" t="s">
        <v>70</v>
      </c>
      <c r="C65" s="125"/>
      <c r="D65" s="125"/>
      <c r="E65" s="125"/>
      <c r="F65" s="125"/>
      <c r="G65" s="118">
        <f>G63-G63*G64</f>
        <v>13.63</v>
      </c>
      <c r="H65" s="365"/>
      <c r="I65" s="366"/>
      <c r="J65" s="366"/>
      <c r="K65" s="367"/>
    </row>
    <row r="66" spans="1:11" ht="15.5">
      <c r="A66" s="175">
        <v>35</v>
      </c>
      <c r="B66" s="112" t="s">
        <v>71</v>
      </c>
      <c r="C66" s="125"/>
      <c r="D66" s="125"/>
      <c r="E66" s="125"/>
      <c r="F66" s="125"/>
      <c r="G66" s="122">
        <f>G65/G60-1</f>
        <v>1.0564117651496292</v>
      </c>
      <c r="H66" s="365"/>
      <c r="I66" s="366"/>
      <c r="J66" s="366"/>
      <c r="K66" s="367"/>
    </row>
    <row r="67" spans="1:11" ht="16" thickBot="1">
      <c r="A67" s="176">
        <v>36</v>
      </c>
      <c r="B67" s="177" t="s">
        <v>39</v>
      </c>
      <c r="C67" s="178"/>
      <c r="D67" s="178"/>
      <c r="E67" s="178"/>
      <c r="F67" s="178"/>
      <c r="G67" s="179">
        <f>G66+1</f>
        <v>2.0564117651496292</v>
      </c>
      <c r="H67" s="359"/>
      <c r="I67" s="360"/>
      <c r="J67" s="360"/>
      <c r="K67" s="361"/>
    </row>
    <row r="68" spans="1:11" ht="16" thickBot="1">
      <c r="A68" s="167"/>
      <c r="B68" s="165"/>
      <c r="C68" s="165"/>
      <c r="D68" s="165"/>
      <c r="E68" s="165"/>
      <c r="F68" s="165"/>
      <c r="G68" s="168"/>
      <c r="H68" s="166"/>
      <c r="I68" s="145"/>
      <c r="J68" s="144"/>
    </row>
    <row r="69" spans="1:11" ht="15.5">
      <c r="A69" s="127"/>
      <c r="B69" s="419" t="s">
        <v>75</v>
      </c>
      <c r="C69" s="420"/>
      <c r="D69" s="420"/>
      <c r="E69" s="420"/>
      <c r="F69" s="421"/>
      <c r="G69" s="128"/>
      <c r="H69" s="362"/>
      <c r="I69" s="363"/>
      <c r="J69" s="363"/>
      <c r="K69" s="364"/>
    </row>
    <row r="70" spans="1:11" ht="15.5">
      <c r="A70" s="129">
        <v>37</v>
      </c>
      <c r="B70" s="130" t="s">
        <v>7</v>
      </c>
      <c r="C70" s="131"/>
      <c r="D70" s="131"/>
      <c r="E70" s="131"/>
      <c r="F70" s="131"/>
      <c r="G70" s="132">
        <f>G49</f>
        <v>6.1182000000000007</v>
      </c>
      <c r="H70" s="356"/>
      <c r="I70" s="357"/>
      <c r="J70" s="357"/>
      <c r="K70" s="358"/>
    </row>
    <row r="71" spans="1:11" ht="15.5">
      <c r="A71" s="129">
        <v>38</v>
      </c>
      <c r="B71" s="130" t="s">
        <v>31</v>
      </c>
      <c r="C71" s="131"/>
      <c r="D71" s="131"/>
      <c r="E71" s="131"/>
      <c r="F71" s="131"/>
      <c r="G71" s="133">
        <v>8.6</v>
      </c>
      <c r="H71" s="356"/>
      <c r="I71" s="357"/>
      <c r="J71" s="357"/>
      <c r="K71" s="358"/>
    </row>
    <row r="72" spans="1:11" ht="15.5">
      <c r="A72" s="129">
        <v>39</v>
      </c>
      <c r="B72" s="130" t="s">
        <v>32</v>
      </c>
      <c r="C72" s="131"/>
      <c r="D72" s="131"/>
      <c r="E72" s="131"/>
      <c r="F72" s="134"/>
      <c r="G72" s="181">
        <f>G71/G70-1</f>
        <v>0.4056421823412113</v>
      </c>
      <c r="H72" s="356"/>
      <c r="I72" s="357"/>
      <c r="J72" s="357"/>
      <c r="K72" s="358"/>
    </row>
    <row r="73" spans="1:11" ht="15.5">
      <c r="A73" s="129">
        <v>40</v>
      </c>
      <c r="B73" s="130" t="s">
        <v>36</v>
      </c>
      <c r="C73" s="131"/>
      <c r="D73" s="131"/>
      <c r="E73" s="131"/>
      <c r="F73" s="134"/>
      <c r="G73" s="135">
        <f>G72+1</f>
        <v>1.4056421823412113</v>
      </c>
      <c r="H73" s="356"/>
      <c r="I73" s="357"/>
      <c r="J73" s="357"/>
      <c r="K73" s="358"/>
    </row>
    <row r="74" spans="1:11" ht="15.5">
      <c r="A74" s="129">
        <v>41</v>
      </c>
      <c r="B74" s="130" t="s">
        <v>33</v>
      </c>
      <c r="C74" s="131"/>
      <c r="D74" s="131"/>
      <c r="E74" s="131"/>
      <c r="F74" s="131"/>
      <c r="G74" s="135">
        <v>12</v>
      </c>
      <c r="H74" s="356"/>
      <c r="I74" s="357"/>
      <c r="J74" s="357"/>
      <c r="K74" s="358"/>
    </row>
    <row r="75" spans="1:11" ht="15.5">
      <c r="A75" s="129">
        <v>42</v>
      </c>
      <c r="B75" s="130" t="s">
        <v>8</v>
      </c>
      <c r="C75" s="131"/>
      <c r="D75" s="131"/>
      <c r="E75" s="131"/>
      <c r="F75" s="131"/>
      <c r="G75" s="136">
        <v>5.5E-2</v>
      </c>
      <c r="H75" s="356"/>
      <c r="I75" s="357"/>
      <c r="J75" s="357"/>
      <c r="K75" s="358"/>
    </row>
    <row r="76" spans="1:11" ht="15.5">
      <c r="A76" s="129">
        <v>43</v>
      </c>
      <c r="B76" s="130" t="s">
        <v>34</v>
      </c>
      <c r="C76" s="131"/>
      <c r="D76" s="131"/>
      <c r="E76" s="131"/>
      <c r="F76" s="131"/>
      <c r="G76" s="135">
        <f>G74-G74*G75</f>
        <v>11.34</v>
      </c>
      <c r="H76" s="356"/>
      <c r="I76" s="357"/>
      <c r="J76" s="357"/>
      <c r="K76" s="358"/>
    </row>
    <row r="77" spans="1:11" ht="15.5">
      <c r="A77" s="129">
        <v>44</v>
      </c>
      <c r="B77" s="130" t="s">
        <v>35</v>
      </c>
      <c r="C77" s="131"/>
      <c r="D77" s="131"/>
      <c r="E77" s="131"/>
      <c r="F77" s="131"/>
      <c r="G77" s="137">
        <f>G76/G71-1</f>
        <v>0.31860465116279069</v>
      </c>
      <c r="H77" s="356"/>
      <c r="I77" s="357"/>
      <c r="J77" s="357"/>
      <c r="K77" s="358"/>
    </row>
    <row r="78" spans="1:11" ht="16" thickBot="1">
      <c r="A78" s="138">
        <v>45</v>
      </c>
      <c r="B78" s="139" t="s">
        <v>37</v>
      </c>
      <c r="C78" s="140"/>
      <c r="D78" s="140"/>
      <c r="E78" s="140"/>
      <c r="F78" s="140"/>
      <c r="G78" s="182">
        <f>G77+1</f>
        <v>1.3186046511627907</v>
      </c>
      <c r="H78" s="350"/>
      <c r="I78" s="351"/>
      <c r="J78" s="351"/>
      <c r="K78" s="352"/>
    </row>
    <row r="79" spans="1:11" ht="13" thickBot="1"/>
    <row r="80" spans="1:11" ht="15.5">
      <c r="A80" s="184"/>
      <c r="B80" s="422" t="s">
        <v>76</v>
      </c>
      <c r="C80" s="423"/>
      <c r="D80" s="423"/>
      <c r="E80" s="423"/>
      <c r="F80" s="424"/>
      <c r="G80" s="185"/>
      <c r="H80" s="353"/>
      <c r="I80" s="354"/>
      <c r="J80" s="354"/>
      <c r="K80" s="355"/>
    </row>
    <row r="81" spans="1:11" ht="15.5">
      <c r="A81" s="186">
        <v>37</v>
      </c>
      <c r="B81" s="187" t="s">
        <v>7</v>
      </c>
      <c r="C81" s="188"/>
      <c r="D81" s="188"/>
      <c r="E81" s="188"/>
      <c r="F81" s="188"/>
      <c r="G81" s="189">
        <f>G49</f>
        <v>6.1182000000000007</v>
      </c>
      <c r="H81" s="347"/>
      <c r="I81" s="348"/>
      <c r="J81" s="348"/>
      <c r="K81" s="349"/>
    </row>
    <row r="82" spans="1:11" ht="15.5">
      <c r="A82" s="186">
        <v>38</v>
      </c>
      <c r="B82" s="187" t="s">
        <v>31</v>
      </c>
      <c r="C82" s="188"/>
      <c r="D82" s="188"/>
      <c r="E82" s="188"/>
      <c r="F82" s="188"/>
      <c r="G82" s="190">
        <f>G81*G83+G81</f>
        <v>7.0359300000000005</v>
      </c>
      <c r="H82" s="347"/>
      <c r="I82" s="348"/>
      <c r="J82" s="348"/>
      <c r="K82" s="349"/>
    </row>
    <row r="83" spans="1:11" ht="15.5">
      <c r="A83" s="186">
        <v>39</v>
      </c>
      <c r="B83" s="187" t="s">
        <v>32</v>
      </c>
      <c r="C83" s="188"/>
      <c r="D83" s="188"/>
      <c r="E83" s="188"/>
      <c r="F83" s="191"/>
      <c r="G83" s="192">
        <v>0.15</v>
      </c>
      <c r="H83" s="347"/>
      <c r="I83" s="348"/>
      <c r="J83" s="348"/>
      <c r="K83" s="349"/>
    </row>
    <row r="84" spans="1:11" ht="15.5">
      <c r="A84" s="186">
        <v>40</v>
      </c>
      <c r="B84" s="187" t="s">
        <v>36</v>
      </c>
      <c r="C84" s="188"/>
      <c r="D84" s="188"/>
      <c r="E84" s="188"/>
      <c r="F84" s="191"/>
      <c r="G84" s="193">
        <f>G83+1</f>
        <v>1.1499999999999999</v>
      </c>
      <c r="H84" s="347"/>
      <c r="I84" s="348"/>
      <c r="J84" s="348"/>
      <c r="K84" s="349"/>
    </row>
    <row r="85" spans="1:11" ht="15.5">
      <c r="A85" s="186">
        <v>41</v>
      </c>
      <c r="B85" s="187" t="s">
        <v>33</v>
      </c>
      <c r="C85" s="188"/>
      <c r="D85" s="188"/>
      <c r="E85" s="188"/>
      <c r="F85" s="188"/>
      <c r="G85" s="193">
        <v>12</v>
      </c>
      <c r="H85" s="347"/>
      <c r="I85" s="348"/>
      <c r="J85" s="348"/>
      <c r="K85" s="349"/>
    </row>
    <row r="86" spans="1:11" ht="15.5">
      <c r="A86" s="186">
        <v>42</v>
      </c>
      <c r="B86" s="187" t="s">
        <v>8</v>
      </c>
      <c r="C86" s="188"/>
      <c r="D86" s="188"/>
      <c r="E86" s="188"/>
      <c r="F86" s="188"/>
      <c r="G86" s="194">
        <v>5.5E-2</v>
      </c>
      <c r="H86" s="347"/>
      <c r="I86" s="348"/>
      <c r="J86" s="348"/>
      <c r="K86" s="349"/>
    </row>
    <row r="87" spans="1:11" ht="15.5">
      <c r="A87" s="186">
        <v>43</v>
      </c>
      <c r="B87" s="187" t="s">
        <v>34</v>
      </c>
      <c r="C87" s="188"/>
      <c r="D87" s="188"/>
      <c r="E87" s="188"/>
      <c r="F87" s="188"/>
      <c r="G87" s="193">
        <f>G85-G85*G86</f>
        <v>11.34</v>
      </c>
      <c r="H87" s="347"/>
      <c r="I87" s="348"/>
      <c r="J87" s="348"/>
      <c r="K87" s="349"/>
    </row>
    <row r="88" spans="1:11" ht="15.5">
      <c r="A88" s="186">
        <v>44</v>
      </c>
      <c r="B88" s="187" t="s">
        <v>35</v>
      </c>
      <c r="C88" s="188"/>
      <c r="D88" s="188"/>
      <c r="E88" s="188"/>
      <c r="F88" s="188"/>
      <c r="G88" s="195">
        <f>G87/G82-1</f>
        <v>0.61172723435281462</v>
      </c>
      <c r="H88" s="347"/>
      <c r="I88" s="348"/>
      <c r="J88" s="348"/>
      <c r="K88" s="349"/>
    </row>
    <row r="89" spans="1:11" ht="16" thickBot="1">
      <c r="A89" s="196">
        <v>45</v>
      </c>
      <c r="B89" s="197" t="s">
        <v>37</v>
      </c>
      <c r="C89" s="198"/>
      <c r="D89" s="198"/>
      <c r="E89" s="198"/>
      <c r="F89" s="198"/>
      <c r="G89" s="199">
        <f>G88+1</f>
        <v>1.6117272343528146</v>
      </c>
      <c r="H89" s="344"/>
      <c r="I89" s="345"/>
      <c r="J89" s="345"/>
      <c r="K89" s="346"/>
    </row>
  </sheetData>
  <mergeCells count="77">
    <mergeCell ref="B58:F58"/>
    <mergeCell ref="B69:F69"/>
    <mergeCell ref="B80:F80"/>
    <mergeCell ref="H6:K6"/>
    <mergeCell ref="H7:K7"/>
    <mergeCell ref="H8:K8"/>
    <mergeCell ref="H9:K9"/>
    <mergeCell ref="B47:F47"/>
    <mergeCell ref="H10:K10"/>
    <mergeCell ref="H11:K11"/>
    <mergeCell ref="H12:K12"/>
    <mergeCell ref="H13:K13"/>
    <mergeCell ref="H14:K14"/>
    <mergeCell ref="H16:K16"/>
    <mergeCell ref="H17:K17"/>
    <mergeCell ref="H18:K18"/>
    <mergeCell ref="H19:K19"/>
    <mergeCell ref="H20:K20"/>
    <mergeCell ref="H21:K21"/>
    <mergeCell ref="H23:K23"/>
    <mergeCell ref="H25:K25"/>
    <mergeCell ref="H27:K27"/>
    <mergeCell ref="H28:K28"/>
    <mergeCell ref="H29:K29"/>
    <mergeCell ref="H30:K30"/>
    <mergeCell ref="H31:K31"/>
    <mergeCell ref="H32:K32"/>
    <mergeCell ref="H33:K33"/>
    <mergeCell ref="H34:K34"/>
    <mergeCell ref="H36:K36"/>
    <mergeCell ref="H37:K37"/>
    <mergeCell ref="H38:K38"/>
    <mergeCell ref="H39:K39"/>
    <mergeCell ref="H40:K40"/>
    <mergeCell ref="H41:K41"/>
    <mergeCell ref="H43:K43"/>
    <mergeCell ref="H45:K45"/>
    <mergeCell ref="H47:K47"/>
    <mergeCell ref="H48:K48"/>
    <mergeCell ref="H49:K49"/>
    <mergeCell ref="H50:K50"/>
    <mergeCell ref="H51:K51"/>
    <mergeCell ref="H52:K52"/>
    <mergeCell ref="H53:K53"/>
    <mergeCell ref="H54:K54"/>
    <mergeCell ref="H55:K55"/>
    <mergeCell ref="H56:K56"/>
    <mergeCell ref="H58:K58"/>
    <mergeCell ref="H59:K59"/>
    <mergeCell ref="H60:K60"/>
    <mergeCell ref="H61:K61"/>
    <mergeCell ref="H62:K62"/>
    <mergeCell ref="H63:K63"/>
    <mergeCell ref="H64:K64"/>
    <mergeCell ref="H65:K65"/>
    <mergeCell ref="H66:K66"/>
    <mergeCell ref="H67:K67"/>
    <mergeCell ref="H69:K69"/>
    <mergeCell ref="H70:K70"/>
    <mergeCell ref="H71:K71"/>
    <mergeCell ref="H72:K72"/>
    <mergeCell ref="H73:K73"/>
    <mergeCell ref="H74:K74"/>
    <mergeCell ref="H75:K75"/>
    <mergeCell ref="H76:K76"/>
    <mergeCell ref="H77:K77"/>
    <mergeCell ref="H78:K78"/>
    <mergeCell ref="H80:K80"/>
    <mergeCell ref="H86:K86"/>
    <mergeCell ref="H87:K87"/>
    <mergeCell ref="H88:K88"/>
    <mergeCell ref="H89:K89"/>
    <mergeCell ref="H81:K81"/>
    <mergeCell ref="H82:K82"/>
    <mergeCell ref="H83:K83"/>
    <mergeCell ref="H84:K84"/>
    <mergeCell ref="H85:K85"/>
  </mergeCells>
  <pageMargins left="0.75" right="0.75" top="1" bottom="1" header="0.5" footer="0.5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89"/>
  <sheetViews>
    <sheetView workbookViewId="0"/>
  </sheetViews>
  <sheetFormatPr baseColWidth="10" defaultRowHeight="12.5"/>
  <cols>
    <col min="1" max="1" width="4.81640625" bestFit="1" customWidth="1"/>
    <col min="2" max="2" width="36.36328125" bestFit="1" customWidth="1"/>
    <col min="3" max="3" width="17.1796875" bestFit="1" customWidth="1"/>
    <col min="4" max="4" width="14.6328125" bestFit="1" customWidth="1"/>
    <col min="5" max="5" width="9.36328125" bestFit="1" customWidth="1"/>
    <col min="6" max="6" width="17.453125" bestFit="1" customWidth="1"/>
    <col min="7" max="7" width="13" customWidth="1"/>
    <col min="8" max="8" width="18" customWidth="1"/>
    <col min="10" max="10" width="11.81640625" bestFit="1" customWidth="1"/>
    <col min="11" max="11" width="19.6328125" customWidth="1"/>
  </cols>
  <sheetData>
    <row r="1" spans="1:11" ht="16" thickBot="1">
      <c r="A1" t="str">
        <f ca="1">RIGHT(CELL("nomfichier",A1),LEN(CELL("nomfichier",A1))-FIND("]",CELL("nomfichier",A1)))</f>
        <v>test2</v>
      </c>
      <c r="B1" s="4" t="s">
        <v>9</v>
      </c>
      <c r="C1" s="8"/>
      <c r="D1" s="3"/>
      <c r="E1" s="3"/>
      <c r="F1" s="3"/>
      <c r="G1" s="9"/>
      <c r="H1" s="3"/>
    </row>
    <row r="2" spans="1:11" ht="15.5">
      <c r="A2" s="200"/>
      <c r="B2" s="233" t="s">
        <v>84</v>
      </c>
      <c r="C2" s="252" t="s">
        <v>101</v>
      </c>
      <c r="D2" s="234"/>
      <c r="E2" s="235"/>
      <c r="F2" s="234" t="s">
        <v>89</v>
      </c>
      <c r="G2" s="236" t="s">
        <v>79</v>
      </c>
      <c r="H2" s="237" t="s">
        <v>85</v>
      </c>
      <c r="I2" s="238">
        <v>6</v>
      </c>
      <c r="J2" s="239" t="s">
        <v>92</v>
      </c>
      <c r="K2" s="240" t="s">
        <v>95</v>
      </c>
    </row>
    <row r="3" spans="1:11" ht="15.5">
      <c r="A3" s="200"/>
      <c r="B3" s="241" t="s">
        <v>78</v>
      </c>
      <c r="C3" s="203" t="s">
        <v>102</v>
      </c>
      <c r="D3" s="205" t="s">
        <v>90</v>
      </c>
      <c r="E3" s="204" t="s">
        <v>96</v>
      </c>
      <c r="F3" s="205" t="s">
        <v>88</v>
      </c>
      <c r="G3" s="206" t="s">
        <v>80</v>
      </c>
      <c r="H3" s="208" t="s">
        <v>86</v>
      </c>
      <c r="I3" s="209">
        <v>300</v>
      </c>
      <c r="J3" s="207" t="s">
        <v>93</v>
      </c>
      <c r="K3" s="242">
        <v>3546786435617</v>
      </c>
    </row>
    <row r="4" spans="1:11" ht="16" thickBot="1">
      <c r="A4" s="200"/>
      <c r="B4" s="243" t="s">
        <v>77</v>
      </c>
      <c r="C4" s="244" t="s">
        <v>101</v>
      </c>
      <c r="D4" s="245" t="s">
        <v>91</v>
      </c>
      <c r="E4" s="246" t="s">
        <v>97</v>
      </c>
      <c r="F4" s="245" t="s">
        <v>88</v>
      </c>
      <c r="G4" s="247"/>
      <c r="H4" s="248" t="s">
        <v>87</v>
      </c>
      <c r="I4" s="249">
        <v>6000</v>
      </c>
      <c r="J4" s="250" t="s">
        <v>94</v>
      </c>
      <c r="K4" s="251">
        <v>15467864356176</v>
      </c>
    </row>
    <row r="5" spans="1:11" ht="16" thickBot="1">
      <c r="A5" s="38"/>
      <c r="B5" s="7"/>
      <c r="C5" s="201"/>
      <c r="D5" s="201"/>
      <c r="E5" s="201"/>
      <c r="F5" s="201"/>
      <c r="G5" s="202"/>
      <c r="H5" s="7"/>
    </row>
    <row r="6" spans="1:11" ht="15.5">
      <c r="A6" s="39"/>
      <c r="B6" s="40" t="s">
        <v>14</v>
      </c>
      <c r="C6" s="47" t="s">
        <v>0</v>
      </c>
      <c r="D6" s="47" t="s">
        <v>1</v>
      </c>
      <c r="E6" s="47" t="s">
        <v>2</v>
      </c>
      <c r="F6" s="47" t="s">
        <v>3</v>
      </c>
      <c r="G6" s="225" t="s">
        <v>4</v>
      </c>
      <c r="H6" s="425" t="s">
        <v>5</v>
      </c>
      <c r="I6" s="426"/>
      <c r="J6" s="426"/>
      <c r="K6" s="427"/>
    </row>
    <row r="7" spans="1:11" ht="15.5">
      <c r="A7" s="41">
        <v>1</v>
      </c>
      <c r="B7" s="42" t="s">
        <v>12</v>
      </c>
      <c r="C7" s="43">
        <v>0</v>
      </c>
      <c r="D7" s="44">
        <v>0</v>
      </c>
      <c r="E7" s="150">
        <f t="shared" ref="E7:E13" si="0">+D7*C7</f>
        <v>0</v>
      </c>
      <c r="F7" s="45">
        <v>0.1</v>
      </c>
      <c r="G7" s="226">
        <f t="shared" ref="G7:G13" si="1">E7*F7+E7</f>
        <v>0</v>
      </c>
      <c r="H7" s="428"/>
      <c r="I7" s="429"/>
      <c r="J7" s="429"/>
      <c r="K7" s="430"/>
    </row>
    <row r="8" spans="1:11" ht="15.5">
      <c r="A8" s="41">
        <f t="shared" ref="A8:A20" si="2">A7+1</f>
        <v>2</v>
      </c>
      <c r="B8" s="42" t="s">
        <v>17</v>
      </c>
      <c r="C8" s="43">
        <v>0</v>
      </c>
      <c r="D8" s="44">
        <v>0</v>
      </c>
      <c r="E8" s="150">
        <f t="shared" si="0"/>
        <v>0</v>
      </c>
      <c r="F8" s="45">
        <v>0</v>
      </c>
      <c r="G8" s="226">
        <f t="shared" si="1"/>
        <v>0</v>
      </c>
      <c r="H8" s="428"/>
      <c r="I8" s="429"/>
      <c r="J8" s="429"/>
      <c r="K8" s="430"/>
    </row>
    <row r="9" spans="1:11" ht="15.5">
      <c r="A9" s="41">
        <f t="shared" si="2"/>
        <v>3</v>
      </c>
      <c r="B9" s="42" t="s">
        <v>18</v>
      </c>
      <c r="C9" s="43">
        <v>0</v>
      </c>
      <c r="D9" s="44">
        <v>0</v>
      </c>
      <c r="E9" s="150">
        <f t="shared" si="0"/>
        <v>0</v>
      </c>
      <c r="F9" s="45">
        <v>0</v>
      </c>
      <c r="G9" s="226">
        <f t="shared" si="1"/>
        <v>0</v>
      </c>
      <c r="H9" s="428"/>
      <c r="I9" s="429"/>
      <c r="J9" s="429"/>
      <c r="K9" s="430"/>
    </row>
    <row r="10" spans="1:11" ht="15.5">
      <c r="A10" s="41">
        <f>A9+1</f>
        <v>4</v>
      </c>
      <c r="B10" s="42" t="s">
        <v>19</v>
      </c>
      <c r="C10" s="43">
        <v>0</v>
      </c>
      <c r="D10" s="46">
        <v>0</v>
      </c>
      <c r="E10" s="150">
        <f t="shared" si="0"/>
        <v>0</v>
      </c>
      <c r="F10" s="45">
        <v>0</v>
      </c>
      <c r="G10" s="226">
        <f t="shared" si="1"/>
        <v>0</v>
      </c>
      <c r="H10" s="428"/>
      <c r="I10" s="429"/>
      <c r="J10" s="429"/>
      <c r="K10" s="430"/>
    </row>
    <row r="11" spans="1:11" ht="15.5">
      <c r="A11" s="41">
        <f t="shared" si="2"/>
        <v>5</v>
      </c>
      <c r="B11" s="42" t="s">
        <v>20</v>
      </c>
      <c r="C11" s="43">
        <v>0</v>
      </c>
      <c r="D11" s="46">
        <v>0</v>
      </c>
      <c r="E11" s="150">
        <f t="shared" si="0"/>
        <v>0</v>
      </c>
      <c r="F11" s="45">
        <v>0.05</v>
      </c>
      <c r="G11" s="226">
        <f t="shared" si="1"/>
        <v>0</v>
      </c>
      <c r="H11" s="428"/>
      <c r="I11" s="429"/>
      <c r="J11" s="429"/>
      <c r="K11" s="430"/>
    </row>
    <row r="12" spans="1:11" ht="15.5">
      <c r="A12" s="41">
        <f t="shared" si="2"/>
        <v>6</v>
      </c>
      <c r="B12" s="42" t="s">
        <v>21</v>
      </c>
      <c r="C12" s="43">
        <v>0</v>
      </c>
      <c r="D12" s="44">
        <v>0</v>
      </c>
      <c r="E12" s="150">
        <f t="shared" si="0"/>
        <v>0</v>
      </c>
      <c r="F12" s="45">
        <v>0</v>
      </c>
      <c r="G12" s="226">
        <f t="shared" si="1"/>
        <v>0</v>
      </c>
      <c r="H12" s="428"/>
      <c r="I12" s="429"/>
      <c r="J12" s="429"/>
      <c r="K12" s="430"/>
    </row>
    <row r="13" spans="1:11" ht="16" thickBot="1">
      <c r="A13" s="98">
        <f t="shared" si="2"/>
        <v>7</v>
      </c>
      <c r="B13" s="99" t="s">
        <v>22</v>
      </c>
      <c r="C13" s="100">
        <v>0</v>
      </c>
      <c r="D13" s="101">
        <v>0</v>
      </c>
      <c r="E13" s="151">
        <f t="shared" si="0"/>
        <v>0</v>
      </c>
      <c r="F13" s="102">
        <v>0</v>
      </c>
      <c r="G13" s="227">
        <f t="shared" si="1"/>
        <v>0</v>
      </c>
      <c r="H13" s="428"/>
      <c r="I13" s="429"/>
      <c r="J13" s="429"/>
      <c r="K13" s="430"/>
    </row>
    <row r="14" spans="1:11" ht="16" thickBot="1">
      <c r="A14" s="103"/>
      <c r="B14" s="104" t="s">
        <v>13</v>
      </c>
      <c r="C14" s="52"/>
      <c r="D14" s="53" t="s">
        <v>15</v>
      </c>
      <c r="E14" s="147">
        <f>SUM(E7:E13)</f>
        <v>0</v>
      </c>
      <c r="F14" s="149" t="e">
        <f>G14/E14-1</f>
        <v>#DIV/0!</v>
      </c>
      <c r="G14" s="228">
        <f>SUM(G7:G13)</f>
        <v>0</v>
      </c>
      <c r="H14" s="432"/>
      <c r="I14" s="433"/>
      <c r="J14" s="433"/>
      <c r="K14" s="434"/>
    </row>
    <row r="15" spans="1:11" ht="16" thickBot="1">
      <c r="A15" s="15"/>
      <c r="B15" s="5"/>
      <c r="C15" s="11"/>
      <c r="D15" s="12"/>
      <c r="E15" s="11"/>
      <c r="F15" s="148"/>
      <c r="G15" s="14"/>
      <c r="H15" s="229"/>
      <c r="I15" s="231"/>
    </row>
    <row r="16" spans="1:11" ht="15.5">
      <c r="A16" s="24"/>
      <c r="B16" s="25" t="s">
        <v>24</v>
      </c>
      <c r="C16" s="48" t="s">
        <v>0</v>
      </c>
      <c r="D16" s="49" t="s">
        <v>1</v>
      </c>
      <c r="E16" s="49" t="s">
        <v>2</v>
      </c>
      <c r="F16" s="49" t="s">
        <v>3</v>
      </c>
      <c r="G16" s="220" t="s">
        <v>4</v>
      </c>
      <c r="H16" s="435" t="s">
        <v>5</v>
      </c>
      <c r="I16" s="436"/>
      <c r="J16" s="436"/>
      <c r="K16" s="437"/>
    </row>
    <row r="17" spans="1:11" ht="15.5">
      <c r="A17" s="26">
        <f>A13+1</f>
        <v>8</v>
      </c>
      <c r="B17" s="27" t="s">
        <v>12</v>
      </c>
      <c r="C17" s="28">
        <v>0</v>
      </c>
      <c r="D17" s="29">
        <v>0</v>
      </c>
      <c r="E17" s="152">
        <f>+D17*C17</f>
        <v>0</v>
      </c>
      <c r="F17" s="30">
        <v>0</v>
      </c>
      <c r="G17" s="221">
        <f>E17*F17+E17</f>
        <v>0</v>
      </c>
      <c r="H17" s="404"/>
      <c r="I17" s="405"/>
      <c r="J17" s="405"/>
      <c r="K17" s="406"/>
    </row>
    <row r="18" spans="1:11" ht="15.5">
      <c r="A18" s="26">
        <f t="shared" si="2"/>
        <v>9</v>
      </c>
      <c r="B18" s="27" t="s">
        <v>17</v>
      </c>
      <c r="C18" s="28">
        <v>0</v>
      </c>
      <c r="D18" s="29">
        <v>0</v>
      </c>
      <c r="E18" s="152">
        <f>+D18*C18</f>
        <v>0</v>
      </c>
      <c r="F18" s="30">
        <v>0</v>
      </c>
      <c r="G18" s="221">
        <f>E18*F18+E18</f>
        <v>0</v>
      </c>
      <c r="H18" s="404"/>
      <c r="I18" s="405"/>
      <c r="J18" s="405"/>
      <c r="K18" s="406"/>
    </row>
    <row r="19" spans="1:11" ht="15.5">
      <c r="A19" s="26">
        <f t="shared" si="2"/>
        <v>10</v>
      </c>
      <c r="B19" s="27" t="s">
        <v>18</v>
      </c>
      <c r="C19" s="28">
        <v>0</v>
      </c>
      <c r="D19" s="29">
        <v>0</v>
      </c>
      <c r="E19" s="152">
        <f>+D19*C19</f>
        <v>0</v>
      </c>
      <c r="F19" s="30">
        <v>0</v>
      </c>
      <c r="G19" s="221">
        <f>E19*F19+E19</f>
        <v>0</v>
      </c>
      <c r="H19" s="404"/>
      <c r="I19" s="405"/>
      <c r="J19" s="405"/>
      <c r="K19" s="406"/>
    </row>
    <row r="20" spans="1:11" ht="16" thickBot="1">
      <c r="A20" s="90">
        <f t="shared" si="2"/>
        <v>11</v>
      </c>
      <c r="B20" s="91" t="s">
        <v>19</v>
      </c>
      <c r="C20" s="92">
        <v>0</v>
      </c>
      <c r="D20" s="93">
        <v>0</v>
      </c>
      <c r="E20" s="153">
        <f>+D20*C20</f>
        <v>0</v>
      </c>
      <c r="F20" s="94">
        <v>0</v>
      </c>
      <c r="G20" s="222">
        <f>E20*F20+E20</f>
        <v>0</v>
      </c>
      <c r="H20" s="404"/>
      <c r="I20" s="405"/>
      <c r="J20" s="405"/>
      <c r="K20" s="406"/>
    </row>
    <row r="21" spans="1:11" ht="16" thickBot="1">
      <c r="A21" s="95"/>
      <c r="B21" s="96" t="s">
        <v>16</v>
      </c>
      <c r="C21" s="96"/>
      <c r="D21" s="97" t="s">
        <v>15</v>
      </c>
      <c r="E21" s="154">
        <f>SUM(E17:E20)</f>
        <v>0</v>
      </c>
      <c r="F21" s="155" t="e">
        <f>G21/E21-1</f>
        <v>#DIV/0!</v>
      </c>
      <c r="G21" s="223">
        <f>SUM(G17:G20)</f>
        <v>0</v>
      </c>
      <c r="H21" s="407"/>
      <c r="I21" s="408"/>
      <c r="J21" s="408"/>
      <c r="K21" s="409"/>
    </row>
    <row r="22" spans="1:11" ht="16" thickBot="1">
      <c r="A22" s="10"/>
      <c r="B22" s="23"/>
      <c r="C22" s="23"/>
      <c r="D22" s="23"/>
      <c r="E22" s="23"/>
      <c r="F22" s="23"/>
      <c r="G22" s="23"/>
      <c r="H22" s="230"/>
      <c r="I22" s="231"/>
    </row>
    <row r="23" spans="1:11" ht="16" thickBot="1">
      <c r="A23" s="50">
        <v>12</v>
      </c>
      <c r="B23" s="51" t="s">
        <v>23</v>
      </c>
      <c r="C23" s="52">
        <v>11</v>
      </c>
      <c r="D23" s="164">
        <v>0.45</v>
      </c>
      <c r="E23" s="147">
        <v>5.0133999999999999</v>
      </c>
      <c r="F23" s="149">
        <v>0.04</v>
      </c>
      <c r="G23" s="224">
        <f>E23*F23+E23</f>
        <v>5.2139359999999995</v>
      </c>
      <c r="H23" s="410"/>
      <c r="I23" s="411"/>
      <c r="J23" s="411"/>
      <c r="K23" s="412"/>
    </row>
    <row r="24" spans="1:11" ht="16" thickBot="1">
      <c r="A24" s="16"/>
      <c r="B24" s="17"/>
      <c r="C24" s="18"/>
      <c r="D24" s="19"/>
      <c r="E24" s="18"/>
      <c r="F24" s="20"/>
      <c r="G24" s="21"/>
      <c r="H24" s="35"/>
      <c r="I24" s="231"/>
    </row>
    <row r="25" spans="1:11" ht="31.5" thickBot="1">
      <c r="A25" s="31">
        <v>12</v>
      </c>
      <c r="B25" s="32" t="s">
        <v>25</v>
      </c>
      <c r="C25" s="33"/>
      <c r="D25" s="34">
        <v>1</v>
      </c>
      <c r="E25" s="159">
        <f>E14+E21+E23</f>
        <v>5.0133999999999999</v>
      </c>
      <c r="F25" s="158">
        <f>G25/E25-1</f>
        <v>3.9999999999999813E-2</v>
      </c>
      <c r="G25" s="232">
        <f>G14+G21+G23</f>
        <v>5.2139359999999995</v>
      </c>
      <c r="H25" s="413"/>
      <c r="I25" s="414"/>
      <c r="J25" s="414"/>
      <c r="K25" s="415"/>
    </row>
    <row r="26" spans="1:11" ht="16" thickBot="1">
      <c r="A26" s="10"/>
      <c r="B26" s="35"/>
      <c r="C26" s="11"/>
      <c r="D26" s="12"/>
      <c r="E26" s="11"/>
      <c r="F26" s="13"/>
      <c r="G26" s="14"/>
      <c r="H26" s="35"/>
      <c r="I26" s="231"/>
    </row>
    <row r="27" spans="1:11" ht="15.5">
      <c r="A27" s="56"/>
      <c r="B27" s="57" t="s">
        <v>26</v>
      </c>
      <c r="C27" s="58" t="s">
        <v>0</v>
      </c>
      <c r="D27" s="58" t="s">
        <v>1</v>
      </c>
      <c r="E27" s="58" t="s">
        <v>2</v>
      </c>
      <c r="F27" s="58" t="s">
        <v>3</v>
      </c>
      <c r="G27" s="216" t="s">
        <v>4</v>
      </c>
      <c r="H27" s="401" t="s">
        <v>5</v>
      </c>
      <c r="I27" s="402"/>
      <c r="J27" s="402"/>
      <c r="K27" s="403"/>
    </row>
    <row r="28" spans="1:11" ht="15.5">
      <c r="A28" s="59">
        <v>13</v>
      </c>
      <c r="B28" s="60" t="s">
        <v>12</v>
      </c>
      <c r="C28" s="61">
        <v>0</v>
      </c>
      <c r="D28" s="62">
        <v>0</v>
      </c>
      <c r="E28" s="156">
        <f t="shared" ref="E28:E33" si="3">+D28*C28</f>
        <v>0</v>
      </c>
      <c r="F28" s="63">
        <v>0</v>
      </c>
      <c r="G28" s="217">
        <f t="shared" ref="G28:G33" si="4">E28*F28+E28</f>
        <v>0</v>
      </c>
      <c r="H28" s="392"/>
      <c r="I28" s="393"/>
      <c r="J28" s="393"/>
      <c r="K28" s="394"/>
    </row>
    <row r="29" spans="1:11" ht="15.5">
      <c r="A29" s="59">
        <v>14</v>
      </c>
      <c r="B29" s="60" t="s">
        <v>17</v>
      </c>
      <c r="C29" s="61">
        <v>0</v>
      </c>
      <c r="D29" s="62">
        <v>0</v>
      </c>
      <c r="E29" s="156">
        <f t="shared" si="3"/>
        <v>0</v>
      </c>
      <c r="F29" s="63">
        <v>0.05</v>
      </c>
      <c r="G29" s="217">
        <f t="shared" si="4"/>
        <v>0</v>
      </c>
      <c r="H29" s="392"/>
      <c r="I29" s="393"/>
      <c r="J29" s="393"/>
      <c r="K29" s="394"/>
    </row>
    <row r="30" spans="1:11" ht="15.5">
      <c r="A30" s="59">
        <v>15</v>
      </c>
      <c r="B30" s="60" t="s">
        <v>18</v>
      </c>
      <c r="C30" s="61">
        <v>0</v>
      </c>
      <c r="D30" s="62">
        <v>0</v>
      </c>
      <c r="E30" s="156">
        <f t="shared" si="3"/>
        <v>0</v>
      </c>
      <c r="F30" s="63">
        <v>0</v>
      </c>
      <c r="G30" s="217">
        <f t="shared" si="4"/>
        <v>0</v>
      </c>
      <c r="H30" s="392"/>
      <c r="I30" s="393"/>
      <c r="J30" s="393"/>
      <c r="K30" s="394"/>
    </row>
    <row r="31" spans="1:11" ht="15.5">
      <c r="A31" s="59">
        <v>16</v>
      </c>
      <c r="B31" s="60" t="s">
        <v>19</v>
      </c>
      <c r="C31" s="61">
        <v>0</v>
      </c>
      <c r="D31" s="62">
        <v>0</v>
      </c>
      <c r="E31" s="156">
        <f t="shared" si="3"/>
        <v>0</v>
      </c>
      <c r="F31" s="63">
        <v>0</v>
      </c>
      <c r="G31" s="217">
        <f t="shared" si="4"/>
        <v>0</v>
      </c>
      <c r="H31" s="392"/>
      <c r="I31" s="393"/>
      <c r="J31" s="393"/>
      <c r="K31" s="394"/>
    </row>
    <row r="32" spans="1:11" ht="15.5">
      <c r="A32" s="59">
        <v>17</v>
      </c>
      <c r="B32" s="60" t="s">
        <v>20</v>
      </c>
      <c r="C32" s="61">
        <v>0</v>
      </c>
      <c r="D32" s="64">
        <v>0</v>
      </c>
      <c r="E32" s="156">
        <f t="shared" si="3"/>
        <v>0</v>
      </c>
      <c r="F32" s="63">
        <v>0</v>
      </c>
      <c r="G32" s="217">
        <f t="shared" si="4"/>
        <v>0</v>
      </c>
      <c r="H32" s="392"/>
      <c r="I32" s="393"/>
      <c r="J32" s="393"/>
      <c r="K32" s="394"/>
    </row>
    <row r="33" spans="1:11" ht="16" thickBot="1">
      <c r="A33" s="82">
        <v>18</v>
      </c>
      <c r="B33" s="83" t="s">
        <v>21</v>
      </c>
      <c r="C33" s="84">
        <v>0</v>
      </c>
      <c r="D33" s="85">
        <v>0</v>
      </c>
      <c r="E33" s="157">
        <f t="shared" si="3"/>
        <v>0</v>
      </c>
      <c r="F33" s="86">
        <v>0</v>
      </c>
      <c r="G33" s="218">
        <f t="shared" si="4"/>
        <v>0</v>
      </c>
      <c r="H33" s="392"/>
      <c r="I33" s="393"/>
      <c r="J33" s="393"/>
      <c r="K33" s="394"/>
    </row>
    <row r="34" spans="1:11" ht="16" thickBot="1">
      <c r="A34" s="87">
        <v>15</v>
      </c>
      <c r="B34" s="88" t="s">
        <v>11</v>
      </c>
      <c r="C34" s="88"/>
      <c r="D34" s="88"/>
      <c r="E34" s="89">
        <f>SUM(E28:E33)</f>
        <v>0</v>
      </c>
      <c r="F34" s="88" t="e">
        <f>G34/E34-1</f>
        <v>#DIV/0!</v>
      </c>
      <c r="G34" s="219">
        <f>SUM(G28:G33)</f>
        <v>0</v>
      </c>
      <c r="H34" s="395"/>
      <c r="I34" s="396"/>
      <c r="J34" s="396"/>
      <c r="K34" s="397"/>
    </row>
    <row r="35" spans="1:11" ht="16" thickBot="1">
      <c r="A35" s="22"/>
      <c r="B35" s="7"/>
      <c r="C35" s="7"/>
      <c r="D35" s="7"/>
      <c r="E35" s="54"/>
      <c r="F35" s="7"/>
      <c r="G35" s="55"/>
      <c r="H35" s="6"/>
      <c r="I35" s="231"/>
    </row>
    <row r="36" spans="1:11" ht="15.5">
      <c r="A36" s="66"/>
      <c r="B36" s="67" t="s">
        <v>28</v>
      </c>
      <c r="C36" s="68" t="s">
        <v>0</v>
      </c>
      <c r="D36" s="68" t="s">
        <v>1</v>
      </c>
      <c r="E36" s="68" t="s">
        <v>2</v>
      </c>
      <c r="F36" s="68" t="s">
        <v>3</v>
      </c>
      <c r="G36" s="212" t="s">
        <v>4</v>
      </c>
      <c r="H36" s="398" t="s">
        <v>5</v>
      </c>
      <c r="I36" s="399"/>
      <c r="J36" s="399"/>
      <c r="K36" s="400"/>
    </row>
    <row r="37" spans="1:11" ht="16" thickBot="1">
      <c r="A37" s="69">
        <v>16</v>
      </c>
      <c r="B37" s="70" t="s">
        <v>10</v>
      </c>
      <c r="C37" s="71">
        <v>0</v>
      </c>
      <c r="D37" s="72">
        <v>0</v>
      </c>
      <c r="E37" s="160">
        <f>+D37*C37</f>
        <v>0</v>
      </c>
      <c r="F37" s="73">
        <v>0</v>
      </c>
      <c r="G37" s="213">
        <f>E37*F37+E37</f>
        <v>0</v>
      </c>
      <c r="H37" s="383"/>
      <c r="I37" s="384"/>
      <c r="J37" s="384"/>
      <c r="K37" s="385"/>
    </row>
    <row r="38" spans="1:11" ht="16" thickBot="1">
      <c r="A38" s="69">
        <v>17</v>
      </c>
      <c r="B38" s="70" t="s">
        <v>6</v>
      </c>
      <c r="C38" s="71">
        <v>0</v>
      </c>
      <c r="D38" s="72">
        <v>0</v>
      </c>
      <c r="E38" s="160">
        <f>+D38*C38</f>
        <v>0</v>
      </c>
      <c r="F38" s="73">
        <v>0</v>
      </c>
      <c r="G38" s="213">
        <f>E38*F38+E38</f>
        <v>0</v>
      </c>
      <c r="H38" s="383"/>
      <c r="I38" s="384"/>
      <c r="J38" s="384"/>
      <c r="K38" s="385"/>
    </row>
    <row r="39" spans="1:11" ht="16" thickBot="1">
      <c r="A39" s="69">
        <v>18</v>
      </c>
      <c r="B39" s="70" t="s">
        <v>27</v>
      </c>
      <c r="C39" s="71">
        <v>0</v>
      </c>
      <c r="D39" s="72">
        <v>0</v>
      </c>
      <c r="E39" s="160">
        <f>+D39*C39</f>
        <v>0</v>
      </c>
      <c r="F39" s="73">
        <v>0</v>
      </c>
      <c r="G39" s="213">
        <f>E39*F39+E39</f>
        <v>0</v>
      </c>
      <c r="H39" s="383"/>
      <c r="I39" s="384"/>
      <c r="J39" s="384"/>
      <c r="K39" s="385"/>
    </row>
    <row r="40" spans="1:11" ht="16" thickBot="1">
      <c r="A40" s="74">
        <v>19</v>
      </c>
      <c r="B40" s="75" t="s">
        <v>19</v>
      </c>
      <c r="C40" s="76">
        <v>0</v>
      </c>
      <c r="D40" s="77">
        <v>0</v>
      </c>
      <c r="E40" s="161">
        <f>+D40*C40</f>
        <v>0</v>
      </c>
      <c r="F40" s="78">
        <v>0</v>
      </c>
      <c r="G40" s="214">
        <f>E40*F40+E40</f>
        <v>0</v>
      </c>
      <c r="H40" s="383"/>
      <c r="I40" s="384"/>
      <c r="J40" s="384"/>
      <c r="K40" s="385"/>
    </row>
    <row r="41" spans="1:11" ht="16" thickBot="1">
      <c r="A41" s="79"/>
      <c r="B41" s="80" t="s">
        <v>29</v>
      </c>
      <c r="C41" s="81"/>
      <c r="D41" s="81"/>
      <c r="E41" s="162">
        <f>SUM(E37:E40)</f>
        <v>0</v>
      </c>
      <c r="F41" s="163" t="e">
        <f>G41/E41-1</f>
        <v>#DIV/0!</v>
      </c>
      <c r="G41" s="215">
        <f>SUM(G37:G40)</f>
        <v>0</v>
      </c>
      <c r="H41" s="386"/>
      <c r="I41" s="387"/>
      <c r="J41" s="387"/>
      <c r="K41" s="388"/>
    </row>
    <row r="42" spans="1:11" ht="16" thickBot="1">
      <c r="A42" s="65"/>
      <c r="B42" s="6"/>
      <c r="C42" s="36"/>
      <c r="D42" s="36"/>
      <c r="E42" s="36"/>
      <c r="F42" s="36"/>
      <c r="G42" s="37"/>
      <c r="H42" s="6"/>
    </row>
    <row r="43" spans="1:11" ht="16" thickBot="1">
      <c r="A43" s="105">
        <v>18</v>
      </c>
      <c r="B43" s="106" t="s">
        <v>30</v>
      </c>
      <c r="C43" s="106"/>
      <c r="D43" s="106"/>
      <c r="E43" s="107">
        <f>E34+E41</f>
        <v>0</v>
      </c>
      <c r="F43" s="108" t="e">
        <f>G43/E43-1</f>
        <v>#DIV/0!</v>
      </c>
      <c r="G43" s="211">
        <f>G34+G41</f>
        <v>0</v>
      </c>
      <c r="H43" s="389"/>
      <c r="I43" s="390"/>
      <c r="J43" s="390"/>
      <c r="K43" s="391"/>
    </row>
    <row r="44" spans="1:11" ht="16" thickBot="1">
      <c r="A44" s="141"/>
      <c r="B44" s="141"/>
      <c r="C44" s="141"/>
      <c r="D44" s="141"/>
      <c r="E44" s="141"/>
      <c r="F44" s="141"/>
      <c r="G44" s="141"/>
      <c r="H44" s="141"/>
    </row>
    <row r="45" spans="1:11" ht="16" thickBot="1">
      <c r="A45" s="142">
        <v>19</v>
      </c>
      <c r="B45" s="143" t="s">
        <v>38</v>
      </c>
      <c r="C45" s="2"/>
      <c r="D45" s="2"/>
      <c r="E45" s="2"/>
      <c r="F45" s="2"/>
      <c r="G45" s="210">
        <f>G25+G43</f>
        <v>5.2139359999999995</v>
      </c>
      <c r="H45" s="377"/>
      <c r="I45" s="378"/>
      <c r="J45" s="378"/>
      <c r="K45" s="379"/>
    </row>
    <row r="46" spans="1:11" ht="16" thickBot="1">
      <c r="A46" s="200"/>
      <c r="B46" s="3"/>
      <c r="C46" s="3"/>
      <c r="D46" s="3"/>
      <c r="E46" s="3"/>
      <c r="F46" s="3"/>
      <c r="G46" s="9"/>
      <c r="H46" s="3"/>
    </row>
    <row r="47" spans="1:11" ht="15.5">
      <c r="A47" s="109"/>
      <c r="B47" s="431" t="s">
        <v>72</v>
      </c>
      <c r="C47" s="381"/>
      <c r="D47" s="381"/>
      <c r="E47" s="381"/>
      <c r="F47" s="382"/>
      <c r="G47" s="113"/>
      <c r="H47" s="380"/>
      <c r="I47" s="381"/>
      <c r="J47" s="381"/>
      <c r="K47" s="382"/>
    </row>
    <row r="48" spans="1:11" ht="15.5">
      <c r="A48" s="110">
        <v>19</v>
      </c>
      <c r="B48" s="111" t="s">
        <v>7</v>
      </c>
      <c r="C48" s="123"/>
      <c r="D48" s="123"/>
      <c r="E48" s="123"/>
      <c r="F48" s="123"/>
      <c r="G48" s="114">
        <f>G45</f>
        <v>5.2139359999999995</v>
      </c>
      <c r="H48" s="374"/>
      <c r="I48" s="375"/>
      <c r="J48" s="375"/>
      <c r="K48" s="376"/>
    </row>
    <row r="49" spans="1:11" ht="15.5">
      <c r="A49" s="110">
        <v>20</v>
      </c>
      <c r="B49" s="111" t="s">
        <v>73</v>
      </c>
      <c r="C49" s="123"/>
      <c r="D49" s="123"/>
      <c r="E49" s="123"/>
      <c r="F49" s="123"/>
      <c r="G49" s="115">
        <f>G48*G50+G48</f>
        <v>6.2567231999999997</v>
      </c>
      <c r="H49" s="374"/>
      <c r="I49" s="375"/>
      <c r="J49" s="375"/>
      <c r="K49" s="376"/>
    </row>
    <row r="50" spans="1:11" ht="15.5">
      <c r="A50" s="110">
        <v>21</v>
      </c>
      <c r="B50" s="111" t="s">
        <v>74</v>
      </c>
      <c r="C50" s="123"/>
      <c r="D50" s="123"/>
      <c r="E50" s="123"/>
      <c r="F50" s="124"/>
      <c r="G50" s="146">
        <v>0.2</v>
      </c>
      <c r="H50" s="374"/>
      <c r="I50" s="375"/>
      <c r="J50" s="375"/>
      <c r="K50" s="376"/>
    </row>
    <row r="51" spans="1:11" ht="15.5">
      <c r="A51" s="110">
        <v>22</v>
      </c>
      <c r="B51" s="111" t="s">
        <v>36</v>
      </c>
      <c r="C51" s="123"/>
      <c r="D51" s="123"/>
      <c r="E51" s="123"/>
      <c r="F51" s="124"/>
      <c r="G51" s="115">
        <f>G50+1</f>
        <v>1.2</v>
      </c>
      <c r="H51" s="374"/>
      <c r="I51" s="375"/>
      <c r="J51" s="375"/>
      <c r="K51" s="376"/>
    </row>
    <row r="52" spans="1:11" ht="15.5">
      <c r="A52" s="110">
        <v>23</v>
      </c>
      <c r="B52" s="111" t="s">
        <v>33</v>
      </c>
      <c r="C52" s="123"/>
      <c r="D52" s="123"/>
      <c r="E52" s="123"/>
      <c r="F52" s="123"/>
      <c r="G52" s="115">
        <v>12</v>
      </c>
      <c r="H52" s="374"/>
      <c r="I52" s="375"/>
      <c r="J52" s="375"/>
      <c r="K52" s="376"/>
    </row>
    <row r="53" spans="1:11" ht="15.5">
      <c r="A53" s="110">
        <v>24</v>
      </c>
      <c r="B53" s="111" t="s">
        <v>8</v>
      </c>
      <c r="C53" s="123"/>
      <c r="D53" s="123"/>
      <c r="E53" s="123"/>
      <c r="F53" s="123"/>
      <c r="G53" s="116">
        <v>5.5E-2</v>
      </c>
      <c r="H53" s="374"/>
      <c r="I53" s="375"/>
      <c r="J53" s="375"/>
      <c r="K53" s="376"/>
    </row>
    <row r="54" spans="1:11" ht="15.5">
      <c r="A54" s="110">
        <v>25</v>
      </c>
      <c r="B54" s="111" t="s">
        <v>34</v>
      </c>
      <c r="C54" s="123"/>
      <c r="D54" s="123"/>
      <c r="E54" s="123"/>
      <c r="F54" s="123"/>
      <c r="G54" s="115">
        <f>G52-G52*G53</f>
        <v>11.34</v>
      </c>
      <c r="H54" s="374"/>
      <c r="I54" s="375"/>
      <c r="J54" s="375"/>
      <c r="K54" s="376"/>
    </row>
    <row r="55" spans="1:11" ht="15.5">
      <c r="A55" s="110">
        <v>26</v>
      </c>
      <c r="B55" s="111" t="s">
        <v>35</v>
      </c>
      <c r="C55" s="123"/>
      <c r="D55" s="123"/>
      <c r="E55" s="123"/>
      <c r="F55" s="123"/>
      <c r="G55" s="117">
        <f>G54/G49-1</f>
        <v>0.81245032543552509</v>
      </c>
      <c r="H55" s="374"/>
      <c r="I55" s="375"/>
      <c r="J55" s="375"/>
      <c r="K55" s="376"/>
    </row>
    <row r="56" spans="1:11" ht="16" thickBot="1">
      <c r="A56" s="169">
        <v>27</v>
      </c>
      <c r="B56" s="170" t="s">
        <v>37</v>
      </c>
      <c r="C56" s="171"/>
      <c r="D56" s="171"/>
      <c r="E56" s="171"/>
      <c r="F56" s="171"/>
      <c r="G56" s="172">
        <f>G55+1</f>
        <v>1.8124503254355251</v>
      </c>
      <c r="H56" s="368"/>
      <c r="I56" s="369"/>
      <c r="J56" s="369"/>
      <c r="K56" s="370"/>
    </row>
    <row r="57" spans="1:11" ht="16" thickBot="1">
      <c r="A57" s="167"/>
      <c r="B57" s="165"/>
      <c r="C57" s="165"/>
      <c r="D57" s="165"/>
      <c r="E57" s="165"/>
      <c r="F57" s="165"/>
      <c r="G57" s="168"/>
      <c r="H57" s="166"/>
      <c r="I57" s="145"/>
    </row>
    <row r="58" spans="1:11" ht="15.5">
      <c r="A58" s="173"/>
      <c r="B58" s="416" t="s">
        <v>81</v>
      </c>
      <c r="C58" s="417"/>
      <c r="D58" s="417"/>
      <c r="E58" s="417"/>
      <c r="F58" s="418"/>
      <c r="G58" s="174"/>
      <c r="H58" s="371"/>
      <c r="I58" s="372"/>
      <c r="J58" s="372"/>
      <c r="K58" s="373"/>
    </row>
    <row r="59" spans="1:11" ht="15.5">
      <c r="A59" s="175">
        <v>28</v>
      </c>
      <c r="B59" s="112" t="s">
        <v>7</v>
      </c>
      <c r="C59" s="125"/>
      <c r="D59" s="125"/>
      <c r="E59" s="125"/>
      <c r="F59" s="125"/>
      <c r="G59" s="119">
        <f>G45</f>
        <v>5.2139359999999995</v>
      </c>
      <c r="H59" s="365"/>
      <c r="I59" s="366"/>
      <c r="J59" s="366"/>
      <c r="K59" s="367"/>
    </row>
    <row r="60" spans="1:11" ht="15.5">
      <c r="A60" s="175">
        <v>29</v>
      </c>
      <c r="B60" s="112" t="s">
        <v>66</v>
      </c>
      <c r="C60" s="125"/>
      <c r="D60" s="125"/>
      <c r="E60" s="125"/>
      <c r="F60" s="125"/>
      <c r="G60" s="120">
        <f>G59*G61+G59</f>
        <v>6.7781167999999994</v>
      </c>
      <c r="H60" s="365"/>
      <c r="I60" s="366"/>
      <c r="J60" s="366"/>
      <c r="K60" s="367"/>
    </row>
    <row r="61" spans="1:11" ht="15.5">
      <c r="A61" s="175">
        <v>30</v>
      </c>
      <c r="B61" s="112" t="s">
        <v>67</v>
      </c>
      <c r="C61" s="125"/>
      <c r="D61" s="125"/>
      <c r="E61" s="125"/>
      <c r="F61" s="126"/>
      <c r="G61" s="180">
        <v>0.3</v>
      </c>
      <c r="H61" s="365"/>
      <c r="I61" s="366"/>
      <c r="J61" s="366"/>
      <c r="K61" s="367"/>
    </row>
    <row r="62" spans="1:11" ht="15.5">
      <c r="A62" s="175">
        <v>31</v>
      </c>
      <c r="B62" s="112" t="s">
        <v>68</v>
      </c>
      <c r="C62" s="125"/>
      <c r="D62" s="125"/>
      <c r="E62" s="125"/>
      <c r="F62" s="126"/>
      <c r="G62" s="118">
        <f>G61+1</f>
        <v>1.3</v>
      </c>
      <c r="H62" s="365"/>
      <c r="I62" s="366"/>
      <c r="J62" s="366"/>
      <c r="K62" s="367"/>
    </row>
    <row r="63" spans="1:11" ht="15.5">
      <c r="A63" s="175">
        <v>32</v>
      </c>
      <c r="B63" s="112" t="s">
        <v>69</v>
      </c>
      <c r="C63" s="125"/>
      <c r="D63" s="125"/>
      <c r="E63" s="125"/>
      <c r="F63" s="125"/>
      <c r="G63" s="118">
        <v>14.5</v>
      </c>
      <c r="H63" s="365"/>
      <c r="I63" s="366"/>
      <c r="J63" s="366"/>
      <c r="K63" s="367"/>
    </row>
    <row r="64" spans="1:11" ht="15.5">
      <c r="A64" s="175">
        <v>33</v>
      </c>
      <c r="B64" s="112" t="s">
        <v>8</v>
      </c>
      <c r="C64" s="125"/>
      <c r="D64" s="125"/>
      <c r="E64" s="125"/>
      <c r="F64" s="125"/>
      <c r="G64" s="121">
        <v>0.06</v>
      </c>
      <c r="H64" s="365"/>
      <c r="I64" s="366"/>
      <c r="J64" s="366"/>
      <c r="K64" s="367"/>
    </row>
    <row r="65" spans="1:11" ht="15.5">
      <c r="A65" s="175">
        <v>34</v>
      </c>
      <c r="B65" s="112" t="s">
        <v>70</v>
      </c>
      <c r="C65" s="125"/>
      <c r="D65" s="125"/>
      <c r="E65" s="125"/>
      <c r="F65" s="125"/>
      <c r="G65" s="118">
        <f>G63-G63*G64</f>
        <v>13.63</v>
      </c>
      <c r="H65" s="365"/>
      <c r="I65" s="366"/>
      <c r="J65" s="366"/>
      <c r="K65" s="367"/>
    </row>
    <row r="66" spans="1:11" ht="15.5">
      <c r="A66" s="175">
        <v>35</v>
      </c>
      <c r="B66" s="112" t="s">
        <v>71</v>
      </c>
      <c r="C66" s="125"/>
      <c r="D66" s="125"/>
      <c r="E66" s="125"/>
      <c r="F66" s="125"/>
      <c r="G66" s="122">
        <f>G65/G60-1</f>
        <v>1.0108830228478802</v>
      </c>
      <c r="H66" s="365"/>
      <c r="I66" s="366"/>
      <c r="J66" s="366"/>
      <c r="K66" s="367"/>
    </row>
    <row r="67" spans="1:11" ht="16" thickBot="1">
      <c r="A67" s="176">
        <v>36</v>
      </c>
      <c r="B67" s="177" t="s">
        <v>39</v>
      </c>
      <c r="C67" s="178"/>
      <c r="D67" s="178"/>
      <c r="E67" s="178"/>
      <c r="F67" s="178"/>
      <c r="G67" s="179">
        <f>G66+1</f>
        <v>2.0108830228478802</v>
      </c>
      <c r="H67" s="359"/>
      <c r="I67" s="360"/>
      <c r="J67" s="360"/>
      <c r="K67" s="361"/>
    </row>
    <row r="68" spans="1:11" ht="16" thickBot="1">
      <c r="A68" s="167"/>
      <c r="B68" s="165"/>
      <c r="C68" s="165"/>
      <c r="D68" s="165"/>
      <c r="E68" s="165"/>
      <c r="F68" s="165"/>
      <c r="G68" s="168"/>
      <c r="H68" s="166"/>
      <c r="I68" s="145"/>
      <c r="J68" s="144"/>
    </row>
    <row r="69" spans="1:11" ht="15.5">
      <c r="A69" s="127"/>
      <c r="B69" s="419" t="s">
        <v>75</v>
      </c>
      <c r="C69" s="420"/>
      <c r="D69" s="420"/>
      <c r="E69" s="420"/>
      <c r="F69" s="421"/>
      <c r="G69" s="128"/>
      <c r="H69" s="362"/>
      <c r="I69" s="363"/>
      <c r="J69" s="363"/>
      <c r="K69" s="364"/>
    </row>
    <row r="70" spans="1:11" ht="15.5">
      <c r="A70" s="129">
        <v>37</v>
      </c>
      <c r="B70" s="130" t="s">
        <v>7</v>
      </c>
      <c r="C70" s="131"/>
      <c r="D70" s="131"/>
      <c r="E70" s="131"/>
      <c r="F70" s="131"/>
      <c r="G70" s="132">
        <f>G49</f>
        <v>6.2567231999999997</v>
      </c>
      <c r="H70" s="356"/>
      <c r="I70" s="357"/>
      <c r="J70" s="357"/>
      <c r="K70" s="358"/>
    </row>
    <row r="71" spans="1:11" ht="15.5">
      <c r="A71" s="129">
        <v>38</v>
      </c>
      <c r="B71" s="130" t="s">
        <v>31</v>
      </c>
      <c r="C71" s="131"/>
      <c r="D71" s="131"/>
      <c r="E71" s="131"/>
      <c r="F71" s="131"/>
      <c r="G71" s="133">
        <v>8.6</v>
      </c>
      <c r="H71" s="356"/>
      <c r="I71" s="357"/>
      <c r="J71" s="357"/>
      <c r="K71" s="358"/>
    </row>
    <row r="72" spans="1:11" ht="15.5">
      <c r="A72" s="129">
        <v>39</v>
      </c>
      <c r="B72" s="130" t="s">
        <v>32</v>
      </c>
      <c r="C72" s="131"/>
      <c r="D72" s="131"/>
      <c r="E72" s="131"/>
      <c r="F72" s="134"/>
      <c r="G72" s="181">
        <f>G71/G70-1</f>
        <v>0.37452141082411949</v>
      </c>
      <c r="H72" s="356"/>
      <c r="I72" s="357"/>
      <c r="J72" s="357"/>
      <c r="K72" s="358"/>
    </row>
    <row r="73" spans="1:11" ht="15.5">
      <c r="A73" s="129">
        <v>40</v>
      </c>
      <c r="B73" s="130" t="s">
        <v>36</v>
      </c>
      <c r="C73" s="131"/>
      <c r="D73" s="131"/>
      <c r="E73" s="131"/>
      <c r="F73" s="134"/>
      <c r="G73" s="135">
        <f>G72+1</f>
        <v>1.3745214108241195</v>
      </c>
      <c r="H73" s="356"/>
      <c r="I73" s="357"/>
      <c r="J73" s="357"/>
      <c r="K73" s="358"/>
    </row>
    <row r="74" spans="1:11" ht="15.5">
      <c r="A74" s="129">
        <v>41</v>
      </c>
      <c r="B74" s="130" t="s">
        <v>33</v>
      </c>
      <c r="C74" s="131"/>
      <c r="D74" s="131"/>
      <c r="E74" s="131"/>
      <c r="F74" s="131"/>
      <c r="G74" s="135">
        <v>12</v>
      </c>
      <c r="H74" s="356"/>
      <c r="I74" s="357"/>
      <c r="J74" s="357"/>
      <c r="K74" s="358"/>
    </row>
    <row r="75" spans="1:11" ht="15.5">
      <c r="A75" s="129">
        <v>42</v>
      </c>
      <c r="B75" s="130" t="s">
        <v>8</v>
      </c>
      <c r="C75" s="131"/>
      <c r="D75" s="131"/>
      <c r="E75" s="131"/>
      <c r="F75" s="131"/>
      <c r="G75" s="136">
        <v>5.5E-2</v>
      </c>
      <c r="H75" s="356"/>
      <c r="I75" s="357"/>
      <c r="J75" s="357"/>
      <c r="K75" s="358"/>
    </row>
    <row r="76" spans="1:11" ht="15.5">
      <c r="A76" s="129">
        <v>43</v>
      </c>
      <c r="B76" s="130" t="s">
        <v>34</v>
      </c>
      <c r="C76" s="131"/>
      <c r="D76" s="131"/>
      <c r="E76" s="131"/>
      <c r="F76" s="131"/>
      <c r="G76" s="135">
        <f>G74-G74*G75</f>
        <v>11.34</v>
      </c>
      <c r="H76" s="356"/>
      <c r="I76" s="357"/>
      <c r="J76" s="357"/>
      <c r="K76" s="358"/>
    </row>
    <row r="77" spans="1:11" ht="15.5">
      <c r="A77" s="129">
        <v>44</v>
      </c>
      <c r="B77" s="130" t="s">
        <v>35</v>
      </c>
      <c r="C77" s="131"/>
      <c r="D77" s="131"/>
      <c r="E77" s="131"/>
      <c r="F77" s="131"/>
      <c r="G77" s="137">
        <f>G76/G71-1</f>
        <v>0.31860465116279069</v>
      </c>
      <c r="H77" s="356"/>
      <c r="I77" s="357"/>
      <c r="J77" s="357"/>
      <c r="K77" s="358"/>
    </row>
    <row r="78" spans="1:11" ht="16" thickBot="1">
      <c r="A78" s="138">
        <v>45</v>
      </c>
      <c r="B78" s="139" t="s">
        <v>37</v>
      </c>
      <c r="C78" s="140"/>
      <c r="D78" s="140"/>
      <c r="E78" s="140"/>
      <c r="F78" s="140"/>
      <c r="G78" s="182">
        <f>G77+1</f>
        <v>1.3186046511627907</v>
      </c>
      <c r="H78" s="350"/>
      <c r="I78" s="351"/>
      <c r="J78" s="351"/>
      <c r="K78" s="352"/>
    </row>
    <row r="79" spans="1:11" ht="13" thickBot="1"/>
    <row r="80" spans="1:11" ht="15.5">
      <c r="A80" s="184"/>
      <c r="B80" s="422" t="s">
        <v>76</v>
      </c>
      <c r="C80" s="423"/>
      <c r="D80" s="423"/>
      <c r="E80" s="423"/>
      <c r="F80" s="424"/>
      <c r="G80" s="185"/>
      <c r="H80" s="353"/>
      <c r="I80" s="354"/>
      <c r="J80" s="354"/>
      <c r="K80" s="355"/>
    </row>
    <row r="81" spans="1:11" ht="15.5">
      <c r="A81" s="186">
        <v>37</v>
      </c>
      <c r="B81" s="187" t="s">
        <v>7</v>
      </c>
      <c r="C81" s="188"/>
      <c r="D81" s="188"/>
      <c r="E81" s="188"/>
      <c r="F81" s="188"/>
      <c r="G81" s="189">
        <f>G49</f>
        <v>6.2567231999999997</v>
      </c>
      <c r="H81" s="347"/>
      <c r="I81" s="348"/>
      <c r="J81" s="348"/>
      <c r="K81" s="349"/>
    </row>
    <row r="82" spans="1:11" ht="15.5">
      <c r="A82" s="186">
        <v>38</v>
      </c>
      <c r="B82" s="187" t="s">
        <v>31</v>
      </c>
      <c r="C82" s="188"/>
      <c r="D82" s="188"/>
      <c r="E82" s="188"/>
      <c r="F82" s="188"/>
      <c r="G82" s="190">
        <f>G81*G83+G81</f>
        <v>7.1952316799999991</v>
      </c>
      <c r="H82" s="347"/>
      <c r="I82" s="348"/>
      <c r="J82" s="348"/>
      <c r="K82" s="349"/>
    </row>
    <row r="83" spans="1:11" ht="15.5">
      <c r="A83" s="186">
        <v>39</v>
      </c>
      <c r="B83" s="187" t="s">
        <v>32</v>
      </c>
      <c r="C83" s="188"/>
      <c r="D83" s="188"/>
      <c r="E83" s="188"/>
      <c r="F83" s="191"/>
      <c r="G83" s="192">
        <v>0.15</v>
      </c>
      <c r="H83" s="347"/>
      <c r="I83" s="348"/>
      <c r="J83" s="348"/>
      <c r="K83" s="349"/>
    </row>
    <row r="84" spans="1:11" ht="15.5">
      <c r="A84" s="186">
        <v>40</v>
      </c>
      <c r="B84" s="187" t="s">
        <v>36</v>
      </c>
      <c r="C84" s="188"/>
      <c r="D84" s="188"/>
      <c r="E84" s="188"/>
      <c r="F84" s="191"/>
      <c r="G84" s="193">
        <f>G83+1</f>
        <v>1.1499999999999999</v>
      </c>
      <c r="H84" s="347"/>
      <c r="I84" s="348"/>
      <c r="J84" s="348"/>
      <c r="K84" s="349"/>
    </row>
    <row r="85" spans="1:11" ht="15.5">
      <c r="A85" s="186">
        <v>41</v>
      </c>
      <c r="B85" s="187" t="s">
        <v>33</v>
      </c>
      <c r="C85" s="188"/>
      <c r="D85" s="188"/>
      <c r="E85" s="188"/>
      <c r="F85" s="188"/>
      <c r="G85" s="193">
        <v>12</v>
      </c>
      <c r="H85" s="347"/>
      <c r="I85" s="348"/>
      <c r="J85" s="348"/>
      <c r="K85" s="349"/>
    </row>
    <row r="86" spans="1:11" ht="15.5">
      <c r="A86" s="186">
        <v>42</v>
      </c>
      <c r="B86" s="187" t="s">
        <v>8</v>
      </c>
      <c r="C86" s="188"/>
      <c r="D86" s="188"/>
      <c r="E86" s="188"/>
      <c r="F86" s="188"/>
      <c r="G86" s="194">
        <v>5.5E-2</v>
      </c>
      <c r="H86" s="347"/>
      <c r="I86" s="348"/>
      <c r="J86" s="348"/>
      <c r="K86" s="349"/>
    </row>
    <row r="87" spans="1:11" ht="15.5">
      <c r="A87" s="186">
        <v>43</v>
      </c>
      <c r="B87" s="187" t="s">
        <v>34</v>
      </c>
      <c r="C87" s="188"/>
      <c r="D87" s="188"/>
      <c r="E87" s="188"/>
      <c r="F87" s="188"/>
      <c r="G87" s="193">
        <f>G85-G85*G86</f>
        <v>11.34</v>
      </c>
      <c r="H87" s="347"/>
      <c r="I87" s="348"/>
      <c r="J87" s="348"/>
      <c r="K87" s="349"/>
    </row>
    <row r="88" spans="1:11" ht="15.5">
      <c r="A88" s="186">
        <v>44</v>
      </c>
      <c r="B88" s="187" t="s">
        <v>35</v>
      </c>
      <c r="C88" s="188"/>
      <c r="D88" s="188"/>
      <c r="E88" s="188"/>
      <c r="F88" s="188"/>
      <c r="G88" s="195">
        <f>G87/G82-1</f>
        <v>0.57604376124828294</v>
      </c>
      <c r="H88" s="347"/>
      <c r="I88" s="348"/>
      <c r="J88" s="348"/>
      <c r="K88" s="349"/>
    </row>
    <row r="89" spans="1:11" ht="16" thickBot="1">
      <c r="A89" s="196">
        <v>45</v>
      </c>
      <c r="B89" s="197" t="s">
        <v>37</v>
      </c>
      <c r="C89" s="198"/>
      <c r="D89" s="198"/>
      <c r="E89" s="198"/>
      <c r="F89" s="198"/>
      <c r="G89" s="199">
        <f>G88+1</f>
        <v>1.5760437612482829</v>
      </c>
      <c r="H89" s="344"/>
      <c r="I89" s="345"/>
      <c r="J89" s="345"/>
      <c r="K89" s="346"/>
    </row>
  </sheetData>
  <mergeCells count="77">
    <mergeCell ref="H32:K32"/>
    <mergeCell ref="H18:K18"/>
    <mergeCell ref="H6:K6"/>
    <mergeCell ref="H7:K7"/>
    <mergeCell ref="H8:K8"/>
    <mergeCell ref="H9:K9"/>
    <mergeCell ref="H10:K10"/>
    <mergeCell ref="H11:K11"/>
    <mergeCell ref="H12:K12"/>
    <mergeCell ref="H13:K13"/>
    <mergeCell ref="H14:K14"/>
    <mergeCell ref="H16:K16"/>
    <mergeCell ref="H17:K17"/>
    <mergeCell ref="H27:K27"/>
    <mergeCell ref="H28:K28"/>
    <mergeCell ref="H29:K29"/>
    <mergeCell ref="H30:K30"/>
    <mergeCell ref="H31:K31"/>
    <mergeCell ref="H19:K19"/>
    <mergeCell ref="H20:K20"/>
    <mergeCell ref="H21:K21"/>
    <mergeCell ref="H23:K23"/>
    <mergeCell ref="H25:K25"/>
    <mergeCell ref="H40:K40"/>
    <mergeCell ref="H41:K41"/>
    <mergeCell ref="H43:K43"/>
    <mergeCell ref="H45:K45"/>
    <mergeCell ref="H33:K33"/>
    <mergeCell ref="H34:K34"/>
    <mergeCell ref="H36:K36"/>
    <mergeCell ref="H37:K37"/>
    <mergeCell ref="H38:K38"/>
    <mergeCell ref="H39:K39"/>
    <mergeCell ref="B47:F47"/>
    <mergeCell ref="H47:K47"/>
    <mergeCell ref="H60:K60"/>
    <mergeCell ref="H49:K49"/>
    <mergeCell ref="H50:K50"/>
    <mergeCell ref="H51:K51"/>
    <mergeCell ref="H52:K52"/>
    <mergeCell ref="H53:K53"/>
    <mergeCell ref="H54:K54"/>
    <mergeCell ref="H55:K55"/>
    <mergeCell ref="H56:K56"/>
    <mergeCell ref="B58:F58"/>
    <mergeCell ref="H58:K58"/>
    <mergeCell ref="H59:K59"/>
    <mergeCell ref="H48:K48"/>
    <mergeCell ref="H72:K72"/>
    <mergeCell ref="H61:K61"/>
    <mergeCell ref="H62:K62"/>
    <mergeCell ref="H63:K63"/>
    <mergeCell ref="H64:K64"/>
    <mergeCell ref="H65:K65"/>
    <mergeCell ref="H66:K66"/>
    <mergeCell ref="H67:K67"/>
    <mergeCell ref="B69:F69"/>
    <mergeCell ref="H69:K69"/>
    <mergeCell ref="H70:K70"/>
    <mergeCell ref="H71:K71"/>
    <mergeCell ref="H84:K84"/>
    <mergeCell ref="H73:K73"/>
    <mergeCell ref="H74:K74"/>
    <mergeCell ref="H75:K75"/>
    <mergeCell ref="H76:K76"/>
    <mergeCell ref="H77:K77"/>
    <mergeCell ref="H78:K78"/>
    <mergeCell ref="B80:F80"/>
    <mergeCell ref="H80:K80"/>
    <mergeCell ref="H81:K81"/>
    <mergeCell ref="H82:K82"/>
    <mergeCell ref="H83:K83"/>
    <mergeCell ref="H85:K85"/>
    <mergeCell ref="H86:K86"/>
    <mergeCell ref="H87:K87"/>
    <mergeCell ref="H88:K88"/>
    <mergeCell ref="H89:K89"/>
  </mergeCells>
  <pageMargins left="0.75" right="0.75" top="1" bottom="1" header="0.5" footer="0.5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89"/>
  <sheetViews>
    <sheetView workbookViewId="0">
      <selection activeCell="M41" sqref="M41"/>
    </sheetView>
  </sheetViews>
  <sheetFormatPr baseColWidth="10" defaultRowHeight="12.5"/>
  <cols>
    <col min="1" max="1" width="4.81640625" bestFit="1" customWidth="1"/>
    <col min="2" max="2" width="36.36328125" bestFit="1" customWidth="1"/>
    <col min="3" max="3" width="17.1796875" bestFit="1" customWidth="1"/>
    <col min="4" max="4" width="14.6328125" bestFit="1" customWidth="1"/>
    <col min="5" max="5" width="9.36328125" bestFit="1" customWidth="1"/>
    <col min="6" max="6" width="17.453125" bestFit="1" customWidth="1"/>
    <col min="7" max="7" width="13" customWidth="1"/>
    <col min="8" max="8" width="18" customWidth="1"/>
    <col min="10" max="10" width="11.81640625" bestFit="1" customWidth="1"/>
    <col min="11" max="11" width="19.6328125" customWidth="1"/>
  </cols>
  <sheetData>
    <row r="1" spans="1:11" ht="16" thickBot="1">
      <c r="A1" t="str">
        <f ca="1">RIGHT(CELL("nomfichier",A1),LEN(CELL("nomfichier",A1))-FIND("]",CELL("nomfichier",A1)))</f>
        <v>test3</v>
      </c>
      <c r="B1" s="4" t="s">
        <v>9</v>
      </c>
      <c r="C1" s="8"/>
      <c r="D1" s="3"/>
      <c r="E1" s="3"/>
      <c r="F1" s="3"/>
      <c r="G1" s="9"/>
      <c r="H1" s="3"/>
    </row>
    <row r="2" spans="1:11" ht="15.5">
      <c r="A2" s="200"/>
      <c r="B2" s="233" t="s">
        <v>84</v>
      </c>
      <c r="C2" s="252" t="s">
        <v>101</v>
      </c>
      <c r="D2" s="234"/>
      <c r="E2" s="235"/>
      <c r="F2" s="234" t="s">
        <v>89</v>
      </c>
      <c r="G2" s="236" t="s">
        <v>79</v>
      </c>
      <c r="H2" s="237" t="s">
        <v>85</v>
      </c>
      <c r="I2" s="238">
        <v>6</v>
      </c>
      <c r="J2" s="239" t="s">
        <v>92</v>
      </c>
      <c r="K2" s="240" t="s">
        <v>95</v>
      </c>
    </row>
    <row r="3" spans="1:11" ht="15.5">
      <c r="A3" s="200"/>
      <c r="B3" s="241" t="s">
        <v>78</v>
      </c>
      <c r="C3" s="203" t="s">
        <v>102</v>
      </c>
      <c r="D3" s="205" t="s">
        <v>90</v>
      </c>
      <c r="E3" s="204" t="s">
        <v>96</v>
      </c>
      <c r="F3" s="205" t="s">
        <v>88</v>
      </c>
      <c r="G3" s="206" t="s">
        <v>80</v>
      </c>
      <c r="H3" s="208" t="s">
        <v>86</v>
      </c>
      <c r="I3" s="209">
        <v>300</v>
      </c>
      <c r="J3" s="207" t="s">
        <v>93</v>
      </c>
      <c r="K3" s="242">
        <v>3546786435617</v>
      </c>
    </row>
    <row r="4" spans="1:11" ht="16" thickBot="1">
      <c r="A4" s="200"/>
      <c r="B4" s="243" t="s">
        <v>77</v>
      </c>
      <c r="C4" s="244" t="s">
        <v>101</v>
      </c>
      <c r="D4" s="245" t="s">
        <v>91</v>
      </c>
      <c r="E4" s="246" t="s">
        <v>97</v>
      </c>
      <c r="F4" s="245" t="s">
        <v>88</v>
      </c>
      <c r="G4" s="247"/>
      <c r="H4" s="248" t="s">
        <v>87</v>
      </c>
      <c r="I4" s="249">
        <v>6000</v>
      </c>
      <c r="J4" s="250" t="s">
        <v>94</v>
      </c>
      <c r="K4" s="251">
        <v>15467864356176</v>
      </c>
    </row>
    <row r="5" spans="1:11" ht="16" thickBot="1">
      <c r="A5" s="38"/>
      <c r="B5" s="7"/>
      <c r="C5" s="201"/>
      <c r="D5" s="201"/>
      <c r="E5" s="201"/>
      <c r="F5" s="201"/>
      <c r="G5" s="202"/>
      <c r="H5" s="7"/>
    </row>
    <row r="6" spans="1:11" ht="15.5">
      <c r="A6" s="39"/>
      <c r="B6" s="40" t="s">
        <v>14</v>
      </c>
      <c r="C6" s="47" t="s">
        <v>0</v>
      </c>
      <c r="D6" s="47" t="s">
        <v>1</v>
      </c>
      <c r="E6" s="47" t="s">
        <v>2</v>
      </c>
      <c r="F6" s="47" t="s">
        <v>3</v>
      </c>
      <c r="G6" s="225" t="s">
        <v>4</v>
      </c>
      <c r="H6" s="425" t="s">
        <v>5</v>
      </c>
      <c r="I6" s="426"/>
      <c r="J6" s="426"/>
      <c r="K6" s="427"/>
    </row>
    <row r="7" spans="1:11" ht="15.5">
      <c r="A7" s="41">
        <v>1</v>
      </c>
      <c r="B7" s="42" t="s">
        <v>12</v>
      </c>
      <c r="C7" s="43">
        <v>0</v>
      </c>
      <c r="D7" s="44">
        <v>0</v>
      </c>
      <c r="E7" s="150">
        <f t="shared" ref="E7:E13" si="0">+D7*C7</f>
        <v>0</v>
      </c>
      <c r="F7" s="45">
        <v>0.1</v>
      </c>
      <c r="G7" s="226">
        <f t="shared" ref="G7:G13" si="1">E7*F7+E7</f>
        <v>0</v>
      </c>
      <c r="H7" s="428"/>
      <c r="I7" s="429"/>
      <c r="J7" s="429"/>
      <c r="K7" s="430"/>
    </row>
    <row r="8" spans="1:11" ht="15.5">
      <c r="A8" s="41">
        <f t="shared" ref="A8:A20" si="2">A7+1</f>
        <v>2</v>
      </c>
      <c r="B8" s="42" t="s">
        <v>17</v>
      </c>
      <c r="C8" s="43">
        <v>0</v>
      </c>
      <c r="D8" s="44">
        <v>0</v>
      </c>
      <c r="E8" s="150">
        <f t="shared" si="0"/>
        <v>0</v>
      </c>
      <c r="F8" s="45">
        <v>0</v>
      </c>
      <c r="G8" s="226">
        <f t="shared" si="1"/>
        <v>0</v>
      </c>
      <c r="H8" s="428"/>
      <c r="I8" s="429"/>
      <c r="J8" s="429"/>
      <c r="K8" s="430"/>
    </row>
    <row r="9" spans="1:11" ht="15.5">
      <c r="A9" s="41">
        <f t="shared" si="2"/>
        <v>3</v>
      </c>
      <c r="B9" s="42" t="s">
        <v>18</v>
      </c>
      <c r="C9" s="43">
        <v>0</v>
      </c>
      <c r="D9" s="44">
        <v>0</v>
      </c>
      <c r="E9" s="150">
        <f t="shared" si="0"/>
        <v>0</v>
      </c>
      <c r="F9" s="45">
        <v>0</v>
      </c>
      <c r="G9" s="226">
        <f t="shared" si="1"/>
        <v>0</v>
      </c>
      <c r="H9" s="428"/>
      <c r="I9" s="429"/>
      <c r="J9" s="429"/>
      <c r="K9" s="430"/>
    </row>
    <row r="10" spans="1:11" ht="15.5">
      <c r="A10" s="41">
        <f>A9+1</f>
        <v>4</v>
      </c>
      <c r="B10" s="42" t="s">
        <v>19</v>
      </c>
      <c r="C10" s="43">
        <v>0</v>
      </c>
      <c r="D10" s="46">
        <v>0</v>
      </c>
      <c r="E10" s="150">
        <f t="shared" si="0"/>
        <v>0</v>
      </c>
      <c r="F10" s="45">
        <v>0</v>
      </c>
      <c r="G10" s="226">
        <f t="shared" si="1"/>
        <v>0</v>
      </c>
      <c r="H10" s="428"/>
      <c r="I10" s="429"/>
      <c r="J10" s="429"/>
      <c r="K10" s="430"/>
    </row>
    <row r="11" spans="1:11" ht="15.5">
      <c r="A11" s="41">
        <f t="shared" si="2"/>
        <v>5</v>
      </c>
      <c r="B11" s="42" t="s">
        <v>20</v>
      </c>
      <c r="C11" s="43">
        <v>0</v>
      </c>
      <c r="D11" s="46">
        <v>0</v>
      </c>
      <c r="E11" s="150">
        <f t="shared" si="0"/>
        <v>0</v>
      </c>
      <c r="F11" s="45">
        <v>0.05</v>
      </c>
      <c r="G11" s="226">
        <f t="shared" si="1"/>
        <v>0</v>
      </c>
      <c r="H11" s="428"/>
      <c r="I11" s="429"/>
      <c r="J11" s="429"/>
      <c r="K11" s="430"/>
    </row>
    <row r="12" spans="1:11" ht="15.5">
      <c r="A12" s="41">
        <f t="shared" si="2"/>
        <v>6</v>
      </c>
      <c r="B12" s="42" t="s">
        <v>21</v>
      </c>
      <c r="C12" s="43">
        <v>0</v>
      </c>
      <c r="D12" s="44">
        <v>0</v>
      </c>
      <c r="E12" s="150">
        <f t="shared" si="0"/>
        <v>0</v>
      </c>
      <c r="F12" s="45">
        <v>0</v>
      </c>
      <c r="G12" s="226">
        <f t="shared" si="1"/>
        <v>0</v>
      </c>
      <c r="H12" s="428"/>
      <c r="I12" s="429"/>
      <c r="J12" s="429"/>
      <c r="K12" s="430"/>
    </row>
    <row r="13" spans="1:11" ht="16" thickBot="1">
      <c r="A13" s="98">
        <f t="shared" si="2"/>
        <v>7</v>
      </c>
      <c r="B13" s="99" t="s">
        <v>22</v>
      </c>
      <c r="C13" s="100">
        <v>0</v>
      </c>
      <c r="D13" s="101">
        <v>0</v>
      </c>
      <c r="E13" s="151">
        <f t="shared" si="0"/>
        <v>0</v>
      </c>
      <c r="F13" s="102">
        <v>0</v>
      </c>
      <c r="G13" s="227">
        <f t="shared" si="1"/>
        <v>0</v>
      </c>
      <c r="H13" s="428"/>
      <c r="I13" s="429"/>
      <c r="J13" s="429"/>
      <c r="K13" s="430"/>
    </row>
    <row r="14" spans="1:11" ht="16" thickBot="1">
      <c r="A14" s="103"/>
      <c r="B14" s="104" t="s">
        <v>13</v>
      </c>
      <c r="C14" s="52"/>
      <c r="D14" s="53" t="s">
        <v>15</v>
      </c>
      <c r="E14" s="147">
        <f>SUM(E7:E13)</f>
        <v>0</v>
      </c>
      <c r="F14" s="149" t="e">
        <f>G14/E14-1</f>
        <v>#DIV/0!</v>
      </c>
      <c r="G14" s="228">
        <f>SUM(G7:G13)</f>
        <v>0</v>
      </c>
      <c r="H14" s="432"/>
      <c r="I14" s="433"/>
      <c r="J14" s="433"/>
      <c r="K14" s="434"/>
    </row>
    <row r="15" spans="1:11" ht="16" thickBot="1">
      <c r="A15" s="15"/>
      <c r="B15" s="5"/>
      <c r="C15" s="11"/>
      <c r="D15" s="12"/>
      <c r="E15" s="11"/>
      <c r="F15" s="148"/>
      <c r="G15" s="14"/>
      <c r="H15" s="229"/>
      <c r="I15" s="231"/>
    </row>
    <row r="16" spans="1:11" ht="15.5">
      <c r="A16" s="24"/>
      <c r="B16" s="25" t="s">
        <v>24</v>
      </c>
      <c r="C16" s="48" t="s">
        <v>0</v>
      </c>
      <c r="D16" s="49" t="s">
        <v>1</v>
      </c>
      <c r="E16" s="49" t="s">
        <v>2</v>
      </c>
      <c r="F16" s="49" t="s">
        <v>3</v>
      </c>
      <c r="G16" s="220" t="s">
        <v>4</v>
      </c>
      <c r="H16" s="435" t="s">
        <v>5</v>
      </c>
      <c r="I16" s="436"/>
      <c r="J16" s="436"/>
      <c r="K16" s="437"/>
    </row>
    <row r="17" spans="1:11" ht="15.5">
      <c r="A17" s="26">
        <f>A13+1</f>
        <v>8</v>
      </c>
      <c r="B17" s="27" t="s">
        <v>12</v>
      </c>
      <c r="C17" s="28">
        <v>0</v>
      </c>
      <c r="D17" s="29">
        <v>0</v>
      </c>
      <c r="E17" s="152">
        <f>+D17*C17</f>
        <v>0</v>
      </c>
      <c r="F17" s="30">
        <v>0</v>
      </c>
      <c r="G17" s="221">
        <f>E17*F17+E17</f>
        <v>0</v>
      </c>
      <c r="H17" s="404"/>
      <c r="I17" s="405"/>
      <c r="J17" s="405"/>
      <c r="K17" s="406"/>
    </row>
    <row r="18" spans="1:11" ht="15.5">
      <c r="A18" s="26">
        <f t="shared" si="2"/>
        <v>9</v>
      </c>
      <c r="B18" s="27" t="s">
        <v>17</v>
      </c>
      <c r="C18" s="28">
        <v>0</v>
      </c>
      <c r="D18" s="29">
        <v>0</v>
      </c>
      <c r="E18" s="152">
        <f>+D18*C18</f>
        <v>0</v>
      </c>
      <c r="F18" s="30">
        <v>0</v>
      </c>
      <c r="G18" s="221">
        <f>E18*F18+E18</f>
        <v>0</v>
      </c>
      <c r="H18" s="404"/>
      <c r="I18" s="405"/>
      <c r="J18" s="405"/>
      <c r="K18" s="406"/>
    </row>
    <row r="19" spans="1:11" ht="15.5">
      <c r="A19" s="26">
        <f t="shared" si="2"/>
        <v>10</v>
      </c>
      <c r="B19" s="27" t="s">
        <v>18</v>
      </c>
      <c r="C19" s="28">
        <v>0</v>
      </c>
      <c r="D19" s="29">
        <v>0</v>
      </c>
      <c r="E19" s="152">
        <f>+D19*C19</f>
        <v>0</v>
      </c>
      <c r="F19" s="30">
        <v>0</v>
      </c>
      <c r="G19" s="221">
        <f>E19*F19+E19</f>
        <v>0</v>
      </c>
      <c r="H19" s="404"/>
      <c r="I19" s="405"/>
      <c r="J19" s="405"/>
      <c r="K19" s="406"/>
    </row>
    <row r="20" spans="1:11" ht="16" thickBot="1">
      <c r="A20" s="90">
        <f t="shared" si="2"/>
        <v>11</v>
      </c>
      <c r="B20" s="91" t="s">
        <v>19</v>
      </c>
      <c r="C20" s="92">
        <v>0</v>
      </c>
      <c r="D20" s="93">
        <v>0</v>
      </c>
      <c r="E20" s="153">
        <f>+D20*C20</f>
        <v>0</v>
      </c>
      <c r="F20" s="94">
        <v>0</v>
      </c>
      <c r="G20" s="222">
        <f>E20*F20+E20</f>
        <v>0</v>
      </c>
      <c r="H20" s="404"/>
      <c r="I20" s="405"/>
      <c r="J20" s="405"/>
      <c r="K20" s="406"/>
    </row>
    <row r="21" spans="1:11" ht="16" thickBot="1">
      <c r="A21" s="95"/>
      <c r="B21" s="96" t="s">
        <v>16</v>
      </c>
      <c r="C21" s="96"/>
      <c r="D21" s="97" t="s">
        <v>15</v>
      </c>
      <c r="E21" s="154">
        <f>SUM(E17:E20)</f>
        <v>0</v>
      </c>
      <c r="F21" s="155" t="e">
        <f>G21/E21-1</f>
        <v>#DIV/0!</v>
      </c>
      <c r="G21" s="223">
        <f>SUM(G17:G20)</f>
        <v>0</v>
      </c>
      <c r="H21" s="407"/>
      <c r="I21" s="408"/>
      <c r="J21" s="408"/>
      <c r="K21" s="409"/>
    </row>
    <row r="22" spans="1:11" ht="16" thickBot="1">
      <c r="A22" s="10"/>
      <c r="B22" s="23"/>
      <c r="C22" s="23"/>
      <c r="D22" s="23"/>
      <c r="E22" s="23"/>
      <c r="F22" s="23"/>
      <c r="G22" s="23"/>
      <c r="H22" s="230"/>
      <c r="I22" s="231"/>
    </row>
    <row r="23" spans="1:11" ht="16" thickBot="1">
      <c r="A23" s="50">
        <v>12</v>
      </c>
      <c r="B23" s="51" t="s">
        <v>23</v>
      </c>
      <c r="C23" s="52">
        <v>11</v>
      </c>
      <c r="D23" s="164">
        <v>0.45</v>
      </c>
      <c r="E23" s="147">
        <v>5.0133999999999999</v>
      </c>
      <c r="F23" s="149">
        <v>0.04</v>
      </c>
      <c r="G23" s="224">
        <f>E23*F23+E23</f>
        <v>5.2139359999999995</v>
      </c>
      <c r="H23" s="410"/>
      <c r="I23" s="411"/>
      <c r="J23" s="411"/>
      <c r="K23" s="412"/>
    </row>
    <row r="24" spans="1:11" ht="16" thickBot="1">
      <c r="A24" s="16"/>
      <c r="B24" s="17"/>
      <c r="C24" s="18"/>
      <c r="D24" s="19"/>
      <c r="E24" s="18"/>
      <c r="F24" s="20"/>
      <c r="G24" s="21"/>
      <c r="H24" s="35"/>
      <c r="I24" s="231"/>
    </row>
    <row r="25" spans="1:11" ht="31.5" thickBot="1">
      <c r="A25" s="31">
        <v>12</v>
      </c>
      <c r="B25" s="32" t="s">
        <v>25</v>
      </c>
      <c r="C25" s="33"/>
      <c r="D25" s="34">
        <v>1</v>
      </c>
      <c r="E25" s="159">
        <f>E14+E21+E23</f>
        <v>5.0133999999999999</v>
      </c>
      <c r="F25" s="158">
        <f>G25/E25-1</f>
        <v>3.9999999999999813E-2</v>
      </c>
      <c r="G25" s="232">
        <f>G14+G21+G23</f>
        <v>5.2139359999999995</v>
      </c>
      <c r="H25" s="413"/>
      <c r="I25" s="414"/>
      <c r="J25" s="414"/>
      <c r="K25" s="415"/>
    </row>
    <row r="26" spans="1:11" ht="16" thickBot="1">
      <c r="A26" s="10"/>
      <c r="B26" s="35"/>
      <c r="C26" s="11"/>
      <c r="D26" s="12"/>
      <c r="E26" s="11"/>
      <c r="F26" s="13"/>
      <c r="G26" s="14"/>
      <c r="H26" s="35"/>
      <c r="I26" s="231"/>
    </row>
    <row r="27" spans="1:11" ht="15.5">
      <c r="A27" s="56"/>
      <c r="B27" s="57" t="s">
        <v>26</v>
      </c>
      <c r="C27" s="58" t="s">
        <v>0</v>
      </c>
      <c r="D27" s="58" t="s">
        <v>1</v>
      </c>
      <c r="E27" s="58" t="s">
        <v>2</v>
      </c>
      <c r="F27" s="58" t="s">
        <v>3</v>
      </c>
      <c r="G27" s="216" t="s">
        <v>4</v>
      </c>
      <c r="H27" s="401" t="s">
        <v>5</v>
      </c>
      <c r="I27" s="402"/>
      <c r="J27" s="402"/>
      <c r="K27" s="403"/>
    </row>
    <row r="28" spans="1:11" ht="15.5">
      <c r="A28" s="59">
        <v>13</v>
      </c>
      <c r="B28" s="60" t="s">
        <v>12</v>
      </c>
      <c r="C28" s="61">
        <v>0</v>
      </c>
      <c r="D28" s="62">
        <v>0</v>
      </c>
      <c r="E28" s="156">
        <f t="shared" ref="E28:E33" si="3">+D28*C28</f>
        <v>0</v>
      </c>
      <c r="F28" s="63">
        <v>0</v>
      </c>
      <c r="G28" s="217">
        <f t="shared" ref="G28:G33" si="4">E28*F28+E28</f>
        <v>0</v>
      </c>
      <c r="H28" s="392"/>
      <c r="I28" s="393"/>
      <c r="J28" s="393"/>
      <c r="K28" s="394"/>
    </row>
    <row r="29" spans="1:11" ht="15.5">
      <c r="A29" s="59">
        <v>14</v>
      </c>
      <c r="B29" s="60" t="s">
        <v>17</v>
      </c>
      <c r="C29" s="61">
        <v>0</v>
      </c>
      <c r="D29" s="62">
        <v>0</v>
      </c>
      <c r="E29" s="156">
        <f t="shared" si="3"/>
        <v>0</v>
      </c>
      <c r="F29" s="63">
        <v>0.05</v>
      </c>
      <c r="G29" s="217">
        <f t="shared" si="4"/>
        <v>0</v>
      </c>
      <c r="H29" s="392"/>
      <c r="I29" s="393"/>
      <c r="J29" s="393"/>
      <c r="K29" s="394"/>
    </row>
    <row r="30" spans="1:11" ht="15.5">
      <c r="A30" s="59">
        <v>15</v>
      </c>
      <c r="B30" s="60" t="s">
        <v>18</v>
      </c>
      <c r="C30" s="61">
        <v>0</v>
      </c>
      <c r="D30" s="62">
        <v>0</v>
      </c>
      <c r="E30" s="156">
        <f t="shared" si="3"/>
        <v>0</v>
      </c>
      <c r="F30" s="63">
        <v>0</v>
      </c>
      <c r="G30" s="217">
        <f t="shared" si="4"/>
        <v>0</v>
      </c>
      <c r="H30" s="392"/>
      <c r="I30" s="393"/>
      <c r="J30" s="393"/>
      <c r="K30" s="394"/>
    </row>
    <row r="31" spans="1:11" ht="15.5">
      <c r="A31" s="59">
        <v>16</v>
      </c>
      <c r="B31" s="60" t="s">
        <v>19</v>
      </c>
      <c r="C31" s="61">
        <v>0</v>
      </c>
      <c r="D31" s="62">
        <v>0</v>
      </c>
      <c r="E31" s="156">
        <f t="shared" si="3"/>
        <v>0</v>
      </c>
      <c r="F31" s="63">
        <v>0</v>
      </c>
      <c r="G31" s="217">
        <f t="shared" si="4"/>
        <v>0</v>
      </c>
      <c r="H31" s="392"/>
      <c r="I31" s="393"/>
      <c r="J31" s="393"/>
      <c r="K31" s="394"/>
    </row>
    <row r="32" spans="1:11" ht="15.5">
      <c r="A32" s="59">
        <v>17</v>
      </c>
      <c r="B32" s="60" t="s">
        <v>20</v>
      </c>
      <c r="C32" s="61">
        <v>0</v>
      </c>
      <c r="D32" s="64">
        <v>0</v>
      </c>
      <c r="E32" s="156">
        <f t="shared" si="3"/>
        <v>0</v>
      </c>
      <c r="F32" s="63">
        <v>0</v>
      </c>
      <c r="G32" s="217">
        <f t="shared" si="4"/>
        <v>0</v>
      </c>
      <c r="H32" s="392"/>
      <c r="I32" s="393"/>
      <c r="J32" s="393"/>
      <c r="K32" s="394"/>
    </row>
    <row r="33" spans="1:11" ht="16" thickBot="1">
      <c r="A33" s="82">
        <v>18</v>
      </c>
      <c r="B33" s="83" t="s">
        <v>21</v>
      </c>
      <c r="C33" s="84">
        <v>0</v>
      </c>
      <c r="D33" s="85">
        <v>0</v>
      </c>
      <c r="E33" s="157">
        <f t="shared" si="3"/>
        <v>0</v>
      </c>
      <c r="F33" s="86">
        <v>0</v>
      </c>
      <c r="G33" s="218">
        <f t="shared" si="4"/>
        <v>0</v>
      </c>
      <c r="H33" s="392"/>
      <c r="I33" s="393"/>
      <c r="J33" s="393"/>
      <c r="K33" s="394"/>
    </row>
    <row r="34" spans="1:11" ht="16" thickBot="1">
      <c r="A34" s="87">
        <v>15</v>
      </c>
      <c r="B34" s="88" t="s">
        <v>11</v>
      </c>
      <c r="C34" s="88"/>
      <c r="D34" s="88"/>
      <c r="E34" s="89">
        <f>SUM(E28:E33)</f>
        <v>0</v>
      </c>
      <c r="F34" s="88" t="e">
        <f>G34/E34-1</f>
        <v>#DIV/0!</v>
      </c>
      <c r="G34" s="219">
        <f>SUM(G28:G33)</f>
        <v>0</v>
      </c>
      <c r="H34" s="395"/>
      <c r="I34" s="396"/>
      <c r="J34" s="396"/>
      <c r="K34" s="397"/>
    </row>
    <row r="35" spans="1:11" ht="16" thickBot="1">
      <c r="A35" s="22"/>
      <c r="B35" s="7"/>
      <c r="C35" s="7"/>
      <c r="D35" s="7"/>
      <c r="E35" s="54"/>
      <c r="F35" s="7"/>
      <c r="G35" s="55"/>
      <c r="H35" s="6"/>
      <c r="I35" s="231"/>
    </row>
    <row r="36" spans="1:11" ht="15.5">
      <c r="A36" s="66"/>
      <c r="B36" s="67" t="s">
        <v>28</v>
      </c>
      <c r="C36" s="68" t="s">
        <v>0</v>
      </c>
      <c r="D36" s="68" t="s">
        <v>1</v>
      </c>
      <c r="E36" s="68" t="s">
        <v>2</v>
      </c>
      <c r="F36" s="68" t="s">
        <v>3</v>
      </c>
      <c r="G36" s="212" t="s">
        <v>4</v>
      </c>
      <c r="H36" s="398" t="s">
        <v>5</v>
      </c>
      <c r="I36" s="399"/>
      <c r="J36" s="399"/>
      <c r="K36" s="400"/>
    </row>
    <row r="37" spans="1:11" ht="16" thickBot="1">
      <c r="A37" s="69">
        <v>16</v>
      </c>
      <c r="B37" s="70" t="s">
        <v>10</v>
      </c>
      <c r="C37" s="71">
        <v>0</v>
      </c>
      <c r="D37" s="72">
        <v>0</v>
      </c>
      <c r="E37" s="160">
        <f>+D37*C37</f>
        <v>0</v>
      </c>
      <c r="F37" s="73">
        <v>0</v>
      </c>
      <c r="G37" s="213">
        <f>E37*F37+E37</f>
        <v>0</v>
      </c>
      <c r="H37" s="383"/>
      <c r="I37" s="384"/>
      <c r="J37" s="384"/>
      <c r="K37" s="385"/>
    </row>
    <row r="38" spans="1:11" ht="16" thickBot="1">
      <c r="A38" s="69">
        <v>17</v>
      </c>
      <c r="B38" s="70" t="s">
        <v>6</v>
      </c>
      <c r="C38" s="71">
        <v>0</v>
      </c>
      <c r="D38" s="72">
        <v>0</v>
      </c>
      <c r="E38" s="160">
        <f>+D38*C38</f>
        <v>0</v>
      </c>
      <c r="F38" s="73">
        <v>0</v>
      </c>
      <c r="G38" s="213">
        <f>E38*F38+E38</f>
        <v>0</v>
      </c>
      <c r="H38" s="383"/>
      <c r="I38" s="384"/>
      <c r="J38" s="384"/>
      <c r="K38" s="385"/>
    </row>
    <row r="39" spans="1:11" ht="16" thickBot="1">
      <c r="A39" s="69">
        <v>18</v>
      </c>
      <c r="B39" s="70" t="s">
        <v>27</v>
      </c>
      <c r="C39" s="71">
        <v>0</v>
      </c>
      <c r="D39" s="72">
        <v>0</v>
      </c>
      <c r="E39" s="160">
        <f>+D39*C39</f>
        <v>0</v>
      </c>
      <c r="F39" s="73">
        <v>0</v>
      </c>
      <c r="G39" s="213">
        <f>E39*F39+E39</f>
        <v>0</v>
      </c>
      <c r="H39" s="383"/>
      <c r="I39" s="384"/>
      <c r="J39" s="384"/>
      <c r="K39" s="385"/>
    </row>
    <row r="40" spans="1:11" ht="16" thickBot="1">
      <c r="A40" s="74">
        <v>19</v>
      </c>
      <c r="B40" s="75" t="s">
        <v>19</v>
      </c>
      <c r="C40" s="76">
        <v>0</v>
      </c>
      <c r="D40" s="77">
        <v>0</v>
      </c>
      <c r="E40" s="161">
        <f>+D40*C40</f>
        <v>0</v>
      </c>
      <c r="F40" s="78">
        <v>0</v>
      </c>
      <c r="G40" s="214">
        <f>E40*F40+E40</f>
        <v>0</v>
      </c>
      <c r="H40" s="383"/>
      <c r="I40" s="384"/>
      <c r="J40" s="384"/>
      <c r="K40" s="385"/>
    </row>
    <row r="41" spans="1:11" ht="16" thickBot="1">
      <c r="A41" s="79"/>
      <c r="B41" s="80" t="s">
        <v>29</v>
      </c>
      <c r="C41" s="81"/>
      <c r="D41" s="81"/>
      <c r="E41" s="162">
        <f>SUM(E37:E40)</f>
        <v>0</v>
      </c>
      <c r="F41" s="163" t="e">
        <f>G41/E41-1</f>
        <v>#DIV/0!</v>
      </c>
      <c r="G41" s="215">
        <f>SUM(G37:G40)</f>
        <v>0</v>
      </c>
      <c r="H41" s="386"/>
      <c r="I41" s="387"/>
      <c r="J41" s="387"/>
      <c r="K41" s="388"/>
    </row>
    <row r="42" spans="1:11" ht="16" thickBot="1">
      <c r="A42" s="65"/>
      <c r="B42" s="6"/>
      <c r="C42" s="36"/>
      <c r="D42" s="36"/>
      <c r="E42" s="36"/>
      <c r="F42" s="36"/>
      <c r="G42" s="37"/>
      <c r="H42" s="6"/>
    </row>
    <row r="43" spans="1:11" ht="16" thickBot="1">
      <c r="A43" s="105">
        <v>18</v>
      </c>
      <c r="B43" s="106" t="s">
        <v>30</v>
      </c>
      <c r="C43" s="106"/>
      <c r="D43" s="106"/>
      <c r="E43" s="107">
        <f>E34+E41</f>
        <v>0</v>
      </c>
      <c r="F43" s="108" t="e">
        <f>G43/E43-1</f>
        <v>#DIV/0!</v>
      </c>
      <c r="G43" s="211">
        <f>G34+G41</f>
        <v>0</v>
      </c>
      <c r="H43" s="389"/>
      <c r="I43" s="390"/>
      <c r="J43" s="390"/>
      <c r="K43" s="391"/>
    </row>
    <row r="44" spans="1:11" ht="16" thickBot="1">
      <c r="A44" s="141"/>
      <c r="B44" s="141"/>
      <c r="C44" s="141"/>
      <c r="D44" s="141"/>
      <c r="E44" s="141"/>
      <c r="F44" s="141"/>
      <c r="G44" s="141"/>
      <c r="H44" s="141"/>
    </row>
    <row r="45" spans="1:11" ht="16" thickBot="1">
      <c r="A45" s="142">
        <v>19</v>
      </c>
      <c r="B45" s="143" t="s">
        <v>38</v>
      </c>
      <c r="C45" s="2"/>
      <c r="D45" s="2"/>
      <c r="E45" s="2"/>
      <c r="F45" s="2"/>
      <c r="G45" s="210">
        <f>G25+G43</f>
        <v>5.2139359999999995</v>
      </c>
      <c r="H45" s="377"/>
      <c r="I45" s="378"/>
      <c r="J45" s="378"/>
      <c r="K45" s="379"/>
    </row>
    <row r="46" spans="1:11" ht="16" thickBot="1">
      <c r="A46" s="200"/>
      <c r="B46" s="3"/>
      <c r="C46" s="3"/>
      <c r="D46" s="3"/>
      <c r="E46" s="3"/>
      <c r="F46" s="3"/>
      <c r="G46" s="9"/>
      <c r="H46" s="3"/>
    </row>
    <row r="47" spans="1:11" ht="15.5">
      <c r="A47" s="109"/>
      <c r="B47" s="431" t="s">
        <v>72</v>
      </c>
      <c r="C47" s="381"/>
      <c r="D47" s="381"/>
      <c r="E47" s="381"/>
      <c r="F47" s="382"/>
      <c r="G47" s="113"/>
      <c r="H47" s="380"/>
      <c r="I47" s="381"/>
      <c r="J47" s="381"/>
      <c r="K47" s="382"/>
    </row>
    <row r="48" spans="1:11" ht="15.5">
      <c r="A48" s="110">
        <v>19</v>
      </c>
      <c r="B48" s="111" t="s">
        <v>7</v>
      </c>
      <c r="C48" s="123"/>
      <c r="D48" s="123"/>
      <c r="E48" s="123"/>
      <c r="F48" s="123"/>
      <c r="G48" s="114">
        <f>G45</f>
        <v>5.2139359999999995</v>
      </c>
      <c r="H48" s="374"/>
      <c r="I48" s="375"/>
      <c r="J48" s="375"/>
      <c r="K48" s="376"/>
    </row>
    <row r="49" spans="1:11" ht="15.5">
      <c r="A49" s="110">
        <v>20</v>
      </c>
      <c r="B49" s="111" t="s">
        <v>73</v>
      </c>
      <c r="C49" s="123"/>
      <c r="D49" s="123"/>
      <c r="E49" s="123"/>
      <c r="F49" s="123"/>
      <c r="G49" s="115">
        <f>G48*G50+G48</f>
        <v>6.2567231999999997</v>
      </c>
      <c r="H49" s="374"/>
      <c r="I49" s="375"/>
      <c r="J49" s="375"/>
      <c r="K49" s="376"/>
    </row>
    <row r="50" spans="1:11" ht="15.5">
      <c r="A50" s="110">
        <v>21</v>
      </c>
      <c r="B50" s="111" t="s">
        <v>74</v>
      </c>
      <c r="C50" s="123"/>
      <c r="D50" s="123"/>
      <c r="E50" s="123"/>
      <c r="F50" s="124"/>
      <c r="G50" s="146">
        <v>0.2</v>
      </c>
      <c r="H50" s="374"/>
      <c r="I50" s="375"/>
      <c r="J50" s="375"/>
      <c r="K50" s="376"/>
    </row>
    <row r="51" spans="1:11" ht="15.5">
      <c r="A51" s="110">
        <v>22</v>
      </c>
      <c r="B51" s="111" t="s">
        <v>36</v>
      </c>
      <c r="C51" s="123"/>
      <c r="D51" s="123"/>
      <c r="E51" s="123"/>
      <c r="F51" s="124"/>
      <c r="G51" s="115">
        <f>G50+1</f>
        <v>1.2</v>
      </c>
      <c r="H51" s="374"/>
      <c r="I51" s="375"/>
      <c r="J51" s="375"/>
      <c r="K51" s="376"/>
    </row>
    <row r="52" spans="1:11" ht="15.5">
      <c r="A52" s="110">
        <v>23</v>
      </c>
      <c r="B52" s="111" t="s">
        <v>33</v>
      </c>
      <c r="C52" s="123"/>
      <c r="D52" s="123"/>
      <c r="E52" s="123"/>
      <c r="F52" s="123"/>
      <c r="G52" s="115">
        <v>12</v>
      </c>
      <c r="H52" s="374"/>
      <c r="I52" s="375"/>
      <c r="J52" s="375"/>
      <c r="K52" s="376"/>
    </row>
    <row r="53" spans="1:11" ht="15.5">
      <c r="A53" s="110">
        <v>24</v>
      </c>
      <c r="B53" s="111" t="s">
        <v>8</v>
      </c>
      <c r="C53" s="123"/>
      <c r="D53" s="123"/>
      <c r="E53" s="123"/>
      <c r="F53" s="123"/>
      <c r="G53" s="116">
        <v>5.5E-2</v>
      </c>
      <c r="H53" s="374"/>
      <c r="I53" s="375"/>
      <c r="J53" s="375"/>
      <c r="K53" s="376"/>
    </row>
    <row r="54" spans="1:11" ht="15.5">
      <c r="A54" s="110">
        <v>25</v>
      </c>
      <c r="B54" s="111" t="s">
        <v>34</v>
      </c>
      <c r="C54" s="123"/>
      <c r="D54" s="123"/>
      <c r="E54" s="123"/>
      <c r="F54" s="123"/>
      <c r="G54" s="115">
        <f>G52-G52*G53</f>
        <v>11.34</v>
      </c>
      <c r="H54" s="374"/>
      <c r="I54" s="375"/>
      <c r="J54" s="375"/>
      <c r="K54" s="376"/>
    </row>
    <row r="55" spans="1:11" ht="15.5">
      <c r="A55" s="110">
        <v>26</v>
      </c>
      <c r="B55" s="111" t="s">
        <v>35</v>
      </c>
      <c r="C55" s="123"/>
      <c r="D55" s="123"/>
      <c r="E55" s="123"/>
      <c r="F55" s="123"/>
      <c r="G55" s="117">
        <f>G54/G49-1</f>
        <v>0.81245032543552509</v>
      </c>
      <c r="H55" s="374"/>
      <c r="I55" s="375"/>
      <c r="J55" s="375"/>
      <c r="K55" s="376"/>
    </row>
    <row r="56" spans="1:11" ht="16" thickBot="1">
      <c r="A56" s="169">
        <v>27</v>
      </c>
      <c r="B56" s="170" t="s">
        <v>37</v>
      </c>
      <c r="C56" s="171"/>
      <c r="D56" s="171"/>
      <c r="E56" s="171"/>
      <c r="F56" s="171"/>
      <c r="G56" s="172">
        <f>G55+1</f>
        <v>1.8124503254355251</v>
      </c>
      <c r="H56" s="368"/>
      <c r="I56" s="369"/>
      <c r="J56" s="369"/>
      <c r="K56" s="370"/>
    </row>
    <row r="57" spans="1:11" ht="16" thickBot="1">
      <c r="A57" s="167"/>
      <c r="B57" s="165"/>
      <c r="C57" s="165"/>
      <c r="D57" s="165"/>
      <c r="E57" s="165"/>
      <c r="F57" s="165"/>
      <c r="G57" s="168"/>
      <c r="H57" s="166"/>
      <c r="I57" s="145"/>
    </row>
    <row r="58" spans="1:11" ht="15.5">
      <c r="A58" s="173"/>
      <c r="B58" s="416" t="s">
        <v>81</v>
      </c>
      <c r="C58" s="417"/>
      <c r="D58" s="417"/>
      <c r="E58" s="417"/>
      <c r="F58" s="418"/>
      <c r="G58" s="174"/>
      <c r="H58" s="371"/>
      <c r="I58" s="372"/>
      <c r="J58" s="372"/>
      <c r="K58" s="373"/>
    </row>
    <row r="59" spans="1:11" ht="15.5">
      <c r="A59" s="175">
        <v>28</v>
      </c>
      <c r="B59" s="112" t="s">
        <v>7</v>
      </c>
      <c r="C59" s="125"/>
      <c r="D59" s="125"/>
      <c r="E59" s="125"/>
      <c r="F59" s="125"/>
      <c r="G59" s="119">
        <f>G45</f>
        <v>5.2139359999999995</v>
      </c>
      <c r="H59" s="365"/>
      <c r="I59" s="366"/>
      <c r="J59" s="366"/>
      <c r="K59" s="367"/>
    </row>
    <row r="60" spans="1:11" ht="15.5">
      <c r="A60" s="175">
        <v>29</v>
      </c>
      <c r="B60" s="112" t="s">
        <v>66</v>
      </c>
      <c r="C60" s="125"/>
      <c r="D60" s="125"/>
      <c r="E60" s="125"/>
      <c r="F60" s="125"/>
      <c r="G60" s="120">
        <f>G59*G61+G59</f>
        <v>6.7781167999999994</v>
      </c>
      <c r="H60" s="365"/>
      <c r="I60" s="366"/>
      <c r="J60" s="366"/>
      <c r="K60" s="367"/>
    </row>
    <row r="61" spans="1:11" ht="15.5">
      <c r="A61" s="175">
        <v>30</v>
      </c>
      <c r="B61" s="112" t="s">
        <v>67</v>
      </c>
      <c r="C61" s="125"/>
      <c r="D61" s="125"/>
      <c r="E61" s="125"/>
      <c r="F61" s="126"/>
      <c r="G61" s="180">
        <v>0.3</v>
      </c>
      <c r="H61" s="365"/>
      <c r="I61" s="366"/>
      <c r="J61" s="366"/>
      <c r="K61" s="367"/>
    </row>
    <row r="62" spans="1:11" ht="15.5">
      <c r="A62" s="175">
        <v>31</v>
      </c>
      <c r="B62" s="112" t="s">
        <v>68</v>
      </c>
      <c r="C62" s="125"/>
      <c r="D62" s="125"/>
      <c r="E62" s="125"/>
      <c r="F62" s="126"/>
      <c r="G62" s="118">
        <f>G61+1</f>
        <v>1.3</v>
      </c>
      <c r="H62" s="365"/>
      <c r="I62" s="366"/>
      <c r="J62" s="366"/>
      <c r="K62" s="367"/>
    </row>
    <row r="63" spans="1:11" ht="15.5">
      <c r="A63" s="175">
        <v>32</v>
      </c>
      <c r="B63" s="112" t="s">
        <v>69</v>
      </c>
      <c r="C63" s="125"/>
      <c r="D63" s="125"/>
      <c r="E63" s="125"/>
      <c r="F63" s="125"/>
      <c r="G63" s="118">
        <v>14.5</v>
      </c>
      <c r="H63" s="365"/>
      <c r="I63" s="366"/>
      <c r="J63" s="366"/>
      <c r="K63" s="367"/>
    </row>
    <row r="64" spans="1:11" ht="15.5">
      <c r="A64" s="175">
        <v>33</v>
      </c>
      <c r="B64" s="112" t="s">
        <v>8</v>
      </c>
      <c r="C64" s="125"/>
      <c r="D64" s="125"/>
      <c r="E64" s="125"/>
      <c r="F64" s="125"/>
      <c r="G64" s="121">
        <v>0.06</v>
      </c>
      <c r="H64" s="365"/>
      <c r="I64" s="366"/>
      <c r="J64" s="366"/>
      <c r="K64" s="367"/>
    </row>
    <row r="65" spans="1:11" ht="15.5">
      <c r="A65" s="175">
        <v>34</v>
      </c>
      <c r="B65" s="112" t="s">
        <v>70</v>
      </c>
      <c r="C65" s="125"/>
      <c r="D65" s="125"/>
      <c r="E65" s="125"/>
      <c r="F65" s="125"/>
      <c r="G65" s="118">
        <f>G63-G63*G64</f>
        <v>13.63</v>
      </c>
      <c r="H65" s="365"/>
      <c r="I65" s="366"/>
      <c r="J65" s="366"/>
      <c r="K65" s="367"/>
    </row>
    <row r="66" spans="1:11" ht="15.5">
      <c r="A66" s="175">
        <v>35</v>
      </c>
      <c r="B66" s="112" t="s">
        <v>71</v>
      </c>
      <c r="C66" s="125"/>
      <c r="D66" s="125"/>
      <c r="E66" s="125"/>
      <c r="F66" s="125"/>
      <c r="G66" s="122">
        <f>G65/G60-1</f>
        <v>1.0108830228478802</v>
      </c>
      <c r="H66" s="365"/>
      <c r="I66" s="366"/>
      <c r="J66" s="366"/>
      <c r="K66" s="367"/>
    </row>
    <row r="67" spans="1:11" ht="16" thickBot="1">
      <c r="A67" s="176">
        <v>36</v>
      </c>
      <c r="B67" s="177" t="s">
        <v>39</v>
      </c>
      <c r="C67" s="178"/>
      <c r="D67" s="178"/>
      <c r="E67" s="178"/>
      <c r="F67" s="178"/>
      <c r="G67" s="179">
        <f>G66+1</f>
        <v>2.0108830228478802</v>
      </c>
      <c r="H67" s="359"/>
      <c r="I67" s="360"/>
      <c r="J67" s="360"/>
      <c r="K67" s="361"/>
    </row>
    <row r="68" spans="1:11" ht="16" thickBot="1">
      <c r="A68" s="167"/>
      <c r="B68" s="165"/>
      <c r="C68" s="165"/>
      <c r="D68" s="165"/>
      <c r="E68" s="165"/>
      <c r="F68" s="165"/>
      <c r="G68" s="168"/>
      <c r="H68" s="166"/>
      <c r="I68" s="145"/>
      <c r="J68" s="144"/>
    </row>
    <row r="69" spans="1:11" ht="15.5">
      <c r="A69" s="127"/>
      <c r="B69" s="419" t="s">
        <v>75</v>
      </c>
      <c r="C69" s="420"/>
      <c r="D69" s="420"/>
      <c r="E69" s="420"/>
      <c r="F69" s="421"/>
      <c r="G69" s="128"/>
      <c r="H69" s="362"/>
      <c r="I69" s="363"/>
      <c r="J69" s="363"/>
      <c r="K69" s="364"/>
    </row>
    <row r="70" spans="1:11" ht="15.5">
      <c r="A70" s="129">
        <v>37</v>
      </c>
      <c r="B70" s="130" t="s">
        <v>7</v>
      </c>
      <c r="C70" s="131"/>
      <c r="D70" s="131"/>
      <c r="E70" s="131"/>
      <c r="F70" s="131"/>
      <c r="G70" s="132">
        <f>G49</f>
        <v>6.2567231999999997</v>
      </c>
      <c r="H70" s="356"/>
      <c r="I70" s="357"/>
      <c r="J70" s="357"/>
      <c r="K70" s="358"/>
    </row>
    <row r="71" spans="1:11" ht="15.5">
      <c r="A71" s="129">
        <v>38</v>
      </c>
      <c r="B71" s="130" t="s">
        <v>31</v>
      </c>
      <c r="C71" s="131"/>
      <c r="D71" s="131"/>
      <c r="E71" s="131"/>
      <c r="F71" s="131"/>
      <c r="G71" s="133">
        <v>8.6</v>
      </c>
      <c r="H71" s="356"/>
      <c r="I71" s="357"/>
      <c r="J71" s="357"/>
      <c r="K71" s="358"/>
    </row>
    <row r="72" spans="1:11" ht="15.5">
      <c r="A72" s="129">
        <v>39</v>
      </c>
      <c r="B72" s="130" t="s">
        <v>32</v>
      </c>
      <c r="C72" s="131"/>
      <c r="D72" s="131"/>
      <c r="E72" s="131"/>
      <c r="F72" s="134"/>
      <c r="G72" s="181">
        <f>G71/G70-1</f>
        <v>0.37452141082411949</v>
      </c>
      <c r="H72" s="356"/>
      <c r="I72" s="357"/>
      <c r="J72" s="357"/>
      <c r="K72" s="358"/>
    </row>
    <row r="73" spans="1:11" ht="15.5">
      <c r="A73" s="129">
        <v>40</v>
      </c>
      <c r="B73" s="130" t="s">
        <v>36</v>
      </c>
      <c r="C73" s="131"/>
      <c r="D73" s="131"/>
      <c r="E73" s="131"/>
      <c r="F73" s="134"/>
      <c r="G73" s="135">
        <f>G72+1</f>
        <v>1.3745214108241195</v>
      </c>
      <c r="H73" s="356"/>
      <c r="I73" s="357"/>
      <c r="J73" s="357"/>
      <c r="K73" s="358"/>
    </row>
    <row r="74" spans="1:11" ht="15.5">
      <c r="A74" s="129">
        <v>41</v>
      </c>
      <c r="B74" s="130" t="s">
        <v>33</v>
      </c>
      <c r="C74" s="131"/>
      <c r="D74" s="131"/>
      <c r="E74" s="131"/>
      <c r="F74" s="131"/>
      <c r="G74" s="135">
        <v>12</v>
      </c>
      <c r="H74" s="356"/>
      <c r="I74" s="357"/>
      <c r="J74" s="357"/>
      <c r="K74" s="358"/>
    </row>
    <row r="75" spans="1:11" ht="15.5">
      <c r="A75" s="129">
        <v>42</v>
      </c>
      <c r="B75" s="130" t="s">
        <v>8</v>
      </c>
      <c r="C75" s="131"/>
      <c r="D75" s="131"/>
      <c r="E75" s="131"/>
      <c r="F75" s="131"/>
      <c r="G75" s="136">
        <v>5.5E-2</v>
      </c>
      <c r="H75" s="356"/>
      <c r="I75" s="357"/>
      <c r="J75" s="357"/>
      <c r="K75" s="358"/>
    </row>
    <row r="76" spans="1:11" ht="15.5">
      <c r="A76" s="129">
        <v>43</v>
      </c>
      <c r="B76" s="130" t="s">
        <v>34</v>
      </c>
      <c r="C76" s="131"/>
      <c r="D76" s="131"/>
      <c r="E76" s="131"/>
      <c r="F76" s="131"/>
      <c r="G76" s="135">
        <f>G74-G74*G75</f>
        <v>11.34</v>
      </c>
      <c r="H76" s="356"/>
      <c r="I76" s="357"/>
      <c r="J76" s="357"/>
      <c r="K76" s="358"/>
    </row>
    <row r="77" spans="1:11" ht="15.5">
      <c r="A77" s="129">
        <v>44</v>
      </c>
      <c r="B77" s="130" t="s">
        <v>35</v>
      </c>
      <c r="C77" s="131"/>
      <c r="D77" s="131"/>
      <c r="E77" s="131"/>
      <c r="F77" s="131"/>
      <c r="G77" s="137">
        <f>G76/G71-1</f>
        <v>0.31860465116279069</v>
      </c>
      <c r="H77" s="356"/>
      <c r="I77" s="357"/>
      <c r="J77" s="357"/>
      <c r="K77" s="358"/>
    </row>
    <row r="78" spans="1:11" ht="16" thickBot="1">
      <c r="A78" s="138">
        <v>45</v>
      </c>
      <c r="B78" s="139" t="s">
        <v>37</v>
      </c>
      <c r="C78" s="140"/>
      <c r="D78" s="140"/>
      <c r="E78" s="140"/>
      <c r="F78" s="140"/>
      <c r="G78" s="182">
        <f>G77+1</f>
        <v>1.3186046511627907</v>
      </c>
      <c r="H78" s="350"/>
      <c r="I78" s="351"/>
      <c r="J78" s="351"/>
      <c r="K78" s="352"/>
    </row>
    <row r="79" spans="1:11" ht="13" thickBot="1"/>
    <row r="80" spans="1:11" ht="15.5">
      <c r="A80" s="184"/>
      <c r="B80" s="422" t="s">
        <v>76</v>
      </c>
      <c r="C80" s="423"/>
      <c r="D80" s="423"/>
      <c r="E80" s="423"/>
      <c r="F80" s="424"/>
      <c r="G80" s="185"/>
      <c r="H80" s="353"/>
      <c r="I80" s="354"/>
      <c r="J80" s="354"/>
      <c r="K80" s="355"/>
    </row>
    <row r="81" spans="1:11" ht="15.5">
      <c r="A81" s="186">
        <v>37</v>
      </c>
      <c r="B81" s="187" t="s">
        <v>7</v>
      </c>
      <c r="C81" s="188"/>
      <c r="D81" s="188"/>
      <c r="E81" s="188"/>
      <c r="F81" s="188"/>
      <c r="G81" s="189">
        <f>G49</f>
        <v>6.2567231999999997</v>
      </c>
      <c r="H81" s="347"/>
      <c r="I81" s="348"/>
      <c r="J81" s="348"/>
      <c r="K81" s="349"/>
    </row>
    <row r="82" spans="1:11" ht="15.5">
      <c r="A82" s="186">
        <v>38</v>
      </c>
      <c r="B82" s="187" t="s">
        <v>31</v>
      </c>
      <c r="C82" s="188"/>
      <c r="D82" s="188"/>
      <c r="E82" s="188"/>
      <c r="F82" s="188"/>
      <c r="G82" s="190">
        <f>G81*G83+G81</f>
        <v>7.1952316799999991</v>
      </c>
      <c r="H82" s="347"/>
      <c r="I82" s="348"/>
      <c r="J82" s="348"/>
      <c r="K82" s="349"/>
    </row>
    <row r="83" spans="1:11" ht="15.5">
      <c r="A83" s="186">
        <v>39</v>
      </c>
      <c r="B83" s="187" t="s">
        <v>32</v>
      </c>
      <c r="C83" s="188"/>
      <c r="D83" s="188"/>
      <c r="E83" s="188"/>
      <c r="F83" s="191"/>
      <c r="G83" s="192">
        <v>0.15</v>
      </c>
      <c r="H83" s="347"/>
      <c r="I83" s="348"/>
      <c r="J83" s="348"/>
      <c r="K83" s="349"/>
    </row>
    <row r="84" spans="1:11" ht="15.5">
      <c r="A84" s="186">
        <v>40</v>
      </c>
      <c r="B84" s="187" t="s">
        <v>36</v>
      </c>
      <c r="C84" s="188"/>
      <c r="D84" s="188"/>
      <c r="E84" s="188"/>
      <c r="F84" s="191"/>
      <c r="G84" s="193">
        <f>G83+1</f>
        <v>1.1499999999999999</v>
      </c>
      <c r="H84" s="347"/>
      <c r="I84" s="348"/>
      <c r="J84" s="348"/>
      <c r="K84" s="349"/>
    </row>
    <row r="85" spans="1:11" ht="15.5">
      <c r="A85" s="186">
        <v>41</v>
      </c>
      <c r="B85" s="187" t="s">
        <v>33</v>
      </c>
      <c r="C85" s="188"/>
      <c r="D85" s="188"/>
      <c r="E85" s="188"/>
      <c r="F85" s="188"/>
      <c r="G85" s="193">
        <v>12</v>
      </c>
      <c r="H85" s="347"/>
      <c r="I85" s="348"/>
      <c r="J85" s="348"/>
      <c r="K85" s="349"/>
    </row>
    <row r="86" spans="1:11" ht="15.5">
      <c r="A86" s="186">
        <v>42</v>
      </c>
      <c r="B86" s="187" t="s">
        <v>8</v>
      </c>
      <c r="C86" s="188"/>
      <c r="D86" s="188"/>
      <c r="E86" s="188"/>
      <c r="F86" s="188"/>
      <c r="G86" s="194">
        <v>5.5E-2</v>
      </c>
      <c r="H86" s="347"/>
      <c r="I86" s="348"/>
      <c r="J86" s="348"/>
      <c r="K86" s="349"/>
    </row>
    <row r="87" spans="1:11" ht="15.5">
      <c r="A87" s="186">
        <v>43</v>
      </c>
      <c r="B87" s="187" t="s">
        <v>34</v>
      </c>
      <c r="C87" s="188"/>
      <c r="D87" s="188"/>
      <c r="E87" s="188"/>
      <c r="F87" s="188"/>
      <c r="G87" s="193">
        <f>G85-G85*G86</f>
        <v>11.34</v>
      </c>
      <c r="H87" s="347"/>
      <c r="I87" s="348"/>
      <c r="J87" s="348"/>
      <c r="K87" s="349"/>
    </row>
    <row r="88" spans="1:11" ht="15.5">
      <c r="A88" s="186">
        <v>44</v>
      </c>
      <c r="B88" s="187" t="s">
        <v>35</v>
      </c>
      <c r="C88" s="188"/>
      <c r="D88" s="188"/>
      <c r="E88" s="188"/>
      <c r="F88" s="188"/>
      <c r="G88" s="195">
        <f>G87/G82-1</f>
        <v>0.57604376124828294</v>
      </c>
      <c r="H88" s="347"/>
      <c r="I88" s="348"/>
      <c r="J88" s="348"/>
      <c r="K88" s="349"/>
    </row>
    <row r="89" spans="1:11" ht="16" thickBot="1">
      <c r="A89" s="196">
        <v>45</v>
      </c>
      <c r="B89" s="197" t="s">
        <v>37</v>
      </c>
      <c r="C89" s="198"/>
      <c r="D89" s="198"/>
      <c r="E89" s="198"/>
      <c r="F89" s="198"/>
      <c r="G89" s="199">
        <f>G88+1</f>
        <v>1.5760437612482829</v>
      </c>
      <c r="H89" s="344"/>
      <c r="I89" s="345"/>
      <c r="J89" s="345"/>
      <c r="K89" s="346"/>
    </row>
  </sheetData>
  <mergeCells count="77">
    <mergeCell ref="H85:K85"/>
    <mergeCell ref="H86:K86"/>
    <mergeCell ref="H87:K87"/>
    <mergeCell ref="H88:K88"/>
    <mergeCell ref="H89:K89"/>
    <mergeCell ref="B69:F69"/>
    <mergeCell ref="H69:K69"/>
    <mergeCell ref="H70:K70"/>
    <mergeCell ref="H71:K71"/>
    <mergeCell ref="H84:K84"/>
    <mergeCell ref="H73:K73"/>
    <mergeCell ref="H74:K74"/>
    <mergeCell ref="H75:K75"/>
    <mergeCell ref="H76:K76"/>
    <mergeCell ref="H77:K77"/>
    <mergeCell ref="H78:K78"/>
    <mergeCell ref="B80:F80"/>
    <mergeCell ref="H80:K80"/>
    <mergeCell ref="H81:K81"/>
    <mergeCell ref="H82:K82"/>
    <mergeCell ref="H83:K83"/>
    <mergeCell ref="H72:K72"/>
    <mergeCell ref="H61:K61"/>
    <mergeCell ref="H62:K62"/>
    <mergeCell ref="H63:K63"/>
    <mergeCell ref="H64:K64"/>
    <mergeCell ref="H65:K65"/>
    <mergeCell ref="H66:K66"/>
    <mergeCell ref="H67:K67"/>
    <mergeCell ref="B47:F47"/>
    <mergeCell ref="H47:K47"/>
    <mergeCell ref="H60:K60"/>
    <mergeCell ref="H49:K49"/>
    <mergeCell ref="H50:K50"/>
    <mergeCell ref="H51:K51"/>
    <mergeCell ref="H52:K52"/>
    <mergeCell ref="H53:K53"/>
    <mergeCell ref="H54:K54"/>
    <mergeCell ref="H55:K55"/>
    <mergeCell ref="H56:K56"/>
    <mergeCell ref="B58:F58"/>
    <mergeCell ref="H58:K58"/>
    <mergeCell ref="H59:K59"/>
    <mergeCell ref="H48:K48"/>
    <mergeCell ref="H40:K40"/>
    <mergeCell ref="H41:K41"/>
    <mergeCell ref="H43:K43"/>
    <mergeCell ref="H45:K45"/>
    <mergeCell ref="H33:K33"/>
    <mergeCell ref="H34:K34"/>
    <mergeCell ref="H36:K36"/>
    <mergeCell ref="H37:K37"/>
    <mergeCell ref="H38:K38"/>
    <mergeCell ref="H39:K39"/>
    <mergeCell ref="H30:K30"/>
    <mergeCell ref="H31:K31"/>
    <mergeCell ref="H19:K19"/>
    <mergeCell ref="H20:K20"/>
    <mergeCell ref="H21:K21"/>
    <mergeCell ref="H23:K23"/>
    <mergeCell ref="H25:K25"/>
    <mergeCell ref="H32:K32"/>
    <mergeCell ref="H18:K18"/>
    <mergeCell ref="H6:K6"/>
    <mergeCell ref="H7:K7"/>
    <mergeCell ref="H8:K8"/>
    <mergeCell ref="H9:K9"/>
    <mergeCell ref="H10:K10"/>
    <mergeCell ref="H11:K11"/>
    <mergeCell ref="H12:K12"/>
    <mergeCell ref="H13:K13"/>
    <mergeCell ref="H14:K14"/>
    <mergeCell ref="H16:K16"/>
    <mergeCell ref="H17:K17"/>
    <mergeCell ref="H27:K27"/>
    <mergeCell ref="H28:K28"/>
    <mergeCell ref="H29:K29"/>
  </mergeCells>
  <pageMargins left="0.75" right="0.75" top="1" bottom="1" header="0.5" footer="0.5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Recap 日本</vt:lpstr>
      <vt:lpstr>Recap International</vt:lpstr>
      <vt:lpstr>Recap  prix client</vt:lpstr>
      <vt:lpstr>Recap  prix client Ishibashi </vt:lpstr>
      <vt:lpstr>test1</vt:lpstr>
      <vt:lpstr>test2</vt:lpstr>
      <vt:lpstr>test3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SARICA</dc:creator>
  <cp:lastModifiedBy>Michel</cp:lastModifiedBy>
  <cp:lastPrinted>2014-01-07T17:13:59Z</cp:lastPrinted>
  <dcterms:created xsi:type="dcterms:W3CDTF">2007-04-25T16:03:37Z</dcterms:created>
  <dcterms:modified xsi:type="dcterms:W3CDTF">2018-11-21T13:39:39Z</dcterms:modified>
</cp:coreProperties>
</file>