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055"/>
  </bookViews>
  <sheets>
    <sheet name="calend" sheetId="1" r:id="rId1"/>
    <sheet name="JF" sheetId="2" r:id="rId2"/>
    <sheet name="horaires" sheetId="3" r:id="rId3"/>
  </sheets>
  <definedNames>
    <definedName name="horaires">horaires!$B$1:$C$6</definedName>
    <definedName name="Pont">JF!$G$1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0" i="1" a="1"/>
  <c r="L42" s="1"/>
  <c r="J40" a="1"/>
  <c r="J42" s="1"/>
  <c r="H40" a="1"/>
  <c r="H42" s="1"/>
  <c r="F40" a="1"/>
  <c r="F42" s="1"/>
  <c r="D40" a="1"/>
  <c r="D42" s="1"/>
  <c r="B40" a="1"/>
  <c r="B42" s="1"/>
  <c r="L39"/>
  <c r="J39"/>
  <c r="H39"/>
  <c r="F39"/>
  <c r="D39"/>
  <c r="B39"/>
  <c r="L5" a="1"/>
  <c r="L34" s="1"/>
  <c r="J5" a="1"/>
  <c r="J34" s="1"/>
  <c r="H5" a="1"/>
  <c r="H34" s="1"/>
  <c r="F5" a="1"/>
  <c r="F34" s="1"/>
  <c r="D5" a="1"/>
  <c r="D34" s="1"/>
  <c r="B5" a="1"/>
  <c r="B34" s="1"/>
  <c r="L4"/>
  <c r="J4"/>
  <c r="H4"/>
  <c r="F4"/>
  <c r="D4"/>
  <c r="B4"/>
  <c r="F1"/>
  <c r="F60" l="1"/>
  <c r="L67"/>
  <c r="L63"/>
  <c r="L59"/>
  <c r="L55"/>
  <c r="L51"/>
  <c r="L47"/>
  <c r="L43"/>
  <c r="L69"/>
  <c r="L65"/>
  <c r="L61"/>
  <c r="L57"/>
  <c r="L53"/>
  <c r="L49"/>
  <c r="L45"/>
  <c r="L41"/>
  <c r="L68"/>
  <c r="L64"/>
  <c r="L60"/>
  <c r="L56"/>
  <c r="L52"/>
  <c r="L48"/>
  <c r="L44"/>
  <c r="L40"/>
  <c r="F55"/>
  <c r="L70"/>
  <c r="L66"/>
  <c r="L62"/>
  <c r="L58"/>
  <c r="L54"/>
  <c r="L50"/>
  <c r="L46"/>
  <c r="J67"/>
  <c r="J63"/>
  <c r="J59"/>
  <c r="J55"/>
  <c r="J51"/>
  <c r="J47"/>
  <c r="J43"/>
  <c r="J68"/>
  <c r="J64"/>
  <c r="J60"/>
  <c r="J56"/>
  <c r="J52"/>
  <c r="J48"/>
  <c r="J44"/>
  <c r="J40"/>
  <c r="F65"/>
  <c r="F44"/>
  <c r="J69"/>
  <c r="J65"/>
  <c r="J61"/>
  <c r="J57"/>
  <c r="J53"/>
  <c r="J49"/>
  <c r="J45"/>
  <c r="J41"/>
  <c r="F49"/>
  <c r="J70"/>
  <c r="J66"/>
  <c r="J62"/>
  <c r="J58"/>
  <c r="J54"/>
  <c r="J50"/>
  <c r="J46"/>
  <c r="D59"/>
  <c r="D48"/>
  <c r="H67"/>
  <c r="H63"/>
  <c r="H59"/>
  <c r="H55"/>
  <c r="H51"/>
  <c r="H47"/>
  <c r="H43"/>
  <c r="D63"/>
  <c r="D51"/>
  <c r="D40"/>
  <c r="F67"/>
  <c r="F61"/>
  <c r="F56"/>
  <c r="F51"/>
  <c r="F45"/>
  <c r="F40"/>
  <c r="H68"/>
  <c r="H64"/>
  <c r="H60"/>
  <c r="H56"/>
  <c r="H52"/>
  <c r="H48"/>
  <c r="H44"/>
  <c r="H40"/>
  <c r="D64"/>
  <c r="D55"/>
  <c r="D43"/>
  <c r="F68"/>
  <c r="F63"/>
  <c r="F57"/>
  <c r="F52"/>
  <c r="F47"/>
  <c r="F41"/>
  <c r="H69"/>
  <c r="H65"/>
  <c r="H61"/>
  <c r="H57"/>
  <c r="H53"/>
  <c r="H49"/>
  <c r="H45"/>
  <c r="H41"/>
  <c r="D67"/>
  <c r="D56"/>
  <c r="D47"/>
  <c r="F69"/>
  <c r="F64"/>
  <c r="F59"/>
  <c r="F53"/>
  <c r="F48"/>
  <c r="F43"/>
  <c r="H70"/>
  <c r="H66"/>
  <c r="H62"/>
  <c r="H58"/>
  <c r="H54"/>
  <c r="H50"/>
  <c r="H46"/>
  <c r="D68"/>
  <c r="D60"/>
  <c r="D52"/>
  <c r="D44"/>
  <c r="F70"/>
  <c r="F66"/>
  <c r="F62"/>
  <c r="F58"/>
  <c r="F54"/>
  <c r="F50"/>
  <c r="F46"/>
  <c r="D69"/>
  <c r="D65"/>
  <c r="D61"/>
  <c r="D57"/>
  <c r="D53"/>
  <c r="D49"/>
  <c r="D45"/>
  <c r="D41"/>
  <c r="D70"/>
  <c r="D66"/>
  <c r="D62"/>
  <c r="D58"/>
  <c r="D54"/>
  <c r="D50"/>
  <c r="D46"/>
  <c r="B67"/>
  <c r="B63"/>
  <c r="B59"/>
  <c r="B55"/>
  <c r="B51"/>
  <c r="B47"/>
  <c r="B43"/>
  <c r="B68"/>
  <c r="B64"/>
  <c r="B60"/>
  <c r="B56"/>
  <c r="B52"/>
  <c r="B48"/>
  <c r="B44"/>
  <c r="B40"/>
  <c r="B69"/>
  <c r="B65"/>
  <c r="B61"/>
  <c r="B57"/>
  <c r="B53"/>
  <c r="B49"/>
  <c r="B45"/>
  <c r="B41"/>
  <c r="B70"/>
  <c r="B66"/>
  <c r="B62"/>
  <c r="B58"/>
  <c r="B54"/>
  <c r="B50"/>
  <c r="B46"/>
  <c r="B9"/>
  <c r="B13"/>
  <c r="B17"/>
  <c r="B21"/>
  <c r="B25"/>
  <c r="B29"/>
  <c r="B33"/>
  <c r="F9"/>
  <c r="F13"/>
  <c r="F17"/>
  <c r="F21"/>
  <c r="F25"/>
  <c r="F29"/>
  <c r="F33"/>
  <c r="J9"/>
  <c r="J13"/>
  <c r="J17"/>
  <c r="J21"/>
  <c r="J25"/>
  <c r="J29"/>
  <c r="J33"/>
  <c r="D9"/>
  <c r="D13"/>
  <c r="D17"/>
  <c r="D21"/>
  <c r="D25"/>
  <c r="D29"/>
  <c r="D33"/>
  <c r="H9"/>
  <c r="H13"/>
  <c r="H17"/>
  <c r="H21"/>
  <c r="H25"/>
  <c r="H29"/>
  <c r="H33"/>
  <c r="L9"/>
  <c r="L13"/>
  <c r="L17"/>
  <c r="L21"/>
  <c r="L25"/>
  <c r="L29"/>
  <c r="L33"/>
  <c r="B5"/>
  <c r="B8"/>
  <c r="B12"/>
  <c r="B16"/>
  <c r="B20"/>
  <c r="B24"/>
  <c r="B28"/>
  <c r="B32"/>
  <c r="D5"/>
  <c r="D8"/>
  <c r="D12"/>
  <c r="D16"/>
  <c r="D20"/>
  <c r="D24"/>
  <c r="D28"/>
  <c r="D32"/>
  <c r="F5"/>
  <c r="F8"/>
  <c r="F12"/>
  <c r="F16"/>
  <c r="F20"/>
  <c r="F24"/>
  <c r="F28"/>
  <c r="F32"/>
  <c r="H5"/>
  <c r="H8"/>
  <c r="H12"/>
  <c r="H16"/>
  <c r="H20"/>
  <c r="H24"/>
  <c r="H28"/>
  <c r="H32"/>
  <c r="J5"/>
  <c r="J8"/>
  <c r="J12"/>
  <c r="J16"/>
  <c r="J20"/>
  <c r="J24"/>
  <c r="J28"/>
  <c r="J32"/>
  <c r="L5"/>
  <c r="L8"/>
  <c r="L12"/>
  <c r="L16"/>
  <c r="L20"/>
  <c r="L24"/>
  <c r="L28"/>
  <c r="L32"/>
  <c r="B7"/>
  <c r="B11"/>
  <c r="B15"/>
  <c r="B19"/>
  <c r="B23"/>
  <c r="B27"/>
  <c r="B31"/>
  <c r="B35"/>
  <c r="D7"/>
  <c r="D11"/>
  <c r="D15"/>
  <c r="D19"/>
  <c r="D23"/>
  <c r="D27"/>
  <c r="D31"/>
  <c r="D35"/>
  <c r="F7"/>
  <c r="F11"/>
  <c r="F15"/>
  <c r="F19"/>
  <c r="F23"/>
  <c r="F27"/>
  <c r="F31"/>
  <c r="F35"/>
  <c r="H7"/>
  <c r="H11"/>
  <c r="H15"/>
  <c r="H19"/>
  <c r="H23"/>
  <c r="H27"/>
  <c r="H31"/>
  <c r="H35"/>
  <c r="J7"/>
  <c r="J11"/>
  <c r="J15"/>
  <c r="J19"/>
  <c r="J23"/>
  <c r="J27"/>
  <c r="J31"/>
  <c r="J35"/>
  <c r="L7"/>
  <c r="L11"/>
  <c r="L15"/>
  <c r="L19"/>
  <c r="L23"/>
  <c r="L27"/>
  <c r="L31"/>
  <c r="L35"/>
  <c r="B6"/>
  <c r="B10"/>
  <c r="B14"/>
  <c r="B18"/>
  <c r="B22"/>
  <c r="B26"/>
  <c r="B30"/>
  <c r="D6"/>
  <c r="D10"/>
  <c r="D14"/>
  <c r="D18"/>
  <c r="D22"/>
  <c r="D26"/>
  <c r="D30"/>
  <c r="F6"/>
  <c r="F10"/>
  <c r="F14"/>
  <c r="F18"/>
  <c r="F22"/>
  <c r="F26"/>
  <c r="F30"/>
  <c r="H6"/>
  <c r="H10"/>
  <c r="H14"/>
  <c r="H18"/>
  <c r="H22"/>
  <c r="H26"/>
  <c r="H30"/>
  <c r="J6"/>
  <c r="J10"/>
  <c r="J14"/>
  <c r="J18"/>
  <c r="J22"/>
  <c r="J26"/>
  <c r="J30"/>
  <c r="L6"/>
  <c r="L10"/>
  <c r="L14"/>
  <c r="L18"/>
  <c r="L22"/>
  <c r="L26"/>
  <c r="L30"/>
  <c r="G16" i="2"/>
  <c r="F16"/>
  <c r="G3"/>
  <c r="A2"/>
  <c r="C2" s="1"/>
  <c r="F3"/>
  <c r="M40" i="1" l="1" a="1"/>
  <c r="K40" a="1"/>
  <c r="I40" a="1"/>
  <c r="G40" a="1"/>
  <c r="E40" a="1"/>
  <c r="C40" a="1"/>
  <c r="C63" s="1"/>
  <c r="M5" a="1"/>
  <c r="K5" a="1"/>
  <c r="I5" a="1"/>
  <c r="G5" a="1"/>
  <c r="E5" a="1"/>
  <c r="C5" a="1"/>
  <c r="A15" i="2"/>
  <c r="D11"/>
  <c r="D14"/>
  <c r="G14" s="1"/>
  <c r="D10"/>
  <c r="D9"/>
  <c r="D13"/>
  <c r="D6"/>
  <c r="D12"/>
  <c r="D5"/>
  <c r="D7"/>
  <c r="G7" s="1"/>
  <c r="D4"/>
  <c r="G4" s="1"/>
  <c r="D8"/>
  <c r="G8" s="1"/>
  <c r="D2"/>
  <c r="G2" s="1"/>
  <c r="M67" i="1" l="1"/>
  <c r="M63"/>
  <c r="M59"/>
  <c r="M55"/>
  <c r="M51"/>
  <c r="M47"/>
  <c r="M43"/>
  <c r="M68"/>
  <c r="M64"/>
  <c r="M60"/>
  <c r="M56"/>
  <c r="M52"/>
  <c r="M48"/>
  <c r="M44"/>
  <c r="M40"/>
  <c r="M69"/>
  <c r="M65"/>
  <c r="M61"/>
  <c r="M57"/>
  <c r="M53"/>
  <c r="M49"/>
  <c r="M45"/>
  <c r="M41"/>
  <c r="M70"/>
  <c r="M66"/>
  <c r="M62"/>
  <c r="M58"/>
  <c r="M54"/>
  <c r="M50"/>
  <c r="M46"/>
  <c r="M42"/>
  <c r="K67"/>
  <c r="K63"/>
  <c r="K59"/>
  <c r="K55"/>
  <c r="K51"/>
  <c r="K47"/>
  <c r="K43"/>
  <c r="K70"/>
  <c r="K66"/>
  <c r="K62"/>
  <c r="K58"/>
  <c r="K54"/>
  <c r="K50"/>
  <c r="K46"/>
  <c r="K42"/>
  <c r="K68"/>
  <c r="K64"/>
  <c r="K60"/>
  <c r="K56"/>
  <c r="K52"/>
  <c r="K48"/>
  <c r="K44"/>
  <c r="K40"/>
  <c r="K69"/>
  <c r="K65"/>
  <c r="K61"/>
  <c r="K57"/>
  <c r="K53"/>
  <c r="K49"/>
  <c r="K45"/>
  <c r="K41"/>
  <c r="C40"/>
  <c r="C70"/>
  <c r="C54"/>
  <c r="C43"/>
  <c r="C42"/>
  <c r="C69"/>
  <c r="C52"/>
  <c r="C53"/>
  <c r="I67"/>
  <c r="I63"/>
  <c r="I59"/>
  <c r="I55"/>
  <c r="I51"/>
  <c r="I47"/>
  <c r="I43"/>
  <c r="I68"/>
  <c r="I64"/>
  <c r="I60"/>
  <c r="I56"/>
  <c r="I52"/>
  <c r="I48"/>
  <c r="I44"/>
  <c r="I40"/>
  <c r="I69"/>
  <c r="I65"/>
  <c r="I61"/>
  <c r="I57"/>
  <c r="I53"/>
  <c r="I49"/>
  <c r="I45"/>
  <c r="I41"/>
  <c r="I70"/>
  <c r="I66"/>
  <c r="I62"/>
  <c r="I58"/>
  <c r="I54"/>
  <c r="I50"/>
  <c r="I46"/>
  <c r="I42"/>
  <c r="C68"/>
  <c r="C41"/>
  <c r="C55"/>
  <c r="G67"/>
  <c r="G63"/>
  <c r="G59"/>
  <c r="G55"/>
  <c r="G51"/>
  <c r="G47"/>
  <c r="G43"/>
  <c r="G70"/>
  <c r="G66"/>
  <c r="G62"/>
  <c r="G58"/>
  <c r="G54"/>
  <c r="G50"/>
  <c r="G46"/>
  <c r="G42"/>
  <c r="G68"/>
  <c r="G64"/>
  <c r="G60"/>
  <c r="G56"/>
  <c r="G52"/>
  <c r="G48"/>
  <c r="G44"/>
  <c r="G40"/>
  <c r="G69"/>
  <c r="G65"/>
  <c r="G61"/>
  <c r="G57"/>
  <c r="G53"/>
  <c r="G49"/>
  <c r="G45"/>
  <c r="G41"/>
  <c r="C56"/>
  <c r="C58"/>
  <c r="C57"/>
  <c r="C59"/>
  <c r="E67"/>
  <c r="E63"/>
  <c r="E59"/>
  <c r="E55"/>
  <c r="E51"/>
  <c r="E47"/>
  <c r="E43"/>
  <c r="E70"/>
  <c r="E66"/>
  <c r="E62"/>
  <c r="E58"/>
  <c r="E54"/>
  <c r="E50"/>
  <c r="E46"/>
  <c r="E42"/>
  <c r="E68"/>
  <c r="E64"/>
  <c r="E60"/>
  <c r="E56"/>
  <c r="E52"/>
  <c r="E48"/>
  <c r="E44"/>
  <c r="E40"/>
  <c r="E69"/>
  <c r="E65"/>
  <c r="E61"/>
  <c r="E57"/>
  <c r="E53"/>
  <c r="E49"/>
  <c r="E45"/>
  <c r="E41"/>
  <c r="C48"/>
  <c r="C64"/>
  <c r="C50"/>
  <c r="C66"/>
  <c r="C49"/>
  <c r="C65"/>
  <c r="C51"/>
  <c r="C67"/>
  <c r="C44"/>
  <c r="C60"/>
  <c r="C46"/>
  <c r="C62"/>
  <c r="C45"/>
  <c r="C61"/>
  <c r="C47"/>
  <c r="M32"/>
  <c r="M28"/>
  <c r="M24"/>
  <c r="M20"/>
  <c r="M16"/>
  <c r="M12"/>
  <c r="M8"/>
  <c r="M33"/>
  <c r="M29"/>
  <c r="M25"/>
  <c r="M21"/>
  <c r="M17"/>
  <c r="M13"/>
  <c r="M9"/>
  <c r="M5"/>
  <c r="M34"/>
  <c r="M30"/>
  <c r="M26"/>
  <c r="M22"/>
  <c r="M18"/>
  <c r="M14"/>
  <c r="M10"/>
  <c r="M6"/>
  <c r="M35"/>
  <c r="M31"/>
  <c r="M27"/>
  <c r="M23"/>
  <c r="M19"/>
  <c r="M15"/>
  <c r="M11"/>
  <c r="M7"/>
  <c r="K32"/>
  <c r="K28"/>
  <c r="K24"/>
  <c r="K20"/>
  <c r="K16"/>
  <c r="K12"/>
  <c r="K8"/>
  <c r="K33"/>
  <c r="K29"/>
  <c r="K25"/>
  <c r="K21"/>
  <c r="K17"/>
  <c r="K13"/>
  <c r="K9"/>
  <c r="K5"/>
  <c r="K34"/>
  <c r="K30"/>
  <c r="K26"/>
  <c r="K22"/>
  <c r="K18"/>
  <c r="K14"/>
  <c r="K10"/>
  <c r="K6"/>
  <c r="K35"/>
  <c r="K31"/>
  <c r="K27"/>
  <c r="K23"/>
  <c r="K19"/>
  <c r="K15"/>
  <c r="K11"/>
  <c r="K7"/>
  <c r="I32"/>
  <c r="I28"/>
  <c r="I24"/>
  <c r="I20"/>
  <c r="I16"/>
  <c r="I12"/>
  <c r="I8"/>
  <c r="I33"/>
  <c r="I29"/>
  <c r="I25"/>
  <c r="I21"/>
  <c r="I17"/>
  <c r="I13"/>
  <c r="I9"/>
  <c r="I5"/>
  <c r="I34"/>
  <c r="I30"/>
  <c r="I26"/>
  <c r="I22"/>
  <c r="I18"/>
  <c r="I14"/>
  <c r="I10"/>
  <c r="I6"/>
  <c r="I35"/>
  <c r="I31"/>
  <c r="I27"/>
  <c r="I23"/>
  <c r="I19"/>
  <c r="I15"/>
  <c r="I11"/>
  <c r="I7"/>
  <c r="G32"/>
  <c r="G28"/>
  <c r="G24"/>
  <c r="G20"/>
  <c r="G16"/>
  <c r="G12"/>
  <c r="G8"/>
  <c r="G33"/>
  <c r="G29"/>
  <c r="G25"/>
  <c r="G21"/>
  <c r="G17"/>
  <c r="G13"/>
  <c r="G9"/>
  <c r="G5"/>
  <c r="G34"/>
  <c r="G30"/>
  <c r="G26"/>
  <c r="G22"/>
  <c r="G18"/>
  <c r="G14"/>
  <c r="G10"/>
  <c r="G6"/>
  <c r="G35"/>
  <c r="G31"/>
  <c r="G27"/>
  <c r="G23"/>
  <c r="G19"/>
  <c r="G15"/>
  <c r="G11"/>
  <c r="G7"/>
  <c r="E32"/>
  <c r="E28"/>
  <c r="E24"/>
  <c r="E20"/>
  <c r="E16"/>
  <c r="E12"/>
  <c r="E8"/>
  <c r="E33"/>
  <c r="E29"/>
  <c r="E25"/>
  <c r="E21"/>
  <c r="E17"/>
  <c r="E13"/>
  <c r="E9"/>
  <c r="E5"/>
  <c r="E34"/>
  <c r="E30"/>
  <c r="E26"/>
  <c r="E22"/>
  <c r="E18"/>
  <c r="E14"/>
  <c r="E10"/>
  <c r="E6"/>
  <c r="E35"/>
  <c r="E31"/>
  <c r="E27"/>
  <c r="E23"/>
  <c r="E19"/>
  <c r="E15"/>
  <c r="E11"/>
  <c r="E7"/>
  <c r="C7"/>
  <c r="C11"/>
  <c r="C15"/>
  <c r="C19"/>
  <c r="C23"/>
  <c r="C27"/>
  <c r="C31"/>
  <c r="C35"/>
  <c r="C6"/>
  <c r="C10"/>
  <c r="C14"/>
  <c r="C18"/>
  <c r="C22"/>
  <c r="C26"/>
  <c r="C30"/>
  <c r="C34"/>
  <c r="C5"/>
  <c r="C9"/>
  <c r="C13"/>
  <c r="C17"/>
  <c r="C21"/>
  <c r="C25"/>
  <c r="C29"/>
  <c r="C33"/>
  <c r="C8"/>
  <c r="C12"/>
  <c r="C16"/>
  <c r="C20"/>
  <c r="C24"/>
  <c r="C28"/>
  <c r="C32"/>
  <c r="D26" i="2"/>
  <c r="D22"/>
  <c r="D18"/>
  <c r="D15"/>
  <c r="D27"/>
  <c r="G27" s="1"/>
  <c r="D23"/>
  <c r="D19"/>
  <c r="C15"/>
  <c r="D24"/>
  <c r="D25"/>
  <c r="F12"/>
  <c r="G12"/>
  <c r="F6"/>
  <c r="G6"/>
  <c r="F9"/>
  <c r="G9"/>
  <c r="F10"/>
  <c r="G10"/>
  <c r="F13"/>
  <c r="G13"/>
  <c r="F5"/>
  <c r="G5"/>
  <c r="F11"/>
  <c r="G11"/>
  <c r="F2"/>
  <c r="F8"/>
  <c r="F4"/>
  <c r="F7"/>
  <c r="E71" i="1" l="1"/>
  <c r="K71"/>
  <c r="G71"/>
  <c r="C71"/>
  <c r="M36"/>
  <c r="I71"/>
  <c r="M71"/>
  <c r="K36"/>
  <c r="I36"/>
  <c r="G36"/>
  <c r="C36"/>
  <c r="E36"/>
  <c r="D20" i="2"/>
  <c r="D21"/>
  <c r="D17"/>
  <c r="G15"/>
  <c r="F15"/>
  <c r="F19"/>
  <c r="G19"/>
  <c r="G18"/>
  <c r="F18"/>
  <c r="G25"/>
  <c r="F25"/>
  <c r="F23"/>
  <c r="G23"/>
  <c r="G22"/>
  <c r="F22"/>
  <c r="G24"/>
  <c r="F24"/>
  <c r="G26"/>
  <c r="F26"/>
  <c r="G17" l="1"/>
  <c r="F17"/>
  <c r="G21"/>
  <c r="F21"/>
  <c r="G20"/>
  <c r="F20"/>
</calcChain>
</file>

<file path=xl/sharedStrings.xml><?xml version="1.0" encoding="utf-8"?>
<sst xmlns="http://schemas.openxmlformats.org/spreadsheetml/2006/main" count="42" uniqueCount="27">
  <si>
    <t xml:space="preserve">Année : </t>
  </si>
  <si>
    <t xml:space="preserve"> </t>
  </si>
  <si>
    <t xml:space="preserve">Pâques = </t>
  </si>
  <si>
    <t>Noël</t>
  </si>
  <si>
    <t>Armistice</t>
  </si>
  <si>
    <t>Toussaint</t>
  </si>
  <si>
    <t>Assomption</t>
  </si>
  <si>
    <t>Fête nationale</t>
  </si>
  <si>
    <t>Pentecôte</t>
  </si>
  <si>
    <t>Ascension</t>
  </si>
  <si>
    <t>Victoire de 1945</t>
  </si>
  <si>
    <t>Fête du travail</t>
  </si>
  <si>
    <t>Lundi de Pâques</t>
  </si>
  <si>
    <t>Pâques</t>
  </si>
  <si>
    <t>Premier de l'AN</t>
  </si>
  <si>
    <t>Pont</t>
  </si>
  <si>
    <t>Jour férié en semaine</t>
  </si>
  <si>
    <t>JF</t>
  </si>
  <si>
    <t>DATE_JF</t>
  </si>
  <si>
    <t>/</t>
  </si>
  <si>
    <t>Lundi</t>
  </si>
  <si>
    <t>Mardi</t>
  </si>
  <si>
    <t>Mercredi</t>
  </si>
  <si>
    <t>Jeudi</t>
  </si>
  <si>
    <t>Vendredi</t>
  </si>
  <si>
    <t>JourSem</t>
  </si>
  <si>
    <t>heures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</si>
</sst>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ddd\ dd"/>
    <numFmt numFmtId="165" formatCode="[$-40C]mmmm\-yy;@"/>
    <numFmt numFmtId="166" formatCode="ddd\ dd/mm/yyyy"/>
    <numFmt numFmtId="171" formatCode="0.0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164" fontId="0" fillId="2" borderId="2" xfId="0" quotePrefix="1" applyNumberFormat="1" applyFont="1" applyFill="1" applyBorder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14" fontId="7" fillId="3" borderId="0" xfId="0" applyNumberFormat="1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6" fontId="8" fillId="5" borderId="0" xfId="0" applyNumberFormat="1" applyFont="1" applyFill="1" applyBorder="1" applyAlignment="1">
      <alignment horizontal="center"/>
    </xf>
    <xf numFmtId="166" fontId="5" fillId="0" borderId="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center" vertical="center"/>
      <protection locked="0"/>
    </xf>
    <xf numFmtId="165" fontId="2" fillId="3" borderId="4" xfId="0" quotePrefix="1" applyNumberFormat="1" applyFont="1" applyFill="1" applyBorder="1" applyAlignment="1">
      <alignment horizontal="center" vertical="center"/>
    </xf>
    <xf numFmtId="165" fontId="2" fillId="3" borderId="5" xfId="0" quotePrefix="1" applyNumberFormat="1" applyFont="1" applyFill="1" applyBorder="1" applyAlignment="1">
      <alignment horizontal="center" vertical="center"/>
    </xf>
    <xf numFmtId="165" fontId="2" fillId="3" borderId="3" xfId="0" quotePrefix="1" applyNumberFormat="1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1" applyNumberFormat="1" applyFont="1" applyAlignment="1">
      <alignment horizontal="center"/>
    </xf>
    <xf numFmtId="0" fontId="11" fillId="0" borderId="0" xfId="0" applyFont="1" applyAlignment="1">
      <alignment horizontal="left"/>
    </xf>
    <xf numFmtId="0" fontId="11" fillId="0" borderId="0" xfId="0" applyFont="1"/>
    <xf numFmtId="171" fontId="4" fillId="0" borderId="0" xfId="0" applyNumberFormat="1" applyFont="1" applyAlignment="1">
      <alignment horizontal="center" vertical="center"/>
    </xf>
    <xf numFmtId="171" fontId="0" fillId="0" borderId="0" xfId="0" applyNumberFormat="1" applyFont="1" applyAlignment="1">
      <alignment horizontal="center"/>
    </xf>
    <xf numFmtId="171" fontId="0" fillId="2" borderId="1" xfId="0" applyNumberFormat="1" applyFont="1" applyFill="1" applyBorder="1" applyAlignment="1">
      <alignment horizontal="center" vertical="center"/>
    </xf>
    <xf numFmtId="171" fontId="11" fillId="0" borderId="0" xfId="0" applyNumberFormat="1" applyFont="1" applyAlignment="1">
      <alignment horizontal="center"/>
    </xf>
    <xf numFmtId="171" fontId="6" fillId="4" borderId="7" xfId="0" applyNumberFormat="1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392"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4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Y71"/>
  <sheetViews>
    <sheetView tabSelected="1" zoomScale="80" zoomScaleNormal="80" workbookViewId="0"/>
  </sheetViews>
  <sheetFormatPr baseColWidth="10" defaultColWidth="14.7109375" defaultRowHeight="15"/>
  <cols>
    <col min="1" max="1" width="4.7109375" style="2" customWidth="1"/>
    <col min="2" max="2" width="14.7109375" style="1"/>
    <col min="3" max="3" width="14.7109375" style="27"/>
    <col min="4" max="4" width="14.7109375" style="1"/>
    <col min="5" max="5" width="14.7109375" style="27"/>
    <col min="6" max="6" width="14.7109375" style="1"/>
    <col min="7" max="7" width="14.7109375" style="27"/>
    <col min="8" max="8" width="14.7109375" style="1"/>
    <col min="9" max="9" width="14.7109375" style="27"/>
    <col min="10" max="10" width="14.7109375" style="1"/>
    <col min="11" max="11" width="14.7109375" style="27"/>
    <col min="12" max="12" width="14.7109375" style="1"/>
    <col min="13" max="13" width="14.7109375" style="27"/>
    <col min="14" max="14" width="4.7109375" style="2" customWidth="1"/>
    <col min="15" max="16" width="14.7109375" style="1"/>
    <col min="17" max="17" width="14.7109375" style="2"/>
    <col min="18" max="18" width="14.7109375" style="1"/>
    <col min="19" max="19" width="14.7109375" style="2"/>
    <col min="20" max="20" width="14.7109375" style="1"/>
    <col min="21" max="21" width="14.7109375" style="2"/>
    <col min="22" max="22" width="14.7109375" style="1"/>
    <col min="23" max="23" width="14.7109375" style="2"/>
    <col min="24" max="24" width="14.7109375" style="1"/>
    <col min="25" max="25" width="14.7109375" style="2"/>
    <col min="26" max="16384" width="14.7109375" style="1"/>
  </cols>
  <sheetData>
    <row r="1" spans="2:13" s="5" customFormat="1" ht="27" thickBot="1">
      <c r="B1" s="5" t="s">
        <v>1</v>
      </c>
      <c r="C1" s="26" t="s">
        <v>0</v>
      </c>
      <c r="D1" s="16">
        <v>2015</v>
      </c>
      <c r="E1" s="30" t="s">
        <v>19</v>
      </c>
      <c r="F1" s="17">
        <f>D1+1</f>
        <v>2016</v>
      </c>
      <c r="G1" s="26"/>
      <c r="I1" s="26"/>
      <c r="K1" s="26"/>
      <c r="M1" s="26"/>
    </row>
    <row r="3" spans="2:13">
      <c r="B3" s="1">
        <v>7</v>
      </c>
      <c r="D3" s="1">
        <v>8</v>
      </c>
      <c r="F3" s="1">
        <v>9</v>
      </c>
      <c r="H3" s="1">
        <v>10</v>
      </c>
      <c r="J3" s="1">
        <v>11</v>
      </c>
      <c r="L3" s="1">
        <v>12</v>
      </c>
    </row>
    <row r="4" spans="2:13" ht="18.75">
      <c r="B4" s="20">
        <f>DATE($D$1,B3,1)</f>
        <v>42186</v>
      </c>
      <c r="C4" s="21"/>
      <c r="D4" s="20">
        <f>DATE($D$1,D3,1)</f>
        <v>42217</v>
      </c>
      <c r="E4" s="21"/>
      <c r="F4" s="20">
        <f>DATE($D$1,F3,1)</f>
        <v>42248</v>
      </c>
      <c r="G4" s="21"/>
      <c r="H4" s="20">
        <f>DATE($D$1,H3,1)</f>
        <v>42278</v>
      </c>
      <c r="I4" s="21"/>
      <c r="J4" s="20">
        <f>DATE($D$1,J3,1)</f>
        <v>42309</v>
      </c>
      <c r="K4" s="21"/>
      <c r="L4" s="20">
        <f>DATE($D$1,L3,1)</f>
        <v>42339</v>
      </c>
      <c r="M4" s="21"/>
    </row>
    <row r="5" spans="2:13">
      <c r="B5" s="3">
        <f t="array" ref="B5:B35">DATE($D$1,B3,ROW(1:65))</f>
        <v>42186</v>
      </c>
      <c r="C5" s="28">
        <f t="array" ref="C5:C35">IFERROR(VLOOKUP(B5:B35,JF!$D:$E,2,0),IF(COUNTIF(JF!$G:$G,calend!B5:B35),Pont,IFERROR(VLOOKUP(WEEKDAY(B5:B35,2),horaires,2,0),"")))</f>
        <v>7</v>
      </c>
      <c r="D5" s="3">
        <f t="array" ref="D5:D35">DATE($D$1,D3,ROW(1:65))</f>
        <v>42217</v>
      </c>
      <c r="E5" s="28" t="str">
        <f t="array" ref="E5:E35">IFERROR(VLOOKUP(D5:D35,JF!$D:$E,2,0),IF(COUNTIF(JF!$G:$G,calend!D5:D35),Pont,IFERROR(VLOOKUP(WEEKDAY(D5:D35,2),horaires,2,0),"")))</f>
        <v/>
      </c>
      <c r="F5" s="3">
        <f t="array" ref="F5:F35">DATE($D$1,F3,ROW(1:65))</f>
        <v>42248</v>
      </c>
      <c r="G5" s="28">
        <f t="array" ref="G5:G35">IFERROR(VLOOKUP(F5:F35,JF!$D:$E,2,0),IF(COUNTIF(JF!$G:$G,calend!F5:F35),Pont,IFERROR(VLOOKUP(WEEKDAY(F5:F35,2),horaires,2,0),"")))</f>
        <v>9.5</v>
      </c>
      <c r="H5" s="3">
        <f t="array" ref="H5:H35">DATE($D$1,H3,ROW(1:65))</f>
        <v>42278</v>
      </c>
      <c r="I5" s="28">
        <f t="array" ref="I5:I35">IFERROR(VLOOKUP(H5:H35,JF!$D:$E,2,0),IF(COUNTIF(JF!$G:$G,calend!H5:H35),Pont,IFERROR(VLOOKUP(WEEKDAY(H5:H35,2),horaires,2,0),"")))</f>
        <v>9.5</v>
      </c>
      <c r="J5" s="3">
        <f t="array" ref="J5:J35">DATE($D$1,J3,ROW(1:65))</f>
        <v>42309</v>
      </c>
      <c r="K5" s="28" t="str">
        <f t="array" ref="K5:K35">IFERROR(VLOOKUP(J5:J35,JF!$D:$E,2,0),IF(COUNTIF(JF!$G:$G,calend!J5:J35),Pont,IFERROR(VLOOKUP(WEEKDAY(J5:J35,2),horaires,2,0),"")))</f>
        <v>Toussaint</v>
      </c>
      <c r="L5" s="3">
        <f t="array" ref="L5:L35">DATE($D$1,L3,ROW(1:65))</f>
        <v>42339</v>
      </c>
      <c r="M5" s="28">
        <f t="array" ref="M5:M35">IFERROR(VLOOKUP(L5:L35,JF!$D:$E,2,0),IF(COUNTIF(JF!$G:$G,calend!L5:L35),Pont,IFERROR(VLOOKUP(WEEKDAY(L5:L35,2),horaires,2,0),"")))</f>
        <v>9.5</v>
      </c>
    </row>
    <row r="6" spans="2:13">
      <c r="B6" s="3">
        <v>42187</v>
      </c>
      <c r="C6" s="28">
        <v>9.5</v>
      </c>
      <c r="D6" s="3">
        <v>42218</v>
      </c>
      <c r="E6" s="28" t="str">
        <v/>
      </c>
      <c r="F6" s="3">
        <v>42249</v>
      </c>
      <c r="G6" s="28">
        <v>7</v>
      </c>
      <c r="H6" s="3">
        <v>42279</v>
      </c>
      <c r="I6" s="28">
        <v>6.5</v>
      </c>
      <c r="J6" s="3">
        <v>42310</v>
      </c>
      <c r="K6" s="28">
        <v>9.5</v>
      </c>
      <c r="L6" s="3">
        <v>42340</v>
      </c>
      <c r="M6" s="28">
        <v>7</v>
      </c>
    </row>
    <row r="7" spans="2:13">
      <c r="B7" s="3">
        <v>42188</v>
      </c>
      <c r="C7" s="28">
        <v>6.5</v>
      </c>
      <c r="D7" s="3">
        <v>42219</v>
      </c>
      <c r="E7" s="28">
        <v>9.5</v>
      </c>
      <c r="F7" s="3">
        <v>42250</v>
      </c>
      <c r="G7" s="28">
        <v>9.5</v>
      </c>
      <c r="H7" s="3">
        <v>42280</v>
      </c>
      <c r="I7" s="28" t="str">
        <v/>
      </c>
      <c r="J7" s="3">
        <v>42311</v>
      </c>
      <c r="K7" s="28">
        <v>9.5</v>
      </c>
      <c r="L7" s="3">
        <v>42341</v>
      </c>
      <c r="M7" s="28">
        <v>9.5</v>
      </c>
    </row>
    <row r="8" spans="2:13">
      <c r="B8" s="3">
        <v>42189</v>
      </c>
      <c r="C8" s="28" t="str">
        <v/>
      </c>
      <c r="D8" s="3">
        <v>42220</v>
      </c>
      <c r="E8" s="28">
        <v>9.5</v>
      </c>
      <c r="F8" s="3">
        <v>42251</v>
      </c>
      <c r="G8" s="28">
        <v>6.5</v>
      </c>
      <c r="H8" s="3">
        <v>42281</v>
      </c>
      <c r="I8" s="28" t="str">
        <v/>
      </c>
      <c r="J8" s="3">
        <v>42312</v>
      </c>
      <c r="K8" s="28">
        <v>7</v>
      </c>
      <c r="L8" s="3">
        <v>42342</v>
      </c>
      <c r="M8" s="28">
        <v>6.5</v>
      </c>
    </row>
    <row r="9" spans="2:13">
      <c r="B9" s="3">
        <v>42190</v>
      </c>
      <c r="C9" s="28" t="str">
        <v/>
      </c>
      <c r="D9" s="3">
        <v>42221</v>
      </c>
      <c r="E9" s="28">
        <v>7</v>
      </c>
      <c r="F9" s="3">
        <v>42252</v>
      </c>
      <c r="G9" s="28" t="str">
        <v/>
      </c>
      <c r="H9" s="3">
        <v>42282</v>
      </c>
      <c r="I9" s="28">
        <v>9.5</v>
      </c>
      <c r="J9" s="3">
        <v>42313</v>
      </c>
      <c r="K9" s="28">
        <v>9.5</v>
      </c>
      <c r="L9" s="3">
        <v>42343</v>
      </c>
      <c r="M9" s="28" t="str">
        <v/>
      </c>
    </row>
    <row r="10" spans="2:13">
      <c r="B10" s="3">
        <v>42191</v>
      </c>
      <c r="C10" s="28">
        <v>9.5</v>
      </c>
      <c r="D10" s="3">
        <v>42222</v>
      </c>
      <c r="E10" s="28">
        <v>9.5</v>
      </c>
      <c r="F10" s="3">
        <v>42253</v>
      </c>
      <c r="G10" s="28" t="str">
        <v/>
      </c>
      <c r="H10" s="3">
        <v>42283</v>
      </c>
      <c r="I10" s="28">
        <v>9.5</v>
      </c>
      <c r="J10" s="3">
        <v>42314</v>
      </c>
      <c r="K10" s="28">
        <v>6.5</v>
      </c>
      <c r="L10" s="3">
        <v>42344</v>
      </c>
      <c r="M10" s="28" t="str">
        <v/>
      </c>
    </row>
    <row r="11" spans="2:13">
      <c r="B11" s="3">
        <v>42192</v>
      </c>
      <c r="C11" s="28">
        <v>9.5</v>
      </c>
      <c r="D11" s="3">
        <v>42223</v>
      </c>
      <c r="E11" s="28">
        <v>6.5</v>
      </c>
      <c r="F11" s="3">
        <v>42254</v>
      </c>
      <c r="G11" s="28">
        <v>9.5</v>
      </c>
      <c r="H11" s="3">
        <v>42284</v>
      </c>
      <c r="I11" s="28">
        <v>7</v>
      </c>
      <c r="J11" s="3">
        <v>42315</v>
      </c>
      <c r="K11" s="28" t="str">
        <v/>
      </c>
      <c r="L11" s="3">
        <v>42345</v>
      </c>
      <c r="M11" s="28">
        <v>9.5</v>
      </c>
    </row>
    <row r="12" spans="2:13">
      <c r="B12" s="3">
        <v>42193</v>
      </c>
      <c r="C12" s="28">
        <v>7</v>
      </c>
      <c r="D12" s="3">
        <v>42224</v>
      </c>
      <c r="E12" s="28" t="str">
        <v/>
      </c>
      <c r="F12" s="3">
        <v>42255</v>
      </c>
      <c r="G12" s="28">
        <v>9.5</v>
      </c>
      <c r="H12" s="3">
        <v>42285</v>
      </c>
      <c r="I12" s="28">
        <v>9.5</v>
      </c>
      <c r="J12" s="3">
        <v>42316</v>
      </c>
      <c r="K12" s="28" t="str">
        <v/>
      </c>
      <c r="L12" s="3">
        <v>42346</v>
      </c>
      <c r="M12" s="28">
        <v>9.5</v>
      </c>
    </row>
    <row r="13" spans="2:13">
      <c r="B13" s="3">
        <v>42194</v>
      </c>
      <c r="C13" s="28">
        <v>9.5</v>
      </c>
      <c r="D13" s="3">
        <v>42225</v>
      </c>
      <c r="E13" s="28" t="str">
        <v/>
      </c>
      <c r="F13" s="3">
        <v>42256</v>
      </c>
      <c r="G13" s="28">
        <v>7</v>
      </c>
      <c r="H13" s="3">
        <v>42286</v>
      </c>
      <c r="I13" s="28">
        <v>6.5</v>
      </c>
      <c r="J13" s="3">
        <v>42317</v>
      </c>
      <c r="K13" s="28">
        <v>9.5</v>
      </c>
      <c r="L13" s="3">
        <v>42347</v>
      </c>
      <c r="M13" s="28">
        <v>7</v>
      </c>
    </row>
    <row r="14" spans="2:13">
      <c r="B14" s="3">
        <v>42195</v>
      </c>
      <c r="C14" s="28">
        <v>6.5</v>
      </c>
      <c r="D14" s="3">
        <v>42226</v>
      </c>
      <c r="E14" s="28">
        <v>9.5</v>
      </c>
      <c r="F14" s="3">
        <v>42257</v>
      </c>
      <c r="G14" s="28">
        <v>9.5</v>
      </c>
      <c r="H14" s="3">
        <v>42287</v>
      </c>
      <c r="I14" s="28" t="str">
        <v/>
      </c>
      <c r="J14" s="3">
        <v>42318</v>
      </c>
      <c r="K14" s="28">
        <v>9.5</v>
      </c>
      <c r="L14" s="3">
        <v>42348</v>
      </c>
      <c r="M14" s="28">
        <v>9.5</v>
      </c>
    </row>
    <row r="15" spans="2:13">
      <c r="B15" s="3">
        <v>42196</v>
      </c>
      <c r="C15" s="28" t="str">
        <v/>
      </c>
      <c r="D15" s="3">
        <v>42227</v>
      </c>
      <c r="E15" s="28">
        <v>9.5</v>
      </c>
      <c r="F15" s="3">
        <v>42258</v>
      </c>
      <c r="G15" s="28">
        <v>6.5</v>
      </c>
      <c r="H15" s="3">
        <v>42288</v>
      </c>
      <c r="I15" s="28" t="str">
        <v/>
      </c>
      <c r="J15" s="3">
        <v>42319</v>
      </c>
      <c r="K15" s="28" t="str">
        <v>Armistice</v>
      </c>
      <c r="L15" s="3">
        <v>42349</v>
      </c>
      <c r="M15" s="28">
        <v>6.5</v>
      </c>
    </row>
    <row r="16" spans="2:13">
      <c r="B16" s="3">
        <v>42197</v>
      </c>
      <c r="C16" s="28" t="str">
        <v/>
      </c>
      <c r="D16" s="3">
        <v>42228</v>
      </c>
      <c r="E16" s="28">
        <v>7</v>
      </c>
      <c r="F16" s="3">
        <v>42259</v>
      </c>
      <c r="G16" s="28" t="str">
        <v/>
      </c>
      <c r="H16" s="3">
        <v>42289</v>
      </c>
      <c r="I16" s="28">
        <v>9.5</v>
      </c>
      <c r="J16" s="3">
        <v>42320</v>
      </c>
      <c r="K16" s="28">
        <v>9.5</v>
      </c>
      <c r="L16" s="3">
        <v>42350</v>
      </c>
      <c r="M16" s="28" t="str">
        <v/>
      </c>
    </row>
    <row r="17" spans="2:13">
      <c r="B17" s="3">
        <v>42198</v>
      </c>
      <c r="C17" s="28" t="str">
        <v>Pont</v>
      </c>
      <c r="D17" s="3">
        <v>42229</v>
      </c>
      <c r="E17" s="28">
        <v>9.5</v>
      </c>
      <c r="F17" s="3">
        <v>42260</v>
      </c>
      <c r="G17" s="28" t="str">
        <v/>
      </c>
      <c r="H17" s="3">
        <v>42290</v>
      </c>
      <c r="I17" s="28">
        <v>9.5</v>
      </c>
      <c r="J17" s="3">
        <v>42321</v>
      </c>
      <c r="K17" s="28">
        <v>6.5</v>
      </c>
      <c r="L17" s="3">
        <v>42351</v>
      </c>
      <c r="M17" s="28" t="str">
        <v/>
      </c>
    </row>
    <row r="18" spans="2:13">
      <c r="B18" s="3">
        <v>42199</v>
      </c>
      <c r="C18" s="28" t="str">
        <v>Fête nationale</v>
      </c>
      <c r="D18" s="3">
        <v>42230</v>
      </c>
      <c r="E18" s="28">
        <v>6.5</v>
      </c>
      <c r="F18" s="3">
        <v>42261</v>
      </c>
      <c r="G18" s="28">
        <v>9.5</v>
      </c>
      <c r="H18" s="3">
        <v>42291</v>
      </c>
      <c r="I18" s="28">
        <v>7</v>
      </c>
      <c r="J18" s="3">
        <v>42322</v>
      </c>
      <c r="K18" s="28" t="str">
        <v/>
      </c>
      <c r="L18" s="3">
        <v>42352</v>
      </c>
      <c r="M18" s="28">
        <v>9.5</v>
      </c>
    </row>
    <row r="19" spans="2:13">
      <c r="B19" s="3">
        <v>42200</v>
      </c>
      <c r="C19" s="28">
        <v>7</v>
      </c>
      <c r="D19" s="3">
        <v>42231</v>
      </c>
      <c r="E19" s="28" t="str">
        <v>Assomption</v>
      </c>
      <c r="F19" s="3">
        <v>42262</v>
      </c>
      <c r="G19" s="28">
        <v>9.5</v>
      </c>
      <c r="H19" s="3">
        <v>42292</v>
      </c>
      <c r="I19" s="28">
        <v>9.5</v>
      </c>
      <c r="J19" s="3">
        <v>42323</v>
      </c>
      <c r="K19" s="28" t="str">
        <v/>
      </c>
      <c r="L19" s="3">
        <v>42353</v>
      </c>
      <c r="M19" s="28">
        <v>9.5</v>
      </c>
    </row>
    <row r="20" spans="2:13">
      <c r="B20" s="3">
        <v>42201</v>
      </c>
      <c r="C20" s="28">
        <v>9.5</v>
      </c>
      <c r="D20" s="3">
        <v>42232</v>
      </c>
      <c r="E20" s="28" t="str">
        <v/>
      </c>
      <c r="F20" s="3">
        <v>42263</v>
      </c>
      <c r="G20" s="28">
        <v>7</v>
      </c>
      <c r="H20" s="3">
        <v>42293</v>
      </c>
      <c r="I20" s="28">
        <v>6.5</v>
      </c>
      <c r="J20" s="3">
        <v>42324</v>
      </c>
      <c r="K20" s="28">
        <v>9.5</v>
      </c>
      <c r="L20" s="3">
        <v>42354</v>
      </c>
      <c r="M20" s="28">
        <v>7</v>
      </c>
    </row>
    <row r="21" spans="2:13">
      <c r="B21" s="3">
        <v>42202</v>
      </c>
      <c r="C21" s="28">
        <v>6.5</v>
      </c>
      <c r="D21" s="3">
        <v>42233</v>
      </c>
      <c r="E21" s="28">
        <v>9.5</v>
      </c>
      <c r="F21" s="3">
        <v>42264</v>
      </c>
      <c r="G21" s="28">
        <v>9.5</v>
      </c>
      <c r="H21" s="3">
        <v>42294</v>
      </c>
      <c r="I21" s="28" t="str">
        <v/>
      </c>
      <c r="J21" s="3">
        <v>42325</v>
      </c>
      <c r="K21" s="28">
        <v>9.5</v>
      </c>
      <c r="L21" s="3">
        <v>42355</v>
      </c>
      <c r="M21" s="28">
        <v>9.5</v>
      </c>
    </row>
    <row r="22" spans="2:13">
      <c r="B22" s="3">
        <v>42203</v>
      </c>
      <c r="C22" s="28" t="str">
        <v/>
      </c>
      <c r="D22" s="3">
        <v>42234</v>
      </c>
      <c r="E22" s="28">
        <v>9.5</v>
      </c>
      <c r="F22" s="3">
        <v>42265</v>
      </c>
      <c r="G22" s="28">
        <v>6.5</v>
      </c>
      <c r="H22" s="3">
        <v>42295</v>
      </c>
      <c r="I22" s="28" t="str">
        <v/>
      </c>
      <c r="J22" s="3">
        <v>42326</v>
      </c>
      <c r="K22" s="28">
        <v>7</v>
      </c>
      <c r="L22" s="3">
        <v>42356</v>
      </c>
      <c r="M22" s="28">
        <v>6.5</v>
      </c>
    </row>
    <row r="23" spans="2:13">
      <c r="B23" s="3">
        <v>42204</v>
      </c>
      <c r="C23" s="28" t="str">
        <v/>
      </c>
      <c r="D23" s="3">
        <v>42235</v>
      </c>
      <c r="E23" s="28">
        <v>7</v>
      </c>
      <c r="F23" s="3">
        <v>42266</v>
      </c>
      <c r="G23" s="28" t="str">
        <v/>
      </c>
      <c r="H23" s="3">
        <v>42296</v>
      </c>
      <c r="I23" s="28">
        <v>9.5</v>
      </c>
      <c r="J23" s="3">
        <v>42327</v>
      </c>
      <c r="K23" s="28">
        <v>9.5</v>
      </c>
      <c r="L23" s="3">
        <v>42357</v>
      </c>
      <c r="M23" s="28" t="str">
        <v/>
      </c>
    </row>
    <row r="24" spans="2:13">
      <c r="B24" s="3">
        <v>42205</v>
      </c>
      <c r="C24" s="28">
        <v>9.5</v>
      </c>
      <c r="D24" s="3">
        <v>42236</v>
      </c>
      <c r="E24" s="28">
        <v>9.5</v>
      </c>
      <c r="F24" s="3">
        <v>42267</v>
      </c>
      <c r="G24" s="28" t="str">
        <v/>
      </c>
      <c r="H24" s="3">
        <v>42297</v>
      </c>
      <c r="I24" s="28">
        <v>9.5</v>
      </c>
      <c r="J24" s="3">
        <v>42328</v>
      </c>
      <c r="K24" s="28">
        <v>6.5</v>
      </c>
      <c r="L24" s="3">
        <v>42358</v>
      </c>
      <c r="M24" s="28" t="str">
        <v/>
      </c>
    </row>
    <row r="25" spans="2:13">
      <c r="B25" s="3">
        <v>42206</v>
      </c>
      <c r="C25" s="28">
        <v>9.5</v>
      </c>
      <c r="D25" s="3">
        <v>42237</v>
      </c>
      <c r="E25" s="28">
        <v>6.5</v>
      </c>
      <c r="F25" s="3">
        <v>42268</v>
      </c>
      <c r="G25" s="28">
        <v>9.5</v>
      </c>
      <c r="H25" s="3">
        <v>42298</v>
      </c>
      <c r="I25" s="28">
        <v>7</v>
      </c>
      <c r="J25" s="3">
        <v>42329</v>
      </c>
      <c r="K25" s="28" t="str">
        <v/>
      </c>
      <c r="L25" s="3">
        <v>42359</v>
      </c>
      <c r="M25" s="28">
        <v>9.5</v>
      </c>
    </row>
    <row r="26" spans="2:13">
      <c r="B26" s="3">
        <v>42207</v>
      </c>
      <c r="C26" s="28">
        <v>7</v>
      </c>
      <c r="D26" s="3">
        <v>42238</v>
      </c>
      <c r="E26" s="28" t="str">
        <v/>
      </c>
      <c r="F26" s="3">
        <v>42269</v>
      </c>
      <c r="G26" s="28">
        <v>9.5</v>
      </c>
      <c r="H26" s="3">
        <v>42299</v>
      </c>
      <c r="I26" s="28">
        <v>9.5</v>
      </c>
      <c r="J26" s="3">
        <v>42330</v>
      </c>
      <c r="K26" s="28" t="str">
        <v/>
      </c>
      <c r="L26" s="3">
        <v>42360</v>
      </c>
      <c r="M26" s="28">
        <v>9.5</v>
      </c>
    </row>
    <row r="27" spans="2:13">
      <c r="B27" s="3">
        <v>42208</v>
      </c>
      <c r="C27" s="28">
        <v>9.5</v>
      </c>
      <c r="D27" s="3">
        <v>42239</v>
      </c>
      <c r="E27" s="28" t="str">
        <v/>
      </c>
      <c r="F27" s="3">
        <v>42270</v>
      </c>
      <c r="G27" s="28">
        <v>7</v>
      </c>
      <c r="H27" s="3">
        <v>42300</v>
      </c>
      <c r="I27" s="28">
        <v>6.5</v>
      </c>
      <c r="J27" s="3">
        <v>42331</v>
      </c>
      <c r="K27" s="28">
        <v>9.5</v>
      </c>
      <c r="L27" s="3">
        <v>42361</v>
      </c>
      <c r="M27" s="28">
        <v>7</v>
      </c>
    </row>
    <row r="28" spans="2:13">
      <c r="B28" s="3">
        <v>42209</v>
      </c>
      <c r="C28" s="28">
        <v>6.5</v>
      </c>
      <c r="D28" s="3">
        <v>42240</v>
      </c>
      <c r="E28" s="28">
        <v>9.5</v>
      </c>
      <c r="F28" s="3">
        <v>42271</v>
      </c>
      <c r="G28" s="28">
        <v>9.5</v>
      </c>
      <c r="H28" s="3">
        <v>42301</v>
      </c>
      <c r="I28" s="28" t="str">
        <v/>
      </c>
      <c r="J28" s="3">
        <v>42332</v>
      </c>
      <c r="K28" s="28">
        <v>9.5</v>
      </c>
      <c r="L28" s="3">
        <v>42362</v>
      </c>
      <c r="M28" s="28">
        <v>9.5</v>
      </c>
    </row>
    <row r="29" spans="2:13">
      <c r="B29" s="3">
        <v>42210</v>
      </c>
      <c r="C29" s="28" t="str">
        <v/>
      </c>
      <c r="D29" s="3">
        <v>42241</v>
      </c>
      <c r="E29" s="28">
        <v>9.5</v>
      </c>
      <c r="F29" s="3">
        <v>42272</v>
      </c>
      <c r="G29" s="28">
        <v>6.5</v>
      </c>
      <c r="H29" s="3">
        <v>42302</v>
      </c>
      <c r="I29" s="28" t="str">
        <v/>
      </c>
      <c r="J29" s="3">
        <v>42333</v>
      </c>
      <c r="K29" s="28">
        <v>7</v>
      </c>
      <c r="L29" s="3">
        <v>42363</v>
      </c>
      <c r="M29" s="28" t="str">
        <v>Noël</v>
      </c>
    </row>
    <row r="30" spans="2:13">
      <c r="B30" s="3">
        <v>42211</v>
      </c>
      <c r="C30" s="28" t="str">
        <v/>
      </c>
      <c r="D30" s="3">
        <v>42242</v>
      </c>
      <c r="E30" s="28">
        <v>7</v>
      </c>
      <c r="F30" s="3">
        <v>42273</v>
      </c>
      <c r="G30" s="28" t="str">
        <v/>
      </c>
      <c r="H30" s="3">
        <v>42303</v>
      </c>
      <c r="I30" s="28">
        <v>9.5</v>
      </c>
      <c r="J30" s="3">
        <v>42334</v>
      </c>
      <c r="K30" s="28">
        <v>9.5</v>
      </c>
      <c r="L30" s="3">
        <v>42364</v>
      </c>
      <c r="M30" s="28" t="str">
        <v/>
      </c>
    </row>
    <row r="31" spans="2:13">
      <c r="B31" s="3">
        <v>42212</v>
      </c>
      <c r="C31" s="28">
        <v>9.5</v>
      </c>
      <c r="D31" s="3">
        <v>42243</v>
      </c>
      <c r="E31" s="28">
        <v>9.5</v>
      </c>
      <c r="F31" s="3">
        <v>42274</v>
      </c>
      <c r="G31" s="28" t="str">
        <v/>
      </c>
      <c r="H31" s="3">
        <v>42304</v>
      </c>
      <c r="I31" s="28">
        <v>9.5</v>
      </c>
      <c r="J31" s="3">
        <v>42335</v>
      </c>
      <c r="K31" s="28">
        <v>6.5</v>
      </c>
      <c r="L31" s="3">
        <v>42365</v>
      </c>
      <c r="M31" s="28" t="str">
        <v/>
      </c>
    </row>
    <row r="32" spans="2:13">
      <c r="B32" s="3">
        <v>42213</v>
      </c>
      <c r="C32" s="28">
        <v>9.5</v>
      </c>
      <c r="D32" s="3">
        <v>42244</v>
      </c>
      <c r="E32" s="28">
        <v>6.5</v>
      </c>
      <c r="F32" s="3">
        <v>42275</v>
      </c>
      <c r="G32" s="28">
        <v>9.5</v>
      </c>
      <c r="H32" s="3">
        <v>42305</v>
      </c>
      <c r="I32" s="28">
        <v>7</v>
      </c>
      <c r="J32" s="3">
        <v>42336</v>
      </c>
      <c r="K32" s="28" t="str">
        <v/>
      </c>
      <c r="L32" s="3">
        <v>42366</v>
      </c>
      <c r="M32" s="28">
        <v>9.5</v>
      </c>
    </row>
    <row r="33" spans="1:25">
      <c r="B33" s="3">
        <v>42214</v>
      </c>
      <c r="C33" s="28">
        <v>7</v>
      </c>
      <c r="D33" s="3">
        <v>42245</v>
      </c>
      <c r="E33" s="28" t="str">
        <v/>
      </c>
      <c r="F33" s="3">
        <v>42276</v>
      </c>
      <c r="G33" s="28">
        <v>9.5</v>
      </c>
      <c r="H33" s="3">
        <v>42306</v>
      </c>
      <c r="I33" s="28">
        <v>9.5</v>
      </c>
      <c r="J33" s="3">
        <v>42337</v>
      </c>
      <c r="K33" s="28" t="str">
        <v/>
      </c>
      <c r="L33" s="3">
        <v>42367</v>
      </c>
      <c r="M33" s="28">
        <v>9.5</v>
      </c>
    </row>
    <row r="34" spans="1:25">
      <c r="B34" s="3">
        <v>42215</v>
      </c>
      <c r="C34" s="28">
        <v>9.5</v>
      </c>
      <c r="D34" s="3">
        <v>42246</v>
      </c>
      <c r="E34" s="28" t="str">
        <v/>
      </c>
      <c r="F34" s="3">
        <v>42277</v>
      </c>
      <c r="G34" s="28">
        <v>7</v>
      </c>
      <c r="H34" s="3">
        <v>42307</v>
      </c>
      <c r="I34" s="28">
        <v>6.5</v>
      </c>
      <c r="J34" s="3">
        <v>42338</v>
      </c>
      <c r="K34" s="28">
        <v>9.5</v>
      </c>
      <c r="L34" s="3">
        <v>42368</v>
      </c>
      <c r="M34" s="28">
        <v>7</v>
      </c>
    </row>
    <row r="35" spans="1:25">
      <c r="B35" s="3">
        <v>42216</v>
      </c>
      <c r="C35" s="28">
        <v>6.5</v>
      </c>
      <c r="D35" s="3">
        <v>42247</v>
      </c>
      <c r="E35" s="28">
        <v>9.5</v>
      </c>
      <c r="F35" s="3">
        <v>42278</v>
      </c>
      <c r="G35" s="28">
        <v>9.5</v>
      </c>
      <c r="H35" s="3">
        <v>42308</v>
      </c>
      <c r="I35" s="28" t="str">
        <v/>
      </c>
      <c r="J35" s="3">
        <v>42339</v>
      </c>
      <c r="K35" s="28">
        <v>9.5</v>
      </c>
      <c r="L35" s="3">
        <v>42369</v>
      </c>
      <c r="M35" s="28">
        <v>9.5</v>
      </c>
    </row>
    <row r="36" spans="1:25" s="25" customFormat="1">
      <c r="A36" s="24"/>
      <c r="C36" s="29">
        <f>SUMIF(C5:C35,"&lt;24")</f>
        <v>172</v>
      </c>
      <c r="E36" s="29">
        <f>SUMIF(E5:E35,"&lt;24")</f>
        <v>177.5</v>
      </c>
      <c r="G36" s="29">
        <f>SUMIF(G5:G35,"&lt;24")</f>
        <v>194</v>
      </c>
      <c r="I36" s="29">
        <f>SUMIF(I5:I35,"&lt;24")</f>
        <v>184</v>
      </c>
      <c r="K36" s="29">
        <f>SUMIF(K5:K35,"&lt;24")</f>
        <v>180</v>
      </c>
      <c r="M36" s="29">
        <f>SUMIF(M5:M35,"&lt;24")</f>
        <v>187.5</v>
      </c>
      <c r="N36" s="24"/>
      <c r="Q36" s="24"/>
      <c r="S36" s="24"/>
      <c r="U36" s="24"/>
      <c r="W36" s="24"/>
      <c r="Y36" s="24"/>
    </row>
    <row r="38" spans="1:25">
      <c r="B38" s="1">
        <v>1</v>
      </c>
      <c r="D38" s="1">
        <v>2</v>
      </c>
      <c r="F38" s="1">
        <v>3</v>
      </c>
      <c r="H38" s="1">
        <v>4</v>
      </c>
      <c r="J38" s="1">
        <v>5</v>
      </c>
      <c r="L38" s="1">
        <v>6</v>
      </c>
    </row>
    <row r="39" spans="1:25" s="4" customFormat="1" ht="18.75">
      <c r="B39" s="18">
        <f>DATE($D$1+1,B38,1)</f>
        <v>42370</v>
      </c>
      <c r="C39" s="19"/>
      <c r="D39" s="18">
        <f>DATE($D$1+1,D38,1)</f>
        <v>42401</v>
      </c>
      <c r="E39" s="19"/>
      <c r="F39" s="18">
        <f>DATE($D$1+1,F38,1)</f>
        <v>42430</v>
      </c>
      <c r="G39" s="19"/>
      <c r="H39" s="18">
        <f>DATE($D$1+1,H38,1)</f>
        <v>42461</v>
      </c>
      <c r="I39" s="19"/>
      <c r="J39" s="18">
        <f>DATE($D$1+1,J38,1)</f>
        <v>42491</v>
      </c>
      <c r="K39" s="19"/>
      <c r="L39" s="18">
        <f>DATE($D$1+1,L38,1)</f>
        <v>42522</v>
      </c>
      <c r="M39" s="19"/>
    </row>
    <row r="40" spans="1:25">
      <c r="B40" s="3">
        <f t="array" ref="B40:B70">DATE($F$1,B38,ROW(1:65))</f>
        <v>42370</v>
      </c>
      <c r="C40" s="28" t="str">
        <f t="array" ref="C40:C70">IFERROR(VLOOKUP(B40:B70,JF!$D:$E,2,0),IF(COUNTIF(JF!$G:$G,calend!B40:B70),Pont,IFERROR(VLOOKUP(WEEKDAY(B40:B70,2),horaires,2,0),"")))</f>
        <v>Premier de l'AN</v>
      </c>
      <c r="D40" s="3">
        <f t="array" ref="D40:D70">DATE($F$1,D38,ROW(1:65))</f>
        <v>42401</v>
      </c>
      <c r="E40" s="28">
        <f t="array" ref="E40:E70">IFERROR(VLOOKUP(D40:D70,JF!$D:$E,2,0),IF(COUNTIF(JF!$G:$G,calend!D40:D70),Pont,IFERROR(VLOOKUP(WEEKDAY(D40:D70,2),horaires,2,0),"")))</f>
        <v>9.5</v>
      </c>
      <c r="F40" s="3">
        <f t="array" ref="F40:F70">DATE($F$1,F38,ROW(1:65))</f>
        <v>42430</v>
      </c>
      <c r="G40" s="28">
        <f t="array" ref="G40:G70">IFERROR(VLOOKUP(F40:F70,JF!$D:$E,2,0),IF(COUNTIF(JF!$G:$G,calend!F40:F70),Pont,IFERROR(VLOOKUP(WEEKDAY(F40:F70,2),horaires,2,0),"")))</f>
        <v>9.5</v>
      </c>
      <c r="H40" s="3">
        <f t="array" ref="H40:H70">DATE($F$1,H38,ROW(1:65))</f>
        <v>42461</v>
      </c>
      <c r="I40" s="28">
        <f t="array" ref="I40:I70">IFERROR(VLOOKUP(H40:H70,JF!$D:$E,2,0),IF(COUNTIF(JF!$G:$G,calend!H40:H70),Pont,IFERROR(VLOOKUP(WEEKDAY(H40:H70,2),horaires,2,0),"")))</f>
        <v>6.5</v>
      </c>
      <c r="J40" s="3">
        <f t="array" ref="J40:J70">DATE($F$1,J38,ROW(1:65))</f>
        <v>42491</v>
      </c>
      <c r="K40" s="28" t="str">
        <f t="array" ref="K40:K70">IFERROR(VLOOKUP(J40:J70,JF!$D:$E,2,0),IF(COUNTIF(JF!$G:$G,calend!J40:J70),Pont,IFERROR(VLOOKUP(WEEKDAY(J40:J70,2),horaires,2,0),"")))</f>
        <v>Fête du travail</v>
      </c>
      <c r="L40" s="3">
        <f t="array" ref="L40:L70">DATE($F$1,L38,ROW(1:65))</f>
        <v>42522</v>
      </c>
      <c r="M40" s="28">
        <f t="array" ref="M40:M70">IFERROR(VLOOKUP(L40:L70,JF!$D:$E,2,0),IF(COUNTIF(JF!$G:$G,calend!L40:L70),Pont,IFERROR(VLOOKUP(WEEKDAY(L40:L70,2),horaires,2,0),"")))</f>
        <v>7</v>
      </c>
    </row>
    <row r="41" spans="1:25">
      <c r="B41" s="3">
        <v>42371</v>
      </c>
      <c r="C41" s="28" t="str">
        <v/>
      </c>
      <c r="D41" s="3">
        <v>42402</v>
      </c>
      <c r="E41" s="28">
        <v>9.5</v>
      </c>
      <c r="F41" s="3">
        <v>42431</v>
      </c>
      <c r="G41" s="28">
        <v>7</v>
      </c>
      <c r="H41" s="3">
        <v>42462</v>
      </c>
      <c r="I41" s="28" t="str">
        <v/>
      </c>
      <c r="J41" s="3">
        <v>42492</v>
      </c>
      <c r="K41" s="28">
        <v>9.5</v>
      </c>
      <c r="L41" s="3">
        <v>42523</v>
      </c>
      <c r="M41" s="28">
        <v>9.5</v>
      </c>
    </row>
    <row r="42" spans="1:25">
      <c r="B42" s="3">
        <v>42372</v>
      </c>
      <c r="C42" s="28" t="str">
        <v/>
      </c>
      <c r="D42" s="3">
        <v>42403</v>
      </c>
      <c r="E42" s="28">
        <v>7</v>
      </c>
      <c r="F42" s="3">
        <v>42432</v>
      </c>
      <c r="G42" s="28">
        <v>9.5</v>
      </c>
      <c r="H42" s="3">
        <v>42463</v>
      </c>
      <c r="I42" s="28" t="str">
        <v/>
      </c>
      <c r="J42" s="3">
        <v>42493</v>
      </c>
      <c r="K42" s="28">
        <v>9.5</v>
      </c>
      <c r="L42" s="3">
        <v>42524</v>
      </c>
      <c r="M42" s="28">
        <v>6.5</v>
      </c>
    </row>
    <row r="43" spans="1:25">
      <c r="B43" s="3">
        <v>42373</v>
      </c>
      <c r="C43" s="28">
        <v>9.5</v>
      </c>
      <c r="D43" s="3">
        <v>42404</v>
      </c>
      <c r="E43" s="28">
        <v>9.5</v>
      </c>
      <c r="F43" s="3">
        <v>42433</v>
      </c>
      <c r="G43" s="28">
        <v>6.5</v>
      </c>
      <c r="H43" s="3">
        <v>42464</v>
      </c>
      <c r="I43" s="28">
        <v>9.5</v>
      </c>
      <c r="J43" s="3">
        <v>42494</v>
      </c>
      <c r="K43" s="28">
        <v>7</v>
      </c>
      <c r="L43" s="3">
        <v>42525</v>
      </c>
      <c r="M43" s="28" t="str">
        <v/>
      </c>
    </row>
    <row r="44" spans="1:25">
      <c r="B44" s="3">
        <v>42374</v>
      </c>
      <c r="C44" s="28">
        <v>9.5</v>
      </c>
      <c r="D44" s="3">
        <v>42405</v>
      </c>
      <c r="E44" s="28">
        <v>6.5</v>
      </c>
      <c r="F44" s="3">
        <v>42434</v>
      </c>
      <c r="G44" s="28" t="str">
        <v/>
      </c>
      <c r="H44" s="3">
        <v>42465</v>
      </c>
      <c r="I44" s="28">
        <v>9.5</v>
      </c>
      <c r="J44" s="3">
        <v>42495</v>
      </c>
      <c r="K44" s="28" t="str">
        <v>Ascension</v>
      </c>
      <c r="L44" s="3">
        <v>42526</v>
      </c>
      <c r="M44" s="28" t="str">
        <v/>
      </c>
    </row>
    <row r="45" spans="1:25">
      <c r="B45" s="3">
        <v>42375</v>
      </c>
      <c r="C45" s="28">
        <v>7</v>
      </c>
      <c r="D45" s="3">
        <v>42406</v>
      </c>
      <c r="E45" s="28" t="str">
        <v/>
      </c>
      <c r="F45" s="3">
        <v>42435</v>
      </c>
      <c r="G45" s="28" t="str">
        <v/>
      </c>
      <c r="H45" s="3">
        <v>42466</v>
      </c>
      <c r="I45" s="28">
        <v>7</v>
      </c>
      <c r="J45" s="3">
        <v>42496</v>
      </c>
      <c r="K45" s="28" t="str">
        <v>Pont</v>
      </c>
      <c r="L45" s="3">
        <v>42527</v>
      </c>
      <c r="M45" s="28">
        <v>9.5</v>
      </c>
    </row>
    <row r="46" spans="1:25">
      <c r="B46" s="3">
        <v>42376</v>
      </c>
      <c r="C46" s="28">
        <v>9.5</v>
      </c>
      <c r="D46" s="3">
        <v>42407</v>
      </c>
      <c r="E46" s="28" t="str">
        <v/>
      </c>
      <c r="F46" s="3">
        <v>42436</v>
      </c>
      <c r="G46" s="28">
        <v>9.5</v>
      </c>
      <c r="H46" s="3">
        <v>42467</v>
      </c>
      <c r="I46" s="28">
        <v>9.5</v>
      </c>
      <c r="J46" s="3">
        <v>42497</v>
      </c>
      <c r="K46" s="28" t="str">
        <v/>
      </c>
      <c r="L46" s="3">
        <v>42528</v>
      </c>
      <c r="M46" s="28">
        <v>9.5</v>
      </c>
    </row>
    <row r="47" spans="1:25">
      <c r="B47" s="3">
        <v>42377</v>
      </c>
      <c r="C47" s="28">
        <v>6.5</v>
      </c>
      <c r="D47" s="3">
        <v>42408</v>
      </c>
      <c r="E47" s="28">
        <v>9.5</v>
      </c>
      <c r="F47" s="3">
        <v>42437</v>
      </c>
      <c r="G47" s="28">
        <v>9.5</v>
      </c>
      <c r="H47" s="3">
        <v>42468</v>
      </c>
      <c r="I47" s="28">
        <v>6.5</v>
      </c>
      <c r="J47" s="3">
        <v>42498</v>
      </c>
      <c r="K47" s="28" t="str">
        <v>Victoire de 1945</v>
      </c>
      <c r="L47" s="3">
        <v>42529</v>
      </c>
      <c r="M47" s="28">
        <v>7</v>
      </c>
    </row>
    <row r="48" spans="1:25">
      <c r="B48" s="3">
        <v>42378</v>
      </c>
      <c r="C48" s="28" t="str">
        <v/>
      </c>
      <c r="D48" s="3">
        <v>42409</v>
      </c>
      <c r="E48" s="28">
        <v>9.5</v>
      </c>
      <c r="F48" s="3">
        <v>42438</v>
      </c>
      <c r="G48" s="28">
        <v>7</v>
      </c>
      <c r="H48" s="3">
        <v>42469</v>
      </c>
      <c r="I48" s="28" t="str">
        <v/>
      </c>
      <c r="J48" s="3">
        <v>42499</v>
      </c>
      <c r="K48" s="28">
        <v>9.5</v>
      </c>
      <c r="L48" s="3">
        <v>42530</v>
      </c>
      <c r="M48" s="28">
        <v>9.5</v>
      </c>
    </row>
    <row r="49" spans="2:13">
      <c r="B49" s="3">
        <v>42379</v>
      </c>
      <c r="C49" s="28" t="str">
        <v/>
      </c>
      <c r="D49" s="3">
        <v>42410</v>
      </c>
      <c r="E49" s="28">
        <v>7</v>
      </c>
      <c r="F49" s="3">
        <v>42439</v>
      </c>
      <c r="G49" s="28">
        <v>9.5</v>
      </c>
      <c r="H49" s="3">
        <v>42470</v>
      </c>
      <c r="I49" s="28" t="str">
        <v/>
      </c>
      <c r="J49" s="3">
        <v>42500</v>
      </c>
      <c r="K49" s="28">
        <v>9.5</v>
      </c>
      <c r="L49" s="3">
        <v>42531</v>
      </c>
      <c r="M49" s="28">
        <v>6.5</v>
      </c>
    </row>
    <row r="50" spans="2:13">
      <c r="B50" s="3">
        <v>42380</v>
      </c>
      <c r="C50" s="28">
        <v>9.5</v>
      </c>
      <c r="D50" s="3">
        <v>42411</v>
      </c>
      <c r="E50" s="28">
        <v>9.5</v>
      </c>
      <c r="F50" s="3">
        <v>42440</v>
      </c>
      <c r="G50" s="28">
        <v>6.5</v>
      </c>
      <c r="H50" s="3">
        <v>42471</v>
      </c>
      <c r="I50" s="28">
        <v>9.5</v>
      </c>
      <c r="J50" s="3">
        <v>42501</v>
      </c>
      <c r="K50" s="28">
        <v>7</v>
      </c>
      <c r="L50" s="3">
        <v>42532</v>
      </c>
      <c r="M50" s="28" t="str">
        <v/>
      </c>
    </row>
    <row r="51" spans="2:13">
      <c r="B51" s="3">
        <v>42381</v>
      </c>
      <c r="C51" s="28">
        <v>9.5</v>
      </c>
      <c r="D51" s="3">
        <v>42412</v>
      </c>
      <c r="E51" s="28">
        <v>6.5</v>
      </c>
      <c r="F51" s="3">
        <v>42441</v>
      </c>
      <c r="G51" s="28" t="str">
        <v/>
      </c>
      <c r="H51" s="3">
        <v>42472</v>
      </c>
      <c r="I51" s="28">
        <v>9.5</v>
      </c>
      <c r="J51" s="3">
        <v>42502</v>
      </c>
      <c r="K51" s="28">
        <v>9.5</v>
      </c>
      <c r="L51" s="3">
        <v>42533</v>
      </c>
      <c r="M51" s="28" t="str">
        <v/>
      </c>
    </row>
    <row r="52" spans="2:13">
      <c r="B52" s="3">
        <v>42382</v>
      </c>
      <c r="C52" s="28">
        <v>7</v>
      </c>
      <c r="D52" s="3">
        <v>42413</v>
      </c>
      <c r="E52" s="28" t="str">
        <v/>
      </c>
      <c r="F52" s="3">
        <v>42442</v>
      </c>
      <c r="G52" s="28" t="str">
        <v/>
      </c>
      <c r="H52" s="3">
        <v>42473</v>
      </c>
      <c r="I52" s="28">
        <v>7</v>
      </c>
      <c r="J52" s="3">
        <v>42503</v>
      </c>
      <c r="K52" s="28">
        <v>6.5</v>
      </c>
      <c r="L52" s="3">
        <v>42534</v>
      </c>
      <c r="M52" s="28">
        <v>9.5</v>
      </c>
    </row>
    <row r="53" spans="2:13">
      <c r="B53" s="3">
        <v>42383</v>
      </c>
      <c r="C53" s="28">
        <v>9.5</v>
      </c>
      <c r="D53" s="3">
        <v>42414</v>
      </c>
      <c r="E53" s="28" t="str">
        <v/>
      </c>
      <c r="F53" s="3">
        <v>42443</v>
      </c>
      <c r="G53" s="28">
        <v>9.5</v>
      </c>
      <c r="H53" s="3">
        <v>42474</v>
      </c>
      <c r="I53" s="28">
        <v>9.5</v>
      </c>
      <c r="J53" s="3">
        <v>42504</v>
      </c>
      <c r="K53" s="28" t="str">
        <v/>
      </c>
      <c r="L53" s="3">
        <v>42535</v>
      </c>
      <c r="M53" s="28">
        <v>9.5</v>
      </c>
    </row>
    <row r="54" spans="2:13">
      <c r="B54" s="3">
        <v>42384</v>
      </c>
      <c r="C54" s="28">
        <v>6.5</v>
      </c>
      <c r="D54" s="3">
        <v>42415</v>
      </c>
      <c r="E54" s="28">
        <v>9.5</v>
      </c>
      <c r="F54" s="3">
        <v>42444</v>
      </c>
      <c r="G54" s="28">
        <v>9.5</v>
      </c>
      <c r="H54" s="3">
        <v>42475</v>
      </c>
      <c r="I54" s="28">
        <v>6.5</v>
      </c>
      <c r="J54" s="3">
        <v>42505</v>
      </c>
      <c r="K54" s="28" t="str">
        <v/>
      </c>
      <c r="L54" s="3">
        <v>42536</v>
      </c>
      <c r="M54" s="28">
        <v>7</v>
      </c>
    </row>
    <row r="55" spans="2:13">
      <c r="B55" s="3">
        <v>42385</v>
      </c>
      <c r="C55" s="28" t="str">
        <v/>
      </c>
      <c r="D55" s="3">
        <v>42416</v>
      </c>
      <c r="E55" s="28">
        <v>9.5</v>
      </c>
      <c r="F55" s="3">
        <v>42445</v>
      </c>
      <c r="G55" s="28">
        <v>7</v>
      </c>
      <c r="H55" s="3">
        <v>42476</v>
      </c>
      <c r="I55" s="28" t="str">
        <v/>
      </c>
      <c r="J55" s="3">
        <v>42506</v>
      </c>
      <c r="K55" s="28" t="str">
        <v>Pentecôte</v>
      </c>
      <c r="L55" s="3">
        <v>42537</v>
      </c>
      <c r="M55" s="28">
        <v>9.5</v>
      </c>
    </row>
    <row r="56" spans="2:13">
      <c r="B56" s="3">
        <v>42386</v>
      </c>
      <c r="C56" s="28" t="str">
        <v/>
      </c>
      <c r="D56" s="3">
        <v>42417</v>
      </c>
      <c r="E56" s="28">
        <v>7</v>
      </c>
      <c r="F56" s="3">
        <v>42446</v>
      </c>
      <c r="G56" s="28">
        <v>9.5</v>
      </c>
      <c r="H56" s="3">
        <v>42477</v>
      </c>
      <c r="I56" s="28" t="str">
        <v/>
      </c>
      <c r="J56" s="3">
        <v>42507</v>
      </c>
      <c r="K56" s="28">
        <v>9.5</v>
      </c>
      <c r="L56" s="3">
        <v>42538</v>
      </c>
      <c r="M56" s="28">
        <v>6.5</v>
      </c>
    </row>
    <row r="57" spans="2:13">
      <c r="B57" s="3">
        <v>42387</v>
      </c>
      <c r="C57" s="28">
        <v>9.5</v>
      </c>
      <c r="D57" s="3">
        <v>42418</v>
      </c>
      <c r="E57" s="28">
        <v>9.5</v>
      </c>
      <c r="F57" s="3">
        <v>42447</v>
      </c>
      <c r="G57" s="28">
        <v>6.5</v>
      </c>
      <c r="H57" s="3">
        <v>42478</v>
      </c>
      <c r="I57" s="28">
        <v>9.5</v>
      </c>
      <c r="J57" s="3">
        <v>42508</v>
      </c>
      <c r="K57" s="28">
        <v>7</v>
      </c>
      <c r="L57" s="3">
        <v>42539</v>
      </c>
      <c r="M57" s="28" t="str">
        <v/>
      </c>
    </row>
    <row r="58" spans="2:13">
      <c r="B58" s="3">
        <v>42388</v>
      </c>
      <c r="C58" s="28">
        <v>9.5</v>
      </c>
      <c r="D58" s="3">
        <v>42419</v>
      </c>
      <c r="E58" s="28">
        <v>6.5</v>
      </c>
      <c r="F58" s="3">
        <v>42448</v>
      </c>
      <c r="G58" s="28" t="str">
        <v/>
      </c>
      <c r="H58" s="3">
        <v>42479</v>
      </c>
      <c r="I58" s="28">
        <v>9.5</v>
      </c>
      <c r="J58" s="3">
        <v>42509</v>
      </c>
      <c r="K58" s="28">
        <v>9.5</v>
      </c>
      <c r="L58" s="3">
        <v>42540</v>
      </c>
      <c r="M58" s="28" t="str">
        <v/>
      </c>
    </row>
    <row r="59" spans="2:13">
      <c r="B59" s="3">
        <v>42389</v>
      </c>
      <c r="C59" s="28">
        <v>7</v>
      </c>
      <c r="D59" s="3">
        <v>42420</v>
      </c>
      <c r="E59" s="28" t="str">
        <v/>
      </c>
      <c r="F59" s="3">
        <v>42449</v>
      </c>
      <c r="G59" s="28" t="str">
        <v/>
      </c>
      <c r="H59" s="3">
        <v>42480</v>
      </c>
      <c r="I59" s="28">
        <v>7</v>
      </c>
      <c r="J59" s="3">
        <v>42510</v>
      </c>
      <c r="K59" s="28">
        <v>6.5</v>
      </c>
      <c r="L59" s="3">
        <v>42541</v>
      </c>
      <c r="M59" s="28">
        <v>9.5</v>
      </c>
    </row>
    <row r="60" spans="2:13">
      <c r="B60" s="3">
        <v>42390</v>
      </c>
      <c r="C60" s="28">
        <v>9.5</v>
      </c>
      <c r="D60" s="3">
        <v>42421</v>
      </c>
      <c r="E60" s="28" t="str">
        <v/>
      </c>
      <c r="F60" s="3">
        <v>42450</v>
      </c>
      <c r="G60" s="28">
        <v>9.5</v>
      </c>
      <c r="H60" s="3">
        <v>42481</v>
      </c>
      <c r="I60" s="28">
        <v>9.5</v>
      </c>
      <c r="J60" s="3">
        <v>42511</v>
      </c>
      <c r="K60" s="28" t="str">
        <v/>
      </c>
      <c r="L60" s="3">
        <v>42542</v>
      </c>
      <c r="M60" s="28">
        <v>9.5</v>
      </c>
    </row>
    <row r="61" spans="2:13">
      <c r="B61" s="3">
        <v>42391</v>
      </c>
      <c r="C61" s="28">
        <v>6.5</v>
      </c>
      <c r="D61" s="3">
        <v>42422</v>
      </c>
      <c r="E61" s="28">
        <v>9.5</v>
      </c>
      <c r="F61" s="3">
        <v>42451</v>
      </c>
      <c r="G61" s="28">
        <v>9.5</v>
      </c>
      <c r="H61" s="3">
        <v>42482</v>
      </c>
      <c r="I61" s="28">
        <v>6.5</v>
      </c>
      <c r="J61" s="3">
        <v>42512</v>
      </c>
      <c r="K61" s="28" t="str">
        <v/>
      </c>
      <c r="L61" s="3">
        <v>42543</v>
      </c>
      <c r="M61" s="28">
        <v>7</v>
      </c>
    </row>
    <row r="62" spans="2:13">
      <c r="B62" s="3">
        <v>42392</v>
      </c>
      <c r="C62" s="28" t="str">
        <v/>
      </c>
      <c r="D62" s="3">
        <v>42423</v>
      </c>
      <c r="E62" s="28">
        <v>9.5</v>
      </c>
      <c r="F62" s="3">
        <v>42452</v>
      </c>
      <c r="G62" s="28">
        <v>7</v>
      </c>
      <c r="H62" s="3">
        <v>42483</v>
      </c>
      <c r="I62" s="28" t="str">
        <v/>
      </c>
      <c r="J62" s="3">
        <v>42513</v>
      </c>
      <c r="K62" s="28">
        <v>9.5</v>
      </c>
      <c r="L62" s="3">
        <v>42544</v>
      </c>
      <c r="M62" s="28">
        <v>9.5</v>
      </c>
    </row>
    <row r="63" spans="2:13">
      <c r="B63" s="3">
        <v>42393</v>
      </c>
      <c r="C63" s="28" t="str">
        <v/>
      </c>
      <c r="D63" s="3">
        <v>42424</v>
      </c>
      <c r="E63" s="28">
        <v>7</v>
      </c>
      <c r="F63" s="3">
        <v>42453</v>
      </c>
      <c r="G63" s="28">
        <v>9.5</v>
      </c>
      <c r="H63" s="3">
        <v>42484</v>
      </c>
      <c r="I63" s="28" t="str">
        <v/>
      </c>
      <c r="J63" s="3">
        <v>42514</v>
      </c>
      <c r="K63" s="28">
        <v>9.5</v>
      </c>
      <c r="L63" s="3">
        <v>42545</v>
      </c>
      <c r="M63" s="28">
        <v>6.5</v>
      </c>
    </row>
    <row r="64" spans="2:13">
      <c r="B64" s="3">
        <v>42394</v>
      </c>
      <c r="C64" s="28">
        <v>9.5</v>
      </c>
      <c r="D64" s="3">
        <v>42425</v>
      </c>
      <c r="E64" s="28">
        <v>9.5</v>
      </c>
      <c r="F64" s="3">
        <v>42454</v>
      </c>
      <c r="G64" s="28">
        <v>6.5</v>
      </c>
      <c r="H64" s="3">
        <v>42485</v>
      </c>
      <c r="I64" s="28">
        <v>9.5</v>
      </c>
      <c r="J64" s="3">
        <v>42515</v>
      </c>
      <c r="K64" s="28">
        <v>7</v>
      </c>
      <c r="L64" s="3">
        <v>42546</v>
      </c>
      <c r="M64" s="28" t="str">
        <v/>
      </c>
    </row>
    <row r="65" spans="1:25">
      <c r="B65" s="3">
        <v>42395</v>
      </c>
      <c r="C65" s="28">
        <v>9.5</v>
      </c>
      <c r="D65" s="3">
        <v>42426</v>
      </c>
      <c r="E65" s="28">
        <v>6.5</v>
      </c>
      <c r="F65" s="3">
        <v>42455</v>
      </c>
      <c r="G65" s="28" t="str">
        <v/>
      </c>
      <c r="H65" s="3">
        <v>42486</v>
      </c>
      <c r="I65" s="28">
        <v>9.5</v>
      </c>
      <c r="J65" s="3">
        <v>42516</v>
      </c>
      <c r="K65" s="28">
        <v>9.5</v>
      </c>
      <c r="L65" s="3">
        <v>42547</v>
      </c>
      <c r="M65" s="28" t="str">
        <v/>
      </c>
    </row>
    <row r="66" spans="1:25">
      <c r="B66" s="3">
        <v>42396</v>
      </c>
      <c r="C66" s="28">
        <v>7</v>
      </c>
      <c r="D66" s="3">
        <v>42427</v>
      </c>
      <c r="E66" s="28" t="str">
        <v/>
      </c>
      <c r="F66" s="3">
        <v>42456</v>
      </c>
      <c r="G66" s="28" t="str">
        <v/>
      </c>
      <c r="H66" s="3">
        <v>42487</v>
      </c>
      <c r="I66" s="28">
        <v>7</v>
      </c>
      <c r="J66" s="3">
        <v>42517</v>
      </c>
      <c r="K66" s="28">
        <v>6.5</v>
      </c>
      <c r="L66" s="3">
        <v>42548</v>
      </c>
      <c r="M66" s="28">
        <v>9.5</v>
      </c>
    </row>
    <row r="67" spans="1:25">
      <c r="B67" s="3">
        <v>42397</v>
      </c>
      <c r="C67" s="28">
        <v>9.5</v>
      </c>
      <c r="D67" s="3">
        <v>42428</v>
      </c>
      <c r="E67" s="28" t="str">
        <v/>
      </c>
      <c r="F67" s="3">
        <v>42457</v>
      </c>
      <c r="G67" s="28" t="str">
        <v>Lundi de Pâques</v>
      </c>
      <c r="H67" s="3">
        <v>42488</v>
      </c>
      <c r="I67" s="28">
        <v>9.5</v>
      </c>
      <c r="J67" s="3">
        <v>42518</v>
      </c>
      <c r="K67" s="28" t="str">
        <v/>
      </c>
      <c r="L67" s="3">
        <v>42549</v>
      </c>
      <c r="M67" s="28">
        <v>9.5</v>
      </c>
    </row>
    <row r="68" spans="1:25">
      <c r="B68" s="3">
        <v>42398</v>
      </c>
      <c r="C68" s="28">
        <v>6.5</v>
      </c>
      <c r="D68" s="3">
        <v>42429</v>
      </c>
      <c r="E68" s="28">
        <v>9.5</v>
      </c>
      <c r="F68" s="3">
        <v>42458</v>
      </c>
      <c r="G68" s="28">
        <v>9.5</v>
      </c>
      <c r="H68" s="3">
        <v>42489</v>
      </c>
      <c r="I68" s="28">
        <v>6.5</v>
      </c>
      <c r="J68" s="3">
        <v>42519</v>
      </c>
      <c r="K68" s="28" t="str">
        <v/>
      </c>
      <c r="L68" s="3">
        <v>42550</v>
      </c>
      <c r="M68" s="28">
        <v>7</v>
      </c>
    </row>
    <row r="69" spans="1:25">
      <c r="B69" s="3">
        <v>42399</v>
      </c>
      <c r="C69" s="28" t="str">
        <v/>
      </c>
      <c r="D69" s="3">
        <v>42430</v>
      </c>
      <c r="E69" s="28">
        <v>9.5</v>
      </c>
      <c r="F69" s="3">
        <v>42459</v>
      </c>
      <c r="G69" s="28">
        <v>7</v>
      </c>
      <c r="H69" s="3">
        <v>42490</v>
      </c>
      <c r="I69" s="28" t="str">
        <v/>
      </c>
      <c r="J69" s="3">
        <v>42520</v>
      </c>
      <c r="K69" s="28">
        <v>9.5</v>
      </c>
      <c r="L69" s="3">
        <v>42551</v>
      </c>
      <c r="M69" s="28">
        <v>9.5</v>
      </c>
    </row>
    <row r="70" spans="1:25">
      <c r="B70" s="3">
        <v>42400</v>
      </c>
      <c r="C70" s="28" t="str">
        <v/>
      </c>
      <c r="D70" s="3">
        <v>42431</v>
      </c>
      <c r="E70" s="28">
        <v>7</v>
      </c>
      <c r="F70" s="3">
        <v>42460</v>
      </c>
      <c r="G70" s="28">
        <v>9.5</v>
      </c>
      <c r="H70" s="3">
        <v>42491</v>
      </c>
      <c r="I70" s="28" t="str">
        <v>Fête du travail</v>
      </c>
      <c r="J70" s="3">
        <v>42521</v>
      </c>
      <c r="K70" s="28">
        <v>9.5</v>
      </c>
      <c r="L70" s="3">
        <v>42552</v>
      </c>
      <c r="M70" s="28">
        <v>6.5</v>
      </c>
    </row>
    <row r="71" spans="1:25" s="25" customFormat="1">
      <c r="A71" s="24"/>
      <c r="C71" s="29">
        <f>SUMIF(C40:C70,"&lt;24")</f>
        <v>168</v>
      </c>
      <c r="E71" s="29">
        <f>SUMIF(E40:E70,"&lt;24")</f>
        <v>194</v>
      </c>
      <c r="G71" s="29">
        <f>SUMIF(G40:G70,"&lt;24")</f>
        <v>184.5</v>
      </c>
      <c r="I71" s="29">
        <f>SUMIF(I40:I70,"&lt;24")</f>
        <v>174.5</v>
      </c>
      <c r="K71" s="29">
        <f>SUMIF(K40:K70,"&lt;24")</f>
        <v>161.5</v>
      </c>
      <c r="M71" s="29">
        <f>SUMIF(M40:M70,"&lt;24")</f>
        <v>191</v>
      </c>
      <c r="N71" s="24"/>
      <c r="Q71" s="24"/>
      <c r="S71" s="24"/>
      <c r="U71" s="24"/>
      <c r="W71" s="24"/>
      <c r="Y71" s="24"/>
    </row>
  </sheetData>
  <mergeCells count="12">
    <mergeCell ref="H4:I4"/>
    <mergeCell ref="J4:K4"/>
    <mergeCell ref="L4:M4"/>
    <mergeCell ref="B4:C4"/>
    <mergeCell ref="D4:E4"/>
    <mergeCell ref="F4:G4"/>
    <mergeCell ref="B39:C39"/>
    <mergeCell ref="L39:M39"/>
    <mergeCell ref="J39:K39"/>
    <mergeCell ref="H39:I39"/>
    <mergeCell ref="F39:G39"/>
    <mergeCell ref="D39:E39"/>
  </mergeCells>
  <conditionalFormatting sqref="B40:B70 D40:D70 F40:F70 H40:H70 J40:J70 L40:L70 B5:B35 D5:D35 F5:F35 H5:H35 J5:J35 L5:L35">
    <cfRule type="expression" dxfId="55" priority="22">
      <formula>C5=Pont</formula>
    </cfRule>
    <cfRule type="expression" dxfId="54" priority="24">
      <formula>WEEKDAY(B5,2)&gt;5</formula>
    </cfRule>
    <cfRule type="expression" dxfId="53" priority="25">
      <formula>ISNUMBER(C5)=FALSE</formula>
    </cfRule>
  </conditionalFormatting>
  <conditionalFormatting sqref="C5:C35 E5:E35 G5:G35 I5:I35 K5:K35 M5:M35 C40:C70 E40:E70 G40:G70 I40:I70 K40:K70 M40:M70">
    <cfRule type="cellIs" dxfId="52" priority="21" operator="equal">
      <formula>Pont</formula>
    </cfRule>
    <cfRule type="expression" dxfId="51" priority="23">
      <formula>WEEKDAY(B5,2)&gt;5</formula>
    </cfRule>
  </conditionalFormatting>
  <conditionalFormatting sqref="C5:C35 E5:E35 G5:G35 I5:I35 K5:K35 M5:M35 C40:C70 E40:E70 G40:G70 I40:I70 K40:K70 M40:M70">
    <cfRule type="expression" dxfId="50" priority="26">
      <formula>ISNUMBER(C5)=FALSE</formula>
    </cfRule>
  </conditionalFormatting>
  <conditionalFormatting sqref="C33:C35 C68:M70">
    <cfRule type="expression" dxfId="49" priority="19">
      <formula>DAY(C33)&lt;4</formula>
    </cfRule>
    <cfRule type="expression" dxfId="48" priority="20">
      <formula>DAY(B33)&lt;4</formula>
    </cfRule>
  </conditionalFormatting>
  <conditionalFormatting sqref="D33:E35">
    <cfRule type="expression" dxfId="47" priority="29">
      <formula>DAY(D33)&lt;4</formula>
    </cfRule>
    <cfRule type="expression" dxfId="46" priority="30">
      <formula>DAY(C33)&lt;4</formula>
    </cfRule>
  </conditionalFormatting>
  <conditionalFormatting sqref="F33:G35">
    <cfRule type="expression" dxfId="45" priority="33">
      <formula>DAY(F33)&lt;4</formula>
    </cfRule>
    <cfRule type="expression" dxfId="44" priority="34">
      <formula>DAY(D33)&lt;4</formula>
    </cfRule>
  </conditionalFormatting>
  <conditionalFormatting sqref="J33:K35">
    <cfRule type="expression" dxfId="43" priority="41">
      <formula>DAY(J33)&lt;4</formula>
    </cfRule>
    <cfRule type="expression" dxfId="42" priority="42">
      <formula>DAY(G33)&lt;4</formula>
    </cfRule>
  </conditionalFormatting>
  <conditionalFormatting sqref="L33:M35">
    <cfRule type="expression" dxfId="41" priority="45">
      <formula>DAY(L33)&lt;4</formula>
    </cfRule>
    <cfRule type="expression" dxfId="40" priority="46">
      <formula>DAY(H33)&lt;4</formula>
    </cfRule>
  </conditionalFormatting>
  <conditionalFormatting sqref="H33:I35">
    <cfRule type="expression" dxfId="39" priority="61">
      <formula>DAY(H33)&lt;4</formula>
    </cfRule>
    <cfRule type="expression" dxfId="38" priority="62">
      <formula>DAY(#REF!)&lt;4</formula>
    </cfRule>
  </conditionalFormatting>
  <conditionalFormatting sqref="E33:E35">
    <cfRule type="expression" dxfId="37" priority="9">
      <formula>DAY(E33)&lt;4</formula>
    </cfRule>
    <cfRule type="expression" dxfId="36" priority="10">
      <formula>DAY(D33)&lt;4</formula>
    </cfRule>
  </conditionalFormatting>
  <conditionalFormatting sqref="G33:G35">
    <cfRule type="expression" dxfId="35" priority="7">
      <formula>DAY(G33)&lt;4</formula>
    </cfRule>
    <cfRule type="expression" dxfId="34" priority="8">
      <formula>DAY(F33)&lt;4</formula>
    </cfRule>
  </conditionalFormatting>
  <conditionalFormatting sqref="I33:I35">
    <cfRule type="expression" dxfId="33" priority="5">
      <formula>DAY(I33)&lt;4</formula>
    </cfRule>
    <cfRule type="expression" dxfId="32" priority="6">
      <formula>DAY(H33)&lt;4</formula>
    </cfRule>
  </conditionalFormatting>
  <conditionalFormatting sqref="K33:K35">
    <cfRule type="expression" dxfId="31" priority="3">
      <formula>DAY(K33)&lt;4</formula>
    </cfRule>
    <cfRule type="expression" dxfId="30" priority="4">
      <formula>DAY(J33)&lt;4</formula>
    </cfRule>
  </conditionalFormatting>
  <conditionalFormatting sqref="M33:M35">
    <cfRule type="expression" dxfId="29" priority="1">
      <formula>DAY(M33)&lt;4</formula>
    </cfRule>
    <cfRule type="expression" dxfId="28" priority="2">
      <formula>DAY(L33)&lt;4</formula>
    </cfRule>
  </conditionalFormatting>
  <pageMargins left="0.70866141732283472" right="0.70866141732283472" top="0.74803149606299213" bottom="0.74803149606299213" header="0.31496062992125984" footer="0.31496062992125984"/>
  <pageSetup paperSize="9" scale="4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7"/>
  <sheetViews>
    <sheetView topLeftCell="A7" workbookViewId="0">
      <selection activeCell="E27" sqref="E27"/>
    </sheetView>
  </sheetViews>
  <sheetFormatPr baseColWidth="10" defaultColWidth="11.42578125" defaultRowHeight="15"/>
  <cols>
    <col min="1" max="2" width="11.5703125" style="6" customWidth="1"/>
    <col min="3" max="5" width="17.85546875" style="6" customWidth="1"/>
    <col min="6" max="6" width="19.42578125" style="6" bestFit="1" customWidth="1"/>
    <col min="7" max="7" width="17.85546875" style="6" customWidth="1"/>
    <col min="8" max="16384" width="11.42578125" style="6"/>
  </cols>
  <sheetData>
    <row r="1" spans="1:7" s="14" customFormat="1">
      <c r="D1" s="8" t="s">
        <v>18</v>
      </c>
      <c r="E1" s="8" t="s">
        <v>17</v>
      </c>
      <c r="F1" s="8" t="s">
        <v>16</v>
      </c>
      <c r="G1" s="8" t="s">
        <v>15</v>
      </c>
    </row>
    <row r="2" spans="1:7">
      <c r="A2" s="15">
        <f>calend!D1</f>
        <v>2015</v>
      </c>
      <c r="B2" s="8" t="s">
        <v>2</v>
      </c>
      <c r="C2" s="7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42099</v>
      </c>
      <c r="D2" s="12">
        <f>DATE(A2,1,1)</f>
        <v>42005</v>
      </c>
      <c r="E2" s="9" t="s">
        <v>14</v>
      </c>
      <c r="F2" s="11">
        <f t="shared" ref="F2:F13" si="0">IF(OR(WEEKDAY(D2)=1,WEEKDAY(D2)=7),,D2)</f>
        <v>42005</v>
      </c>
      <c r="G2" s="11">
        <f>IF(WEEKDAY(D2)=5,D2+1,)</f>
        <v>42006</v>
      </c>
    </row>
    <row r="3" spans="1:7">
      <c r="A3" s="9"/>
      <c r="B3" s="9"/>
      <c r="C3" s="9"/>
      <c r="D3" s="13"/>
      <c r="E3" s="9" t="s">
        <v>13</v>
      </c>
      <c r="F3" s="11">
        <f t="shared" si="0"/>
        <v>0</v>
      </c>
      <c r="G3" s="11">
        <f t="shared" ref="G3:G13" si="1">IF(WEEKDAY(D3)=3,D3-1,IF(WEEKDAY(D3)=5,D3+1,))</f>
        <v>0</v>
      </c>
    </row>
    <row r="4" spans="1:7">
      <c r="A4" s="9"/>
      <c r="B4" s="9"/>
      <c r="C4" s="9"/>
      <c r="D4" s="12">
        <f>C2+1</f>
        <v>42100</v>
      </c>
      <c r="E4" s="9" t="s">
        <v>12</v>
      </c>
      <c r="F4" s="11">
        <f t="shared" si="0"/>
        <v>42100</v>
      </c>
      <c r="G4" s="11">
        <f t="shared" si="1"/>
        <v>0</v>
      </c>
    </row>
    <row r="5" spans="1:7">
      <c r="A5" s="9"/>
      <c r="B5" s="9"/>
      <c r="C5" s="9"/>
      <c r="D5" s="12">
        <f>DATE(A2,5,1)</f>
        <v>42125</v>
      </c>
      <c r="E5" s="9" t="s">
        <v>11</v>
      </c>
      <c r="F5" s="11">
        <f t="shared" si="0"/>
        <v>42125</v>
      </c>
      <c r="G5" s="11">
        <f t="shared" si="1"/>
        <v>0</v>
      </c>
    </row>
    <row r="6" spans="1:7">
      <c r="A6" s="9"/>
      <c r="B6" s="9"/>
      <c r="C6" s="9"/>
      <c r="D6" s="12">
        <f>DATE(A2,5,8)</f>
        <v>42132</v>
      </c>
      <c r="E6" s="9" t="s">
        <v>10</v>
      </c>
      <c r="F6" s="11">
        <f t="shared" si="0"/>
        <v>42132</v>
      </c>
      <c r="G6" s="11">
        <f t="shared" si="1"/>
        <v>0</v>
      </c>
    </row>
    <row r="7" spans="1:7">
      <c r="A7" s="9"/>
      <c r="B7" s="9"/>
      <c r="C7" s="9"/>
      <c r="D7" s="12">
        <f>C2+39</f>
        <v>42138</v>
      </c>
      <c r="E7" s="9" t="s">
        <v>9</v>
      </c>
      <c r="F7" s="11">
        <f t="shared" si="0"/>
        <v>42138</v>
      </c>
      <c r="G7" s="11">
        <f t="shared" si="1"/>
        <v>42139</v>
      </c>
    </row>
    <row r="8" spans="1:7">
      <c r="A8" s="9"/>
      <c r="B8" s="9"/>
      <c r="C8" s="9"/>
      <c r="D8" s="12">
        <f>C2+50</f>
        <v>42149</v>
      </c>
      <c r="E8" s="9" t="s">
        <v>8</v>
      </c>
      <c r="F8" s="11">
        <f t="shared" si="0"/>
        <v>42149</v>
      </c>
      <c r="G8" s="11">
        <f t="shared" si="1"/>
        <v>0</v>
      </c>
    </row>
    <row r="9" spans="1:7">
      <c r="A9" s="9"/>
      <c r="B9" s="9"/>
      <c r="C9" s="9"/>
      <c r="D9" s="12">
        <f>DATE(A2,7,14)</f>
        <v>42199</v>
      </c>
      <c r="E9" s="9" t="s">
        <v>7</v>
      </c>
      <c r="F9" s="11">
        <f t="shared" si="0"/>
        <v>42199</v>
      </c>
      <c r="G9" s="11">
        <f t="shared" si="1"/>
        <v>42198</v>
      </c>
    </row>
    <row r="10" spans="1:7">
      <c r="A10" s="9"/>
      <c r="B10" s="9"/>
      <c r="C10" s="9"/>
      <c r="D10" s="12">
        <f>DATE(A2,8,15)</f>
        <v>42231</v>
      </c>
      <c r="E10" s="9" t="s">
        <v>6</v>
      </c>
      <c r="F10" s="11">
        <f t="shared" si="0"/>
        <v>0</v>
      </c>
      <c r="G10" s="11">
        <f t="shared" si="1"/>
        <v>0</v>
      </c>
    </row>
    <row r="11" spans="1:7">
      <c r="A11" s="9"/>
      <c r="B11" s="9"/>
      <c r="C11" s="9"/>
      <c r="D11" s="12">
        <f>DATE(A2,11,1)</f>
        <v>42309</v>
      </c>
      <c r="E11" s="9" t="s">
        <v>5</v>
      </c>
      <c r="F11" s="11">
        <f t="shared" si="0"/>
        <v>0</v>
      </c>
      <c r="G11" s="11">
        <f t="shared" si="1"/>
        <v>0</v>
      </c>
    </row>
    <row r="12" spans="1:7">
      <c r="A12" s="9"/>
      <c r="B12" s="9"/>
      <c r="C12" s="9"/>
      <c r="D12" s="12">
        <f>DATE(A2,11,11)</f>
        <v>42319</v>
      </c>
      <c r="E12" s="9" t="s">
        <v>4</v>
      </c>
      <c r="F12" s="11">
        <f t="shared" si="0"/>
        <v>42319</v>
      </c>
      <c r="G12" s="11">
        <f t="shared" si="1"/>
        <v>0</v>
      </c>
    </row>
    <row r="13" spans="1:7">
      <c r="A13" s="9"/>
      <c r="B13" s="9"/>
      <c r="C13" s="9"/>
      <c r="D13" s="12">
        <f>DATE(A2,12,25)</f>
        <v>42363</v>
      </c>
      <c r="E13" s="9" t="s">
        <v>3</v>
      </c>
      <c r="F13" s="11">
        <f t="shared" si="0"/>
        <v>42363</v>
      </c>
      <c r="G13" s="11">
        <f t="shared" si="1"/>
        <v>0</v>
      </c>
    </row>
    <row r="14" spans="1:7">
      <c r="A14" s="9"/>
      <c r="B14" s="9"/>
      <c r="C14" s="9"/>
      <c r="D14" s="12">
        <f>DATE(A2+1,1,1)</f>
        <v>42370</v>
      </c>
      <c r="E14" s="9" t="s">
        <v>14</v>
      </c>
      <c r="F14" s="10"/>
      <c r="G14" s="11">
        <f>IF(WEEKDAY(D14)=3,D14-1,)</f>
        <v>0</v>
      </c>
    </row>
    <row r="15" spans="1:7">
      <c r="A15" s="15">
        <f>A2+1</f>
        <v>2016</v>
      </c>
      <c r="B15" s="8" t="s">
        <v>2</v>
      </c>
      <c r="C15" s="7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42456</v>
      </c>
      <c r="D15" s="12">
        <f>DATE(A15,1,1)</f>
        <v>42370</v>
      </c>
      <c r="E15" s="9" t="s">
        <v>14</v>
      </c>
      <c r="F15" s="11">
        <f t="shared" ref="F15:F26" si="2">IF(OR(WEEKDAY(D15)=1,WEEKDAY(D15)=7),,D15)</f>
        <v>42370</v>
      </c>
      <c r="G15" s="11">
        <f>IF(WEEKDAY(D15)=5,D15+1,)</f>
        <v>0</v>
      </c>
    </row>
    <row r="16" spans="1:7">
      <c r="A16" s="9"/>
      <c r="B16" s="9"/>
      <c r="C16" s="9"/>
      <c r="D16" s="13"/>
      <c r="E16" s="9" t="s">
        <v>13</v>
      </c>
      <c r="F16" s="11">
        <f t="shared" si="2"/>
        <v>0</v>
      </c>
      <c r="G16" s="11">
        <f t="shared" ref="G16:G26" si="3">IF(WEEKDAY(D16)=3,D16-1,IF(WEEKDAY(D16)=5,D16+1,))</f>
        <v>0</v>
      </c>
    </row>
    <row r="17" spans="1:7">
      <c r="A17" s="9"/>
      <c r="B17" s="9"/>
      <c r="C17" s="9"/>
      <c r="D17" s="12">
        <f>C15+1</f>
        <v>42457</v>
      </c>
      <c r="E17" s="9" t="s">
        <v>12</v>
      </c>
      <c r="F17" s="11">
        <f t="shared" si="2"/>
        <v>42457</v>
      </c>
      <c r="G17" s="11">
        <f t="shared" si="3"/>
        <v>0</v>
      </c>
    </row>
    <row r="18" spans="1:7">
      <c r="A18" s="9"/>
      <c r="B18" s="9"/>
      <c r="C18" s="9"/>
      <c r="D18" s="12">
        <f>DATE(A15,5,1)</f>
        <v>42491</v>
      </c>
      <c r="E18" s="9" t="s">
        <v>11</v>
      </c>
      <c r="F18" s="11">
        <f t="shared" si="2"/>
        <v>0</v>
      </c>
      <c r="G18" s="11">
        <f t="shared" si="3"/>
        <v>0</v>
      </c>
    </row>
    <row r="19" spans="1:7">
      <c r="A19" s="9"/>
      <c r="B19" s="9"/>
      <c r="C19" s="9"/>
      <c r="D19" s="12">
        <f>DATE(A15,5,8)</f>
        <v>42498</v>
      </c>
      <c r="E19" s="9" t="s">
        <v>10</v>
      </c>
      <c r="F19" s="11">
        <f t="shared" si="2"/>
        <v>0</v>
      </c>
      <c r="G19" s="11">
        <f t="shared" si="3"/>
        <v>0</v>
      </c>
    </row>
    <row r="20" spans="1:7">
      <c r="A20" s="9"/>
      <c r="B20" s="9"/>
      <c r="C20" s="9"/>
      <c r="D20" s="12">
        <f>C15+39</f>
        <v>42495</v>
      </c>
      <c r="E20" s="9" t="s">
        <v>9</v>
      </c>
      <c r="F20" s="11">
        <f t="shared" si="2"/>
        <v>42495</v>
      </c>
      <c r="G20" s="11">
        <f t="shared" si="3"/>
        <v>42496</v>
      </c>
    </row>
    <row r="21" spans="1:7">
      <c r="A21" s="9"/>
      <c r="B21" s="9"/>
      <c r="C21" s="9"/>
      <c r="D21" s="12">
        <f>C15+50</f>
        <v>42506</v>
      </c>
      <c r="E21" s="9" t="s">
        <v>8</v>
      </c>
      <c r="F21" s="11">
        <f t="shared" si="2"/>
        <v>42506</v>
      </c>
      <c r="G21" s="11">
        <f t="shared" si="3"/>
        <v>0</v>
      </c>
    </row>
    <row r="22" spans="1:7">
      <c r="A22" s="9"/>
      <c r="B22" s="9"/>
      <c r="C22" s="9"/>
      <c r="D22" s="12">
        <f>DATE(A15,7,14)</f>
        <v>42565</v>
      </c>
      <c r="E22" s="9" t="s">
        <v>7</v>
      </c>
      <c r="F22" s="11">
        <f t="shared" si="2"/>
        <v>42565</v>
      </c>
      <c r="G22" s="11">
        <f t="shared" si="3"/>
        <v>42566</v>
      </c>
    </row>
    <row r="23" spans="1:7">
      <c r="A23" s="9"/>
      <c r="B23" s="9"/>
      <c r="C23" s="9"/>
      <c r="D23" s="12">
        <f>DATE(A15,8,15)</f>
        <v>42597</v>
      </c>
      <c r="E23" s="9" t="s">
        <v>6</v>
      </c>
      <c r="F23" s="11">
        <f t="shared" si="2"/>
        <v>42597</v>
      </c>
      <c r="G23" s="11">
        <f t="shared" si="3"/>
        <v>0</v>
      </c>
    </row>
    <row r="24" spans="1:7">
      <c r="A24" s="9"/>
      <c r="B24" s="9"/>
      <c r="C24" s="9"/>
      <c r="D24" s="12">
        <f>DATE(A15,11,1)</f>
        <v>42675</v>
      </c>
      <c r="E24" s="9" t="s">
        <v>5</v>
      </c>
      <c r="F24" s="11">
        <f t="shared" si="2"/>
        <v>42675</v>
      </c>
      <c r="G24" s="11">
        <f t="shared" si="3"/>
        <v>42674</v>
      </c>
    </row>
    <row r="25" spans="1:7">
      <c r="A25" s="9"/>
      <c r="B25" s="9"/>
      <c r="C25" s="9"/>
      <c r="D25" s="12">
        <f>DATE(A15,11,11)</f>
        <v>42685</v>
      </c>
      <c r="E25" s="9" t="s">
        <v>4</v>
      </c>
      <c r="F25" s="11">
        <f t="shared" si="2"/>
        <v>42685</v>
      </c>
      <c r="G25" s="11">
        <f t="shared" si="3"/>
        <v>0</v>
      </c>
    </row>
    <row r="26" spans="1:7">
      <c r="A26" s="9"/>
      <c r="B26" s="9"/>
      <c r="C26" s="9"/>
      <c r="D26" s="12">
        <f>DATE(A15,12,25)</f>
        <v>42729</v>
      </c>
      <c r="E26" s="9" t="s">
        <v>3</v>
      </c>
      <c r="F26" s="11">
        <f t="shared" si="2"/>
        <v>0</v>
      </c>
      <c r="G26" s="11">
        <f t="shared" si="3"/>
        <v>0</v>
      </c>
    </row>
    <row r="27" spans="1:7">
      <c r="A27" s="9"/>
      <c r="B27" s="9"/>
      <c r="C27" s="9"/>
      <c r="D27" s="12">
        <f>DATE(A15+1,1,1)</f>
        <v>42736</v>
      </c>
      <c r="E27" s="9" t="s">
        <v>14</v>
      </c>
      <c r="F27" s="10"/>
      <c r="G27" s="11">
        <f>IF(WEEKDAY(D27)=3,D27-1,)</f>
        <v>0</v>
      </c>
    </row>
  </sheetData>
  <conditionalFormatting sqref="F1:G27">
    <cfRule type="cellIs" dxfId="391" priority="2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C2" sqref="C2:C6"/>
    </sheetView>
  </sheetViews>
  <sheetFormatPr baseColWidth="10" defaultRowHeight="15"/>
  <cols>
    <col min="1" max="1" width="9.28515625" bestFit="1" customWidth="1"/>
    <col min="2" max="2" width="10.7109375" style="22" customWidth="1"/>
    <col min="3" max="3" width="11.42578125" style="22"/>
  </cols>
  <sheetData>
    <row r="1" spans="1:3">
      <c r="B1" s="22" t="s">
        <v>25</v>
      </c>
      <c r="C1" s="22" t="s">
        <v>26</v>
      </c>
    </row>
    <row r="2" spans="1:3">
      <c r="A2" t="s">
        <v>20</v>
      </c>
      <c r="B2" s="22">
        <v>1</v>
      </c>
      <c r="C2" s="23">
        <v>9.5</v>
      </c>
    </row>
    <row r="3" spans="1:3">
      <c r="A3" t="s">
        <v>21</v>
      </c>
      <c r="B3" s="22">
        <v>2</v>
      </c>
      <c r="C3" s="23">
        <v>9.5</v>
      </c>
    </row>
    <row r="4" spans="1:3">
      <c r="A4" t="s">
        <v>22</v>
      </c>
      <c r="B4" s="22">
        <v>3</v>
      </c>
      <c r="C4" s="23">
        <v>7</v>
      </c>
    </row>
    <row r="5" spans="1:3">
      <c r="A5" t="s">
        <v>23</v>
      </c>
      <c r="B5" s="22">
        <v>4</v>
      </c>
      <c r="C5" s="23">
        <v>9.5</v>
      </c>
    </row>
    <row r="6" spans="1:3">
      <c r="A6" t="s">
        <v>24</v>
      </c>
      <c r="B6" s="22">
        <v>5</v>
      </c>
      <c r="C6" s="23">
        <v>6.5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calend</vt:lpstr>
      <vt:lpstr>JF</vt:lpstr>
      <vt:lpstr>horaires</vt:lpstr>
      <vt:lpstr>horaires</vt:lpstr>
      <vt:lpstr>Pont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Staelens Michel</cp:lastModifiedBy>
  <cp:lastPrinted>2015-04-14T15:12:06Z</cp:lastPrinted>
  <dcterms:created xsi:type="dcterms:W3CDTF">2015-04-14T10:23:38Z</dcterms:created>
  <dcterms:modified xsi:type="dcterms:W3CDTF">2015-04-14T15:12:51Z</dcterms:modified>
</cp:coreProperties>
</file>