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0730" windowHeight="11160" tabRatio="597" activeTab="3"/>
  </bookViews>
  <sheets>
    <sheet name="Tableau de bord" sheetId="6" r:id="rId1"/>
    <sheet name="Entrée" sheetId="8" r:id="rId2"/>
    <sheet name="Sortie" sheetId="2" r:id="rId3"/>
    <sheet name="Stock" sheetId="1" r:id="rId4"/>
    <sheet name="Matrice" sheetId="7" r:id="rId5"/>
  </sheets>
  <externalReferences>
    <externalReference r:id="rId6"/>
  </externalReferences>
  <definedNames>
    <definedName name="_xlnm._FilterDatabase" localSheetId="3" hidden="1">Stock!$A$4:$E$18</definedName>
    <definedName name="intss1">'[1]Performances S1'!$AN$34</definedName>
    <definedName name="ListeClients" localSheetId="1">Tableau3[Clients]</definedName>
    <definedName name="ListeClients">Tableau3[Clients]</definedName>
    <definedName name="ListeNoms" localSheetId="1">Tableau2[Noms]</definedName>
    <definedName name="ListeNoms">Tableau2[Noms]</definedName>
    <definedName name="Part_Name" localSheetId="1">Matrice[Part Name]</definedName>
    <definedName name="Part_Name">Matrice[Part Name]</definedName>
    <definedName name="Part_Number" localSheetId="1">Matrice[Part Number]</definedName>
    <definedName name="Part_Number">Matrice[Part Number]</definedName>
    <definedName name="Ref" localSheetId="3">Stock!$A$5:$B$6</definedName>
    <definedName name="Ref">Stock!$A$5:$B$6</definedName>
    <definedName name="Référence">Stock!$A$5:$B$6</definedName>
    <definedName name="Refsortie" localSheetId="1">#REF!</definedName>
    <definedName name="Refsortie" localSheetId="2">#REF!</definedName>
    <definedName name="Sortie" localSheetId="1">Entrée!$C$2:$F$3</definedName>
    <definedName name="Sortie" localSheetId="2">Sortie!#REF!</definedName>
    <definedName name="Stock" localSheetId="3">Stock!$A$5:$E$6</definedName>
    <definedName name="StockActuel">Stock!$A$5:$E$6</definedName>
    <definedName name="TableauEntré">Tableau6[#All]</definedName>
    <definedName name="TEntrée">Tableau6[#All]</definedName>
    <definedName name="Type">Matrice!#REF!</definedName>
    <definedName name="valeurpieces">'[1]Performances S1'!$AP$32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8" i="1" l="1"/>
  <c r="J8" i="1" l="1"/>
  <c r="V7" i="1" l="1"/>
  <c r="W7" i="1"/>
  <c r="U7" i="1"/>
  <c r="X20" i="1" l="1"/>
  <c r="Y20" i="1"/>
  <c r="AB20" i="1"/>
  <c r="AL20" i="1"/>
  <c r="AM20" i="1"/>
  <c r="AP20" i="1"/>
  <c r="AZ20" i="1"/>
  <c r="BA20" i="1"/>
  <c r="BD20" i="1"/>
  <c r="BN20" i="1"/>
  <c r="BO20" i="1"/>
  <c r="BR20" i="1"/>
  <c r="CB20" i="1"/>
  <c r="CC20" i="1"/>
  <c r="CF20" i="1"/>
  <c r="CP20" i="1"/>
  <c r="CQ20" i="1"/>
  <c r="CT20" i="1"/>
  <c r="DD20" i="1"/>
  <c r="DE20" i="1"/>
  <c r="DH20" i="1"/>
  <c r="DR20" i="1"/>
  <c r="DS20" i="1"/>
  <c r="DV20" i="1"/>
  <c r="EF20" i="1"/>
  <c r="EG20" i="1"/>
  <c r="EJ20" i="1"/>
  <c r="ET20" i="1"/>
  <c r="EU20" i="1"/>
  <c r="EX20" i="1"/>
  <c r="FH20" i="1"/>
  <c r="FI20" i="1"/>
  <c r="FL20" i="1"/>
  <c r="J20" i="1"/>
  <c r="K20" i="1"/>
  <c r="N20" i="1"/>
  <c r="FI7" i="1" l="1"/>
  <c r="FJ7" i="1"/>
  <c r="FK7" i="1"/>
  <c r="FL7" i="1"/>
  <c r="FM7" i="1"/>
  <c r="FN7" i="1"/>
  <c r="FO7" i="1"/>
  <c r="FP7" i="1"/>
  <c r="FQ7" i="1"/>
  <c r="FH7" i="1"/>
  <c r="FF7" i="1"/>
  <c r="FG7" i="1"/>
  <c r="FE7" i="1"/>
  <c r="EU7" i="1"/>
  <c r="EV7" i="1"/>
  <c r="EW7" i="1"/>
  <c r="EX7" i="1"/>
  <c r="EY7" i="1"/>
  <c r="EZ7" i="1"/>
  <c r="FA7" i="1"/>
  <c r="FB7" i="1"/>
  <c r="FC7" i="1"/>
  <c r="ET7" i="1"/>
  <c r="ER7" i="1"/>
  <c r="ES7" i="1"/>
  <c r="EQ7" i="1"/>
  <c r="EG7" i="1"/>
  <c r="EH7" i="1"/>
  <c r="EI7" i="1"/>
  <c r="EJ7" i="1"/>
  <c r="EK7" i="1"/>
  <c r="EL7" i="1"/>
  <c r="EM7" i="1"/>
  <c r="EN7" i="1"/>
  <c r="EO7" i="1"/>
  <c r="EF7" i="1"/>
  <c r="ED7" i="1"/>
  <c r="EE7" i="1"/>
  <c r="EC7" i="1"/>
  <c r="DS7" i="1"/>
  <c r="DT7" i="1"/>
  <c r="DU7" i="1"/>
  <c r="DV7" i="1"/>
  <c r="DW7" i="1"/>
  <c r="DX7" i="1"/>
  <c r="DY7" i="1"/>
  <c r="DZ7" i="1"/>
  <c r="EA7" i="1"/>
  <c r="DR7" i="1"/>
  <c r="DP7" i="1"/>
  <c r="DQ7" i="1"/>
  <c r="DO7" i="1"/>
  <c r="DE7" i="1"/>
  <c r="DF7" i="1"/>
  <c r="DG7" i="1"/>
  <c r="DH7" i="1"/>
  <c r="DI7" i="1"/>
  <c r="DJ7" i="1"/>
  <c r="DK7" i="1"/>
  <c r="DL7" i="1"/>
  <c r="DM7" i="1"/>
  <c r="DD7" i="1"/>
  <c r="DB7" i="1"/>
  <c r="DC7" i="1"/>
  <c r="DA7" i="1"/>
  <c r="CQ7" i="1"/>
  <c r="CR7" i="1"/>
  <c r="CS7" i="1"/>
  <c r="CT7" i="1"/>
  <c r="CU7" i="1"/>
  <c r="CV7" i="1"/>
  <c r="CW7" i="1"/>
  <c r="CX7" i="1"/>
  <c r="CY7" i="1"/>
  <c r="CP7" i="1"/>
  <c r="CN7" i="1"/>
  <c r="CO7" i="1"/>
  <c r="CM7" i="1"/>
  <c r="BZ7" i="1"/>
  <c r="CA7" i="1"/>
  <c r="BY7" i="1"/>
  <c r="CC7" i="1"/>
  <c r="CD7" i="1"/>
  <c r="CE7" i="1"/>
  <c r="CF7" i="1"/>
  <c r="CG7" i="1"/>
  <c r="CH7" i="1"/>
  <c r="CI7" i="1"/>
  <c r="CJ7" i="1"/>
  <c r="CK7" i="1"/>
  <c r="CB7" i="1"/>
  <c r="AW7" i="1"/>
  <c r="AX7" i="1"/>
  <c r="AY7" i="1"/>
  <c r="BA7" i="1"/>
  <c r="BB7" i="1"/>
  <c r="BC7" i="1"/>
  <c r="AZ7" i="1"/>
  <c r="BE7" i="1"/>
  <c r="BF7" i="1"/>
  <c r="BG7" i="1"/>
  <c r="BH7" i="1"/>
  <c r="BI7" i="1"/>
  <c r="BD7" i="1"/>
  <c r="BL7" i="1"/>
  <c r="BM7" i="1"/>
  <c r="BK7" i="1"/>
  <c r="BO7" i="1"/>
  <c r="BP7" i="1"/>
  <c r="BQ7" i="1"/>
  <c r="BR7" i="1"/>
  <c r="BS7" i="1"/>
  <c r="BT7" i="1"/>
  <c r="BU7" i="1"/>
  <c r="BV7" i="1"/>
  <c r="BW7" i="1"/>
  <c r="BN7" i="1"/>
  <c r="AM7" i="1"/>
  <c r="AN7" i="1"/>
  <c r="AO7" i="1"/>
  <c r="AP7" i="1"/>
  <c r="AQ7" i="1"/>
  <c r="AR7" i="1"/>
  <c r="AS7" i="1"/>
  <c r="AT7" i="1"/>
  <c r="AU7" i="1"/>
  <c r="AL7" i="1"/>
  <c r="AK7" i="1"/>
  <c r="AJ7" i="1"/>
  <c r="AI7" i="1"/>
  <c r="X7" i="1"/>
  <c r="Y7" i="1"/>
  <c r="Z7" i="1"/>
  <c r="AA7" i="1"/>
  <c r="AB7" i="1"/>
  <c r="AC7" i="1"/>
  <c r="AD7" i="1"/>
  <c r="AE7" i="1"/>
  <c r="AF7" i="1"/>
  <c r="AG7" i="1"/>
  <c r="Z8" i="1"/>
  <c r="Z9" i="1"/>
  <c r="Z10" i="1"/>
  <c r="Z11" i="1"/>
  <c r="Z12" i="1"/>
  <c r="Z13" i="1"/>
  <c r="Z14" i="1"/>
  <c r="Z15" i="1"/>
  <c r="Z16" i="1"/>
  <c r="Z17" i="1"/>
  <c r="Z18" i="1"/>
  <c r="Z19" i="1"/>
  <c r="G7" i="1"/>
  <c r="H7" i="1" s="1"/>
  <c r="I7" i="1" s="1"/>
  <c r="AN8" i="1"/>
  <c r="BB8" i="1"/>
  <c r="BP8" i="1"/>
  <c r="CD8" i="1"/>
  <c r="CR8" i="1"/>
  <c r="DF8" i="1"/>
  <c r="DT8" i="1"/>
  <c r="EH8" i="1"/>
  <c r="EV8" i="1"/>
  <c r="FJ8" i="1"/>
  <c r="AN9" i="1"/>
  <c r="BB9" i="1"/>
  <c r="BP9" i="1"/>
  <c r="CD9" i="1"/>
  <c r="CR9" i="1"/>
  <c r="DF9" i="1"/>
  <c r="DT9" i="1"/>
  <c r="EH9" i="1"/>
  <c r="EV9" i="1"/>
  <c r="FJ9" i="1"/>
  <c r="AN10" i="1"/>
  <c r="BB10" i="1"/>
  <c r="BP10" i="1"/>
  <c r="CD10" i="1"/>
  <c r="CR10" i="1"/>
  <c r="DF10" i="1"/>
  <c r="DT10" i="1"/>
  <c r="EH10" i="1"/>
  <c r="EV10" i="1"/>
  <c r="FJ10" i="1"/>
  <c r="AN11" i="1"/>
  <c r="BB11" i="1"/>
  <c r="BP11" i="1"/>
  <c r="CD11" i="1"/>
  <c r="CR11" i="1"/>
  <c r="DF11" i="1"/>
  <c r="DT11" i="1"/>
  <c r="EH11" i="1"/>
  <c r="EV11" i="1"/>
  <c r="FJ11" i="1"/>
  <c r="AN12" i="1"/>
  <c r="BB12" i="1"/>
  <c r="BP12" i="1"/>
  <c r="CD12" i="1"/>
  <c r="CR12" i="1"/>
  <c r="DF12" i="1"/>
  <c r="DT12" i="1"/>
  <c r="EH12" i="1"/>
  <c r="EV12" i="1"/>
  <c r="FJ12" i="1"/>
  <c r="AN13" i="1"/>
  <c r="BB13" i="1"/>
  <c r="BP13" i="1"/>
  <c r="CD13" i="1"/>
  <c r="CR13" i="1"/>
  <c r="DF13" i="1"/>
  <c r="DT13" i="1"/>
  <c r="EH13" i="1"/>
  <c r="EV13" i="1"/>
  <c r="FJ13" i="1"/>
  <c r="AN14" i="1"/>
  <c r="BB14" i="1"/>
  <c r="BP14" i="1"/>
  <c r="CD14" i="1"/>
  <c r="CR14" i="1"/>
  <c r="DF14" i="1"/>
  <c r="DT14" i="1"/>
  <c r="EH14" i="1"/>
  <c r="EV14" i="1"/>
  <c r="FJ14" i="1"/>
  <c r="AN15" i="1"/>
  <c r="BB15" i="1"/>
  <c r="BP15" i="1"/>
  <c r="CD15" i="1"/>
  <c r="CR15" i="1"/>
  <c r="DF15" i="1"/>
  <c r="DT15" i="1"/>
  <c r="EH15" i="1"/>
  <c r="EV15" i="1"/>
  <c r="FJ15" i="1"/>
  <c r="AN16" i="1"/>
  <c r="BB16" i="1"/>
  <c r="BP16" i="1"/>
  <c r="CD16" i="1"/>
  <c r="CR16" i="1"/>
  <c r="DF16" i="1"/>
  <c r="DT16" i="1"/>
  <c r="EH16" i="1"/>
  <c r="EV16" i="1"/>
  <c r="FJ16" i="1"/>
  <c r="AN17" i="1"/>
  <c r="BB17" i="1"/>
  <c r="BP17" i="1"/>
  <c r="CD17" i="1"/>
  <c r="CR17" i="1"/>
  <c r="DF17" i="1"/>
  <c r="DT17" i="1"/>
  <c r="EH17" i="1"/>
  <c r="EV17" i="1"/>
  <c r="FJ17" i="1"/>
  <c r="AN18" i="1"/>
  <c r="BB18" i="1"/>
  <c r="BP18" i="1"/>
  <c r="CD18" i="1"/>
  <c r="CR18" i="1"/>
  <c r="DF18" i="1"/>
  <c r="DT18" i="1"/>
  <c r="EH18" i="1"/>
  <c r="EV18" i="1"/>
  <c r="FJ18" i="1"/>
  <c r="AN19" i="1"/>
  <c r="BB19" i="1"/>
  <c r="BP19" i="1"/>
  <c r="CD19" i="1"/>
  <c r="CR19" i="1"/>
  <c r="DF19" i="1"/>
  <c r="DT19" i="1"/>
  <c r="EH19" i="1"/>
  <c r="EV19" i="1"/>
  <c r="FJ19" i="1"/>
  <c r="EV20" i="1" l="1"/>
  <c r="EH20" i="1"/>
  <c r="CD20" i="1"/>
  <c r="CR20" i="1"/>
  <c r="DT20" i="1"/>
  <c r="BP20" i="1"/>
  <c r="AN20" i="1"/>
  <c r="FJ20" i="1"/>
  <c r="DF20" i="1"/>
  <c r="BB20" i="1"/>
  <c r="Z20" i="1"/>
  <c r="G19" i="1"/>
  <c r="L19" i="1"/>
  <c r="C19" i="1"/>
  <c r="H19" i="1" s="1"/>
  <c r="D19" i="1"/>
  <c r="E19" i="1"/>
  <c r="I19" i="1" l="1"/>
  <c r="M19" i="1" s="1"/>
  <c r="O19" i="1" s="1"/>
  <c r="Q19" i="1"/>
  <c r="U19" i="1" s="1"/>
  <c r="B1" i="1"/>
  <c r="AE19" i="1" l="1"/>
  <c r="AI19" i="1" s="1"/>
  <c r="AS19" i="1" s="1"/>
  <c r="AW19" i="1" s="1"/>
  <c r="BG19" i="1" s="1"/>
  <c r="R19" i="1"/>
  <c r="V19" i="1" s="1"/>
  <c r="W19" i="1" s="1"/>
  <c r="P19" i="1"/>
  <c r="L7" i="1"/>
  <c r="M7" i="1"/>
  <c r="N7" i="1"/>
  <c r="O7" i="1"/>
  <c r="P7" i="1"/>
  <c r="Q7" i="1"/>
  <c r="R7" i="1"/>
  <c r="S7" i="1"/>
  <c r="L9" i="1"/>
  <c r="L10" i="1"/>
  <c r="L11" i="1"/>
  <c r="L12" i="1"/>
  <c r="L13" i="1"/>
  <c r="L14" i="1"/>
  <c r="L15" i="1"/>
  <c r="L16" i="1"/>
  <c r="L17" i="1"/>
  <c r="L18" i="1"/>
  <c r="L8" i="1"/>
  <c r="K7" i="1"/>
  <c r="G8" i="1"/>
  <c r="G9" i="1"/>
  <c r="G10" i="1"/>
  <c r="E8" i="1"/>
  <c r="E9" i="1"/>
  <c r="E10" i="1"/>
  <c r="D8" i="1"/>
  <c r="D9" i="1"/>
  <c r="D10" i="1"/>
  <c r="C8" i="1"/>
  <c r="H8" i="1" s="1"/>
  <c r="C9" i="1"/>
  <c r="H9" i="1" s="1"/>
  <c r="C10" i="1"/>
  <c r="H10" i="1" s="1"/>
  <c r="G11" i="1"/>
  <c r="G12" i="1"/>
  <c r="G13" i="1"/>
  <c r="G14" i="1"/>
  <c r="G15" i="1"/>
  <c r="G16" i="1"/>
  <c r="G17" i="1"/>
  <c r="G18" i="1"/>
  <c r="E12" i="1"/>
  <c r="E13" i="1"/>
  <c r="E14" i="1"/>
  <c r="E15" i="1"/>
  <c r="E16" i="1"/>
  <c r="E17" i="1"/>
  <c r="E18" i="1"/>
  <c r="E11" i="1"/>
  <c r="D12" i="1"/>
  <c r="D13" i="1"/>
  <c r="D14" i="1"/>
  <c r="D15" i="1"/>
  <c r="D16" i="1"/>
  <c r="D17" i="1"/>
  <c r="D18" i="1"/>
  <c r="D11" i="1"/>
  <c r="C12" i="1"/>
  <c r="H12" i="1" s="1"/>
  <c r="C13" i="1"/>
  <c r="H13" i="1" s="1"/>
  <c r="C14" i="1"/>
  <c r="H14" i="1" s="1"/>
  <c r="C15" i="1"/>
  <c r="H15" i="1" s="1"/>
  <c r="C16" i="1"/>
  <c r="H16" i="1" s="1"/>
  <c r="C17" i="1"/>
  <c r="H17" i="1" s="1"/>
  <c r="C18" i="1"/>
  <c r="H18" i="1" s="1"/>
  <c r="C11" i="1"/>
  <c r="H11" i="1" s="1"/>
  <c r="AA19" i="1" l="1"/>
  <c r="AC19" i="1" s="1"/>
  <c r="Q17" i="1"/>
  <c r="U17" i="1" s="1"/>
  <c r="Q13" i="1"/>
  <c r="U13" i="1" s="1"/>
  <c r="Q14" i="1"/>
  <c r="U14" i="1" s="1"/>
  <c r="Q16" i="1"/>
  <c r="U16" i="1" s="1"/>
  <c r="Q12" i="1"/>
  <c r="U12" i="1" s="1"/>
  <c r="H20" i="1"/>
  <c r="Q9" i="1"/>
  <c r="U9" i="1" s="1"/>
  <c r="Q15" i="1"/>
  <c r="U15" i="1" s="1"/>
  <c r="Q8" i="1"/>
  <c r="U8" i="1" s="1"/>
  <c r="G20" i="1"/>
  <c r="L20" i="1"/>
  <c r="S19" i="1"/>
  <c r="BK19" i="1"/>
  <c r="I17" i="1"/>
  <c r="I16" i="1"/>
  <c r="I12" i="1"/>
  <c r="I11" i="1"/>
  <c r="I8" i="1"/>
  <c r="I18" i="1"/>
  <c r="I10" i="1"/>
  <c r="I9" i="1"/>
  <c r="I15" i="1"/>
  <c r="Q11" i="1"/>
  <c r="U11" i="1" s="1"/>
  <c r="I14" i="1"/>
  <c r="Q18" i="1"/>
  <c r="U18" i="1" s="1"/>
  <c r="Q10" i="1"/>
  <c r="U10" i="1" s="1"/>
  <c r="I13" i="1"/>
  <c r="M13" i="1" s="1"/>
  <c r="F14" i="7"/>
  <c r="F13" i="7"/>
  <c r="F12" i="7"/>
  <c r="F11" i="7"/>
  <c r="F10" i="7"/>
  <c r="F9" i="7"/>
  <c r="F8" i="7"/>
  <c r="F7" i="7"/>
  <c r="F6" i="7"/>
  <c r="F5" i="7"/>
  <c r="F4" i="7"/>
  <c r="F3" i="7"/>
  <c r="J7" i="1"/>
  <c r="AE11" i="1" l="1"/>
  <c r="AI11" i="1" s="1"/>
  <c r="AS11" i="1" s="1"/>
  <c r="AW11" i="1" s="1"/>
  <c r="BG11" i="1" s="1"/>
  <c r="BK11" i="1" s="1"/>
  <c r="BU11" i="1" s="1"/>
  <c r="BY11" i="1" s="1"/>
  <c r="CI11" i="1" s="1"/>
  <c r="AE18" i="1"/>
  <c r="AI18" i="1" s="1"/>
  <c r="AS18" i="1" s="1"/>
  <c r="AW18" i="1" s="1"/>
  <c r="BG18" i="1" s="1"/>
  <c r="BK18" i="1" s="1"/>
  <c r="BU18" i="1" s="1"/>
  <c r="AE15" i="1"/>
  <c r="M9" i="1"/>
  <c r="O9" i="1" s="1"/>
  <c r="AE12" i="1"/>
  <c r="AE14" i="1"/>
  <c r="AE9" i="1"/>
  <c r="AI9" i="1" s="1"/>
  <c r="AS9" i="1" s="1"/>
  <c r="AW9" i="1" s="1"/>
  <c r="BG9" i="1" s="1"/>
  <c r="BK9" i="1" s="1"/>
  <c r="BU9" i="1" s="1"/>
  <c r="BY9" i="1" s="1"/>
  <c r="CI9" i="1" s="1"/>
  <c r="M16" i="1"/>
  <c r="O16" i="1" s="1"/>
  <c r="AE13" i="1"/>
  <c r="AI13" i="1" s="1"/>
  <c r="AS13" i="1" s="1"/>
  <c r="AW13" i="1" s="1"/>
  <c r="BG13" i="1" s="1"/>
  <c r="BK13" i="1" s="1"/>
  <c r="BU13" i="1" s="1"/>
  <c r="AD19" i="1"/>
  <c r="AF19" i="1"/>
  <c r="AG19" i="1" s="1"/>
  <c r="Q20" i="1"/>
  <c r="M11" i="1"/>
  <c r="O11" i="1" s="1"/>
  <c r="AE16" i="1"/>
  <c r="M17" i="1"/>
  <c r="O17" i="1" s="1"/>
  <c r="O13" i="1"/>
  <c r="P13" i="1" s="1"/>
  <c r="AE10" i="1"/>
  <c r="AI10" i="1" s="1"/>
  <c r="AS10" i="1" s="1"/>
  <c r="AW10" i="1" s="1"/>
  <c r="BG10" i="1" s="1"/>
  <c r="BK10" i="1" s="1"/>
  <c r="BU10" i="1" s="1"/>
  <c r="BY10" i="1" s="1"/>
  <c r="I20" i="1"/>
  <c r="M8" i="1"/>
  <c r="M18" i="1"/>
  <c r="O18" i="1" s="1"/>
  <c r="M15" i="1"/>
  <c r="O15" i="1" s="1"/>
  <c r="M12" i="1"/>
  <c r="O12" i="1" s="1"/>
  <c r="M14" i="1"/>
  <c r="O14" i="1" s="1"/>
  <c r="M10" i="1"/>
  <c r="O10" i="1" s="1"/>
  <c r="AE17" i="1"/>
  <c r="AI17" i="1" s="1"/>
  <c r="AS17" i="1" s="1"/>
  <c r="AW17" i="1" s="1"/>
  <c r="BG17" i="1" s="1"/>
  <c r="BK17" i="1" s="1"/>
  <c r="BU17" i="1" s="1"/>
  <c r="U20" i="1"/>
  <c r="AE8" i="1"/>
  <c r="BU19" i="1"/>
  <c r="CM11" i="1"/>
  <c r="CI10" i="1"/>
  <c r="BY13" i="1"/>
  <c r="R13" i="1" l="1"/>
  <c r="V13" i="1" s="1"/>
  <c r="W13" i="1" s="1"/>
  <c r="P15" i="1"/>
  <c r="R15" i="1"/>
  <c r="V15" i="1" s="1"/>
  <c r="W15" i="1" s="1"/>
  <c r="R11" i="1"/>
  <c r="P11" i="1"/>
  <c r="R18" i="1"/>
  <c r="V18" i="1" s="1"/>
  <c r="W18" i="1" s="1"/>
  <c r="AA18" i="1" s="1"/>
  <c r="AC18" i="1" s="1"/>
  <c r="P18" i="1"/>
  <c r="P9" i="1"/>
  <c r="R9" i="1"/>
  <c r="V9" i="1" s="1"/>
  <c r="W9" i="1" s="1"/>
  <c r="AA15" i="1"/>
  <c r="AC15" i="1" s="1"/>
  <c r="AA13" i="1"/>
  <c r="AC13" i="1" s="1"/>
  <c r="R14" i="1"/>
  <c r="V14" i="1" s="1"/>
  <c r="W14" i="1" s="1"/>
  <c r="P14" i="1"/>
  <c r="R17" i="1"/>
  <c r="P17" i="1"/>
  <c r="R16" i="1"/>
  <c r="P16" i="1"/>
  <c r="P10" i="1"/>
  <c r="R10" i="1"/>
  <c r="V10" i="1" s="1"/>
  <c r="W10" i="1" s="1"/>
  <c r="AA10" i="1" s="1"/>
  <c r="AC10" i="1" s="1"/>
  <c r="P12" i="1"/>
  <c r="R12" i="1"/>
  <c r="AI12" i="1"/>
  <c r="AS12" i="1" s="1"/>
  <c r="AW12" i="1" s="1"/>
  <c r="BG12" i="1" s="1"/>
  <c r="BK12" i="1" s="1"/>
  <c r="BU12" i="1" s="1"/>
  <c r="BY12" i="1" s="1"/>
  <c r="CI12" i="1" s="1"/>
  <c r="AI15" i="1"/>
  <c r="AS15" i="1" s="1"/>
  <c r="AW15" i="1" s="1"/>
  <c r="BG15" i="1" s="1"/>
  <c r="BK15" i="1" s="1"/>
  <c r="BU15" i="1" s="1"/>
  <c r="BY15" i="1" s="1"/>
  <c r="CI15" i="1" s="1"/>
  <c r="M20" i="1"/>
  <c r="O8" i="1"/>
  <c r="AI16" i="1"/>
  <c r="AS16" i="1" s="1"/>
  <c r="AW16" i="1" s="1"/>
  <c r="BG16" i="1" s="1"/>
  <c r="BK16" i="1" s="1"/>
  <c r="BU16" i="1" s="1"/>
  <c r="BY16" i="1" s="1"/>
  <c r="CI16" i="1" s="1"/>
  <c r="CM16" i="1" s="1"/>
  <c r="CW16" i="1" s="1"/>
  <c r="AI14" i="1"/>
  <c r="AS14" i="1" s="1"/>
  <c r="AW14" i="1" s="1"/>
  <c r="BG14" i="1" s="1"/>
  <c r="BK14" i="1" s="1"/>
  <c r="BU14" i="1" s="1"/>
  <c r="BY14" i="1" s="1"/>
  <c r="CI14" i="1" s="1"/>
  <c r="AE20" i="1"/>
  <c r="AI8" i="1"/>
  <c r="S13" i="1"/>
  <c r="S18" i="1"/>
  <c r="S15" i="1"/>
  <c r="AJ19" i="1"/>
  <c r="AK19" i="1" s="1"/>
  <c r="AO19" i="1" s="1"/>
  <c r="CM9" i="1"/>
  <c r="BY19" i="1"/>
  <c r="BY17" i="1"/>
  <c r="CM10" i="1"/>
  <c r="CI13" i="1"/>
  <c r="CW11" i="1"/>
  <c r="BY18" i="1"/>
  <c r="S9" i="1" l="1"/>
  <c r="S14" i="1"/>
  <c r="S10" i="1"/>
  <c r="AD15" i="1"/>
  <c r="AF15" i="1"/>
  <c r="AG15" i="1" s="1"/>
  <c r="V12" i="1"/>
  <c r="W12" i="1" s="1"/>
  <c r="S12" i="1"/>
  <c r="V17" i="1"/>
  <c r="W17" i="1" s="1"/>
  <c r="S17" i="1"/>
  <c r="AF13" i="1"/>
  <c r="AG13" i="1" s="1"/>
  <c r="AD13" i="1"/>
  <c r="AF18" i="1"/>
  <c r="AG18" i="1" s="1"/>
  <c r="AD18" i="1"/>
  <c r="O20" i="1"/>
  <c r="R8" i="1"/>
  <c r="P8" i="1"/>
  <c r="P20" i="1" s="1"/>
  <c r="AD10" i="1"/>
  <c r="AF10" i="1"/>
  <c r="AG10" i="1" s="1"/>
  <c r="AA9" i="1"/>
  <c r="AC9" i="1" s="1"/>
  <c r="V16" i="1"/>
  <c r="W16" i="1" s="1"/>
  <c r="S16" i="1"/>
  <c r="AA14" i="1"/>
  <c r="AC14" i="1" s="1"/>
  <c r="V11" i="1"/>
  <c r="W11" i="1" s="1"/>
  <c r="S11" i="1"/>
  <c r="AI20" i="1"/>
  <c r="AS8" i="1"/>
  <c r="AQ19" i="1"/>
  <c r="AJ18" i="1"/>
  <c r="AK18" i="1" s="1"/>
  <c r="AO18" i="1" s="1"/>
  <c r="DA16" i="1"/>
  <c r="CI19" i="1"/>
  <c r="CI17" i="1"/>
  <c r="CM15" i="1"/>
  <c r="CM14" i="1"/>
  <c r="CI18" i="1"/>
  <c r="DA11" i="1"/>
  <c r="CM13" i="1"/>
  <c r="CW10" i="1"/>
  <c r="CW9" i="1"/>
  <c r="CM12" i="1"/>
  <c r="AF14" i="1" l="1"/>
  <c r="AG14" i="1" s="1"/>
  <c r="AD14" i="1"/>
  <c r="AF9" i="1"/>
  <c r="AG9" i="1" s="1"/>
  <c r="AD9" i="1"/>
  <c r="AA11" i="1"/>
  <c r="AC11" i="1" s="1"/>
  <c r="AA16" i="1"/>
  <c r="AC16" i="1" s="1"/>
  <c r="AA17" i="1"/>
  <c r="AC17" i="1" s="1"/>
  <c r="V8" i="1"/>
  <c r="R20" i="1"/>
  <c r="S8" i="1"/>
  <c r="S20" i="1" s="1"/>
  <c r="AA12" i="1"/>
  <c r="AC12" i="1" s="1"/>
  <c r="AW8" i="1"/>
  <c r="AS20" i="1"/>
  <c r="AR19" i="1"/>
  <c r="AT19" i="1"/>
  <c r="AX19" i="1" s="1"/>
  <c r="AY19" i="1" s="1"/>
  <c r="BC19" i="1" s="1"/>
  <c r="AQ18" i="1"/>
  <c r="AJ13" i="1"/>
  <c r="AK13" i="1" s="1"/>
  <c r="AO13" i="1" s="1"/>
  <c r="AJ15" i="1"/>
  <c r="AK15" i="1" s="1"/>
  <c r="AO15" i="1" s="1"/>
  <c r="AJ10" i="1"/>
  <c r="AK10" i="1" s="1"/>
  <c r="AO10" i="1" s="1"/>
  <c r="CW12" i="1"/>
  <c r="CW14" i="1"/>
  <c r="DK16" i="1"/>
  <c r="DK11" i="1"/>
  <c r="DA9" i="1"/>
  <c r="CW13" i="1"/>
  <c r="CM18" i="1"/>
  <c r="CM19" i="1"/>
  <c r="DA10" i="1"/>
  <c r="CW15" i="1"/>
  <c r="CM17" i="1"/>
  <c r="AJ14" i="1" l="1"/>
  <c r="AK14" i="1" s="1"/>
  <c r="AO14" i="1" s="1"/>
  <c r="AQ14" i="1" s="1"/>
  <c r="AJ9" i="1"/>
  <c r="AK9" i="1" s="1"/>
  <c r="AO9" i="1" s="1"/>
  <c r="AQ9" i="1" s="1"/>
  <c r="AD11" i="1"/>
  <c r="AF11" i="1"/>
  <c r="AD17" i="1"/>
  <c r="AF17" i="1"/>
  <c r="AF16" i="1"/>
  <c r="AD16" i="1"/>
  <c r="AF12" i="1"/>
  <c r="AD12" i="1"/>
  <c r="V20" i="1"/>
  <c r="W8" i="1"/>
  <c r="AW20" i="1"/>
  <c r="BG8" i="1"/>
  <c r="AR18" i="1"/>
  <c r="AT18" i="1"/>
  <c r="AX18" i="1" s="1"/>
  <c r="AY18" i="1" s="1"/>
  <c r="BC18" i="1" s="1"/>
  <c r="BE19" i="1"/>
  <c r="AQ13" i="1"/>
  <c r="AQ10" i="1"/>
  <c r="AU19" i="1"/>
  <c r="AQ15" i="1"/>
  <c r="AU18" i="1"/>
  <c r="DA12" i="1"/>
  <c r="DK9" i="1"/>
  <c r="DO16" i="1"/>
  <c r="DA15" i="1"/>
  <c r="DK10" i="1"/>
  <c r="DA13" i="1"/>
  <c r="DO11" i="1"/>
  <c r="CW17" i="1"/>
  <c r="CW19" i="1"/>
  <c r="CW18" i="1"/>
  <c r="DA14" i="1"/>
  <c r="AG17" i="1" l="1"/>
  <c r="AJ17" i="1"/>
  <c r="AK17" i="1" s="1"/>
  <c r="AO17" i="1" s="1"/>
  <c r="AQ17" i="1" s="1"/>
  <c r="AG12" i="1"/>
  <c r="AJ12" i="1"/>
  <c r="AK12" i="1" s="1"/>
  <c r="AO12" i="1" s="1"/>
  <c r="AQ12" i="1" s="1"/>
  <c r="AG11" i="1"/>
  <c r="AJ11" i="1"/>
  <c r="AK11" i="1" s="1"/>
  <c r="AO11" i="1" s="1"/>
  <c r="AQ11" i="1" s="1"/>
  <c r="AA8" i="1"/>
  <c r="W20" i="1"/>
  <c r="AG16" i="1"/>
  <c r="AJ16" i="1"/>
  <c r="AK16" i="1" s="1"/>
  <c r="AO16" i="1" s="1"/>
  <c r="AQ16" i="1" s="1"/>
  <c r="BG20" i="1"/>
  <c r="BK8" i="1"/>
  <c r="AR10" i="1"/>
  <c r="AT10" i="1"/>
  <c r="AX10" i="1" s="1"/>
  <c r="AY10" i="1" s="1"/>
  <c r="BC10" i="1" s="1"/>
  <c r="BH19" i="1"/>
  <c r="BL19" i="1" s="1"/>
  <c r="BM19" i="1" s="1"/>
  <c r="BQ19" i="1" s="1"/>
  <c r="BF19" i="1"/>
  <c r="AR14" i="1"/>
  <c r="AT14" i="1"/>
  <c r="AX14" i="1" s="1"/>
  <c r="AY14" i="1" s="1"/>
  <c r="BC14" i="1" s="1"/>
  <c r="AR9" i="1"/>
  <c r="AT9" i="1"/>
  <c r="AU9" i="1" s="1"/>
  <c r="AR13" i="1"/>
  <c r="AT13" i="1"/>
  <c r="AX13" i="1" s="1"/>
  <c r="AY13" i="1" s="1"/>
  <c r="BC13" i="1" s="1"/>
  <c r="AT15" i="1"/>
  <c r="AU15" i="1" s="1"/>
  <c r="AR15" i="1"/>
  <c r="BE18" i="1"/>
  <c r="BI19" i="1"/>
  <c r="AU10" i="1"/>
  <c r="DK14" i="1"/>
  <c r="DA17" i="1"/>
  <c r="DO9" i="1"/>
  <c r="DA18" i="1"/>
  <c r="DA19" i="1"/>
  <c r="DK13" i="1"/>
  <c r="DO10" i="1"/>
  <c r="DY11" i="1"/>
  <c r="DK15" i="1"/>
  <c r="DY16" i="1"/>
  <c r="DK12" i="1"/>
  <c r="AX15" i="1" l="1"/>
  <c r="AY15" i="1" s="1"/>
  <c r="BC15" i="1" s="1"/>
  <c r="AT17" i="1"/>
  <c r="AR17" i="1"/>
  <c r="AT16" i="1"/>
  <c r="AR16" i="1"/>
  <c r="AR11" i="1"/>
  <c r="AT11" i="1"/>
  <c r="AU13" i="1"/>
  <c r="AA20" i="1"/>
  <c r="AC8" i="1"/>
  <c r="AR12" i="1"/>
  <c r="AT12" i="1"/>
  <c r="BK20" i="1"/>
  <c r="BU8" i="1"/>
  <c r="AX9" i="1"/>
  <c r="AY9" i="1" s="1"/>
  <c r="AU14" i="1"/>
  <c r="BE14" i="1"/>
  <c r="BH18" i="1"/>
  <c r="BI18" i="1" s="1"/>
  <c r="BF18" i="1"/>
  <c r="BE13" i="1"/>
  <c r="BF13" i="1" s="1"/>
  <c r="BE15" i="1"/>
  <c r="BE10" i="1"/>
  <c r="BS19" i="1"/>
  <c r="DO12" i="1"/>
  <c r="EC11" i="1"/>
  <c r="DK17" i="1"/>
  <c r="DO13" i="1"/>
  <c r="EC16" i="1"/>
  <c r="DO15" i="1"/>
  <c r="DK19" i="1"/>
  <c r="DK18" i="1"/>
  <c r="DY9" i="1"/>
  <c r="DO14" i="1"/>
  <c r="DY10" i="1"/>
  <c r="BL18" i="1" l="1"/>
  <c r="BM18" i="1" s="1"/>
  <c r="BQ18" i="1" s="1"/>
  <c r="AF8" i="1"/>
  <c r="AD8" i="1"/>
  <c r="AD20" i="1" s="1"/>
  <c r="AC20" i="1"/>
  <c r="AU11" i="1"/>
  <c r="AX11" i="1"/>
  <c r="AY11" i="1" s="1"/>
  <c r="BC11" i="1" s="1"/>
  <c r="BE11" i="1" s="1"/>
  <c r="BC9" i="1"/>
  <c r="BE9" i="1" s="1"/>
  <c r="AX12" i="1"/>
  <c r="AY12" i="1" s="1"/>
  <c r="BC12" i="1" s="1"/>
  <c r="BE12" i="1" s="1"/>
  <c r="AU12" i="1"/>
  <c r="AX16" i="1"/>
  <c r="AY16" i="1" s="1"/>
  <c r="BC16" i="1" s="1"/>
  <c r="BE16" i="1" s="1"/>
  <c r="AU16" i="1"/>
  <c r="AU17" i="1"/>
  <c r="AX17" i="1"/>
  <c r="AY17" i="1" s="1"/>
  <c r="BC17" i="1" s="1"/>
  <c r="BE17" i="1" s="1"/>
  <c r="BU20" i="1"/>
  <c r="BY8" i="1"/>
  <c r="BF15" i="1"/>
  <c r="BH15" i="1"/>
  <c r="BI15" i="1" s="1"/>
  <c r="BH10" i="1"/>
  <c r="BL10" i="1" s="1"/>
  <c r="BM10" i="1" s="1"/>
  <c r="BQ10" i="1" s="1"/>
  <c r="BF10" i="1"/>
  <c r="BV19" i="1"/>
  <c r="BW19" i="1" s="1"/>
  <c r="BT19" i="1"/>
  <c r="BH14" i="1"/>
  <c r="BL14" i="1" s="1"/>
  <c r="BM14" i="1" s="1"/>
  <c r="BQ14" i="1" s="1"/>
  <c r="BF14" i="1"/>
  <c r="BH13" i="1"/>
  <c r="BL13" i="1" s="1"/>
  <c r="BM13" i="1" s="1"/>
  <c r="BQ13" i="1" s="1"/>
  <c r="BS18" i="1"/>
  <c r="BT18" i="1" s="1"/>
  <c r="EC10" i="1"/>
  <c r="EC9" i="1"/>
  <c r="EM16" i="1"/>
  <c r="EM11" i="1"/>
  <c r="DO19" i="1"/>
  <c r="DY15" i="1"/>
  <c r="DY14" i="1"/>
  <c r="DO17" i="1"/>
  <c r="DO18" i="1"/>
  <c r="DY13" i="1"/>
  <c r="DY12" i="1"/>
  <c r="BF9" i="1" l="1"/>
  <c r="BH9" i="1"/>
  <c r="BL15" i="1"/>
  <c r="BM15" i="1" s="1"/>
  <c r="BQ15" i="1" s="1"/>
  <c r="BZ19" i="1"/>
  <c r="CA19" i="1" s="1"/>
  <c r="CE19" i="1" s="1"/>
  <c r="CG19" i="1" s="1"/>
  <c r="CJ19" i="1" s="1"/>
  <c r="BH16" i="1"/>
  <c r="BF16" i="1"/>
  <c r="BF12" i="1"/>
  <c r="BH12" i="1"/>
  <c r="BH17" i="1"/>
  <c r="BF17" i="1"/>
  <c r="BH11" i="1"/>
  <c r="BF11" i="1"/>
  <c r="AJ8" i="1"/>
  <c r="AF20" i="1"/>
  <c r="AG8" i="1"/>
  <c r="AG20" i="1" s="1"/>
  <c r="BY20" i="1"/>
  <c r="CI8" i="1"/>
  <c r="BI10" i="1"/>
  <c r="BI13" i="1"/>
  <c r="BI14" i="1"/>
  <c r="BS13" i="1"/>
  <c r="BS10" i="1"/>
  <c r="BS14" i="1"/>
  <c r="BS15" i="1"/>
  <c r="BV18" i="1"/>
  <c r="BZ18" i="1" s="1"/>
  <c r="CA18" i="1" s="1"/>
  <c r="CE18" i="1" s="1"/>
  <c r="EC12" i="1"/>
  <c r="EC13" i="1"/>
  <c r="EC15" i="1"/>
  <c r="DY19" i="1"/>
  <c r="EM9" i="1"/>
  <c r="DY18" i="1"/>
  <c r="DY17" i="1"/>
  <c r="EC14" i="1"/>
  <c r="EQ11" i="1"/>
  <c r="EQ16" i="1"/>
  <c r="EM10" i="1"/>
  <c r="BI9" i="1" l="1"/>
  <c r="BL9" i="1"/>
  <c r="BM9" i="1" s="1"/>
  <c r="BQ9" i="1" s="1"/>
  <c r="BS9" i="1" s="1"/>
  <c r="BT9" i="1" s="1"/>
  <c r="BL11" i="1"/>
  <c r="BM11" i="1" s="1"/>
  <c r="BQ11" i="1" s="1"/>
  <c r="BS11" i="1" s="1"/>
  <c r="BI11" i="1"/>
  <c r="BL17" i="1"/>
  <c r="BM17" i="1" s="1"/>
  <c r="BQ17" i="1" s="1"/>
  <c r="BS17" i="1" s="1"/>
  <c r="BI17" i="1"/>
  <c r="AK8" i="1"/>
  <c r="AJ20" i="1"/>
  <c r="BI16" i="1"/>
  <c r="BL16" i="1"/>
  <c r="BM16" i="1" s="1"/>
  <c r="BQ16" i="1" s="1"/>
  <c r="BS16" i="1" s="1"/>
  <c r="BL12" i="1"/>
  <c r="BM12" i="1" s="1"/>
  <c r="BQ12" i="1" s="1"/>
  <c r="BS12" i="1" s="1"/>
  <c r="BI12" i="1"/>
  <c r="CI20" i="1"/>
  <c r="CM8" i="1"/>
  <c r="BT13" i="1"/>
  <c r="BV13" i="1"/>
  <c r="BZ13" i="1" s="1"/>
  <c r="CA13" i="1" s="1"/>
  <c r="CE13" i="1" s="1"/>
  <c r="CG18" i="1"/>
  <c r="BV14" i="1"/>
  <c r="BZ14" i="1" s="1"/>
  <c r="CA14" i="1" s="1"/>
  <c r="CE14" i="1" s="1"/>
  <c r="BT14" i="1"/>
  <c r="BT15" i="1"/>
  <c r="BV15" i="1"/>
  <c r="BZ15" i="1" s="1"/>
  <c r="CA15" i="1" s="1"/>
  <c r="CE15" i="1" s="1"/>
  <c r="BV10" i="1"/>
  <c r="BW10" i="1" s="1"/>
  <c r="BT10" i="1"/>
  <c r="CH19" i="1"/>
  <c r="BW18" i="1"/>
  <c r="CN19" i="1"/>
  <c r="CO19" i="1" s="1"/>
  <c r="CS19" i="1" s="1"/>
  <c r="CK19" i="1"/>
  <c r="EQ10" i="1"/>
  <c r="FA16" i="1"/>
  <c r="EM14" i="1"/>
  <c r="EC19" i="1"/>
  <c r="EM13" i="1"/>
  <c r="EC18" i="1"/>
  <c r="FA11" i="1"/>
  <c r="EM12" i="1"/>
  <c r="EC17" i="1"/>
  <c r="EQ9" i="1"/>
  <c r="EM15" i="1"/>
  <c r="BZ10" i="1" l="1"/>
  <c r="CA10" i="1" s="1"/>
  <c r="CE10" i="1" s="1"/>
  <c r="CG10" i="1" s="1"/>
  <c r="BV9" i="1"/>
  <c r="BW14" i="1"/>
  <c r="BV16" i="1"/>
  <c r="BT16" i="1"/>
  <c r="AO8" i="1"/>
  <c r="AK20" i="1"/>
  <c r="BV17" i="1"/>
  <c r="BT17" i="1"/>
  <c r="BV12" i="1"/>
  <c r="BT12" i="1"/>
  <c r="BT11" i="1"/>
  <c r="BV11" i="1"/>
  <c r="CM20" i="1"/>
  <c r="CW8" i="1"/>
  <c r="CJ18" i="1"/>
  <c r="CK18" i="1" s="1"/>
  <c r="CH18" i="1"/>
  <c r="CG15" i="1"/>
  <c r="CJ15" i="1" s="1"/>
  <c r="CG13" i="1"/>
  <c r="BW13" i="1"/>
  <c r="BW15" i="1"/>
  <c r="CU19" i="1"/>
  <c r="CG14" i="1"/>
  <c r="FA9" i="1"/>
  <c r="FE11" i="1"/>
  <c r="FA10" i="1"/>
  <c r="EM19" i="1"/>
  <c r="EM17" i="1"/>
  <c r="EQ12" i="1"/>
  <c r="FE16" i="1"/>
  <c r="EQ15" i="1"/>
  <c r="EM18" i="1"/>
  <c r="EQ13" i="1"/>
  <c r="EQ14" i="1"/>
  <c r="BW9" i="1" l="1"/>
  <c r="BZ9" i="1"/>
  <c r="CA9" i="1" s="1"/>
  <c r="CE9" i="1" s="1"/>
  <c r="CG9" i="1" s="1"/>
  <c r="CJ9" i="1" s="1"/>
  <c r="CK9" i="1" s="1"/>
  <c r="BZ12" i="1"/>
  <c r="CA12" i="1" s="1"/>
  <c r="CE12" i="1" s="1"/>
  <c r="CG12" i="1" s="1"/>
  <c r="BW12" i="1"/>
  <c r="BZ17" i="1"/>
  <c r="CA17" i="1" s="1"/>
  <c r="CE17" i="1" s="1"/>
  <c r="CG17" i="1" s="1"/>
  <c r="BW17" i="1"/>
  <c r="AO20" i="1"/>
  <c r="AQ8" i="1"/>
  <c r="BZ11" i="1"/>
  <c r="CA11" i="1" s="1"/>
  <c r="CE11" i="1" s="1"/>
  <c r="CG11" i="1" s="1"/>
  <c r="BW11" i="1"/>
  <c r="BZ16" i="1"/>
  <c r="CA16" i="1" s="1"/>
  <c r="CE16" i="1" s="1"/>
  <c r="CG16" i="1" s="1"/>
  <c r="BW16" i="1"/>
  <c r="CW20" i="1"/>
  <c r="DA8" i="1"/>
  <c r="CN18" i="1"/>
  <c r="CO18" i="1" s="1"/>
  <c r="CS18" i="1" s="1"/>
  <c r="CH14" i="1"/>
  <c r="CJ14" i="1"/>
  <c r="CK14" i="1" s="1"/>
  <c r="CJ10" i="1"/>
  <c r="CK10" i="1" s="1"/>
  <c r="CH10" i="1"/>
  <c r="CV19" i="1"/>
  <c r="CX19" i="1"/>
  <c r="CY19" i="1" s="1"/>
  <c r="CH15" i="1"/>
  <c r="CJ13" i="1"/>
  <c r="CN13" i="1" s="1"/>
  <c r="CO13" i="1" s="1"/>
  <c r="CS13" i="1" s="1"/>
  <c r="CH13" i="1"/>
  <c r="CU18" i="1"/>
  <c r="CN10" i="1"/>
  <c r="CO10" i="1" s="1"/>
  <c r="CS10" i="1" s="1"/>
  <c r="CN15" i="1"/>
  <c r="CO15" i="1" s="1"/>
  <c r="CS15" i="1" s="1"/>
  <c r="CK15" i="1"/>
  <c r="CK13" i="1"/>
  <c r="EQ18" i="1"/>
  <c r="FA12" i="1"/>
  <c r="FO11" i="1"/>
  <c r="FE9" i="1"/>
  <c r="FA14" i="1"/>
  <c r="EQ17" i="1"/>
  <c r="EQ19" i="1"/>
  <c r="FE10" i="1"/>
  <c r="FA13" i="1"/>
  <c r="FA15" i="1"/>
  <c r="FO16" i="1"/>
  <c r="CH9" i="1" l="1"/>
  <c r="DB19" i="1"/>
  <c r="DC19" i="1" s="1"/>
  <c r="DG19" i="1" s="1"/>
  <c r="DI19" i="1" s="1"/>
  <c r="AT8" i="1"/>
  <c r="AR8" i="1"/>
  <c r="AR20" i="1" s="1"/>
  <c r="AQ20" i="1"/>
  <c r="CJ12" i="1"/>
  <c r="CH12" i="1"/>
  <c r="CJ16" i="1"/>
  <c r="CH16" i="1"/>
  <c r="CH11" i="1"/>
  <c r="CJ11" i="1"/>
  <c r="CH17" i="1"/>
  <c r="CJ17" i="1"/>
  <c r="DA20" i="1"/>
  <c r="DK8" i="1"/>
  <c r="CN14" i="1"/>
  <c r="CO14" i="1" s="1"/>
  <c r="CS14" i="1" s="1"/>
  <c r="CN9" i="1"/>
  <c r="CO9" i="1" s="1"/>
  <c r="CV18" i="1"/>
  <c r="CX18" i="1"/>
  <c r="CY18" i="1" s="1"/>
  <c r="CU15" i="1"/>
  <c r="CU14" i="1"/>
  <c r="CU10" i="1"/>
  <c r="CX10" i="1" s="1"/>
  <c r="CU13" i="1"/>
  <c r="FE13" i="1"/>
  <c r="FO10" i="1"/>
  <c r="FE15" i="1"/>
  <c r="FO9" i="1"/>
  <c r="FA18" i="1"/>
  <c r="FA19" i="1"/>
  <c r="FA17" i="1"/>
  <c r="FE14" i="1"/>
  <c r="FE12" i="1"/>
  <c r="CN16" i="1" l="1"/>
  <c r="CO16" i="1" s="1"/>
  <c r="CS16" i="1" s="1"/>
  <c r="CU16" i="1" s="1"/>
  <c r="CK16" i="1"/>
  <c r="CN12" i="1"/>
  <c r="CO12" i="1" s="1"/>
  <c r="CS12" i="1" s="1"/>
  <c r="CU12" i="1" s="1"/>
  <c r="CK12" i="1"/>
  <c r="CS9" i="1"/>
  <c r="CU9" i="1" s="1"/>
  <c r="CV9" i="1" s="1"/>
  <c r="AT20" i="1"/>
  <c r="AX8" i="1"/>
  <c r="AU8" i="1"/>
  <c r="AU20" i="1" s="1"/>
  <c r="CN17" i="1"/>
  <c r="CO17" i="1" s="1"/>
  <c r="CS17" i="1" s="1"/>
  <c r="CU17" i="1" s="1"/>
  <c r="CK17" i="1"/>
  <c r="CN11" i="1"/>
  <c r="CO11" i="1" s="1"/>
  <c r="CS11" i="1" s="1"/>
  <c r="CU11" i="1" s="1"/>
  <c r="CK11" i="1"/>
  <c r="DK20" i="1"/>
  <c r="DO8" i="1"/>
  <c r="DB18" i="1"/>
  <c r="DC18" i="1" s="1"/>
  <c r="CV14" i="1"/>
  <c r="CX14" i="1"/>
  <c r="DB14" i="1" s="1"/>
  <c r="DC14" i="1" s="1"/>
  <c r="DG14" i="1" s="1"/>
  <c r="CV13" i="1"/>
  <c r="CX13" i="1"/>
  <c r="DB13" i="1" s="1"/>
  <c r="DC13" i="1" s="1"/>
  <c r="DG13" i="1" s="1"/>
  <c r="CV15" i="1"/>
  <c r="CX15" i="1"/>
  <c r="CY15" i="1" s="1"/>
  <c r="DL19" i="1"/>
  <c r="DP19" i="1" s="1"/>
  <c r="DQ19" i="1" s="1"/>
  <c r="DU19" i="1" s="1"/>
  <c r="DJ19" i="1"/>
  <c r="CV10" i="1"/>
  <c r="DM19" i="1"/>
  <c r="CY10" i="1"/>
  <c r="DB10" i="1"/>
  <c r="DC10" i="1" s="1"/>
  <c r="DG10" i="1" s="1"/>
  <c r="FO13" i="1"/>
  <c r="FO12" i="1"/>
  <c r="FE19" i="1"/>
  <c r="FO14" i="1"/>
  <c r="FE18" i="1"/>
  <c r="FO15" i="1"/>
  <c r="FE17" i="1"/>
  <c r="DB15" i="1" l="1"/>
  <c r="DC15" i="1" s="1"/>
  <c r="DG15" i="1" s="1"/>
  <c r="CX9" i="1"/>
  <c r="CY9" i="1" s="1"/>
  <c r="CY13" i="1"/>
  <c r="CV11" i="1"/>
  <c r="CX11" i="1"/>
  <c r="AX20" i="1"/>
  <c r="AY8" i="1"/>
  <c r="CV12" i="1"/>
  <c r="CX12" i="1"/>
  <c r="DG18" i="1"/>
  <c r="DI18" i="1" s="1"/>
  <c r="CX17" i="1"/>
  <c r="CV17" i="1"/>
  <c r="CV16" i="1"/>
  <c r="CX16" i="1"/>
  <c r="DO20" i="1"/>
  <c r="DY8" i="1"/>
  <c r="CY14" i="1"/>
  <c r="DB9" i="1"/>
  <c r="DC9" i="1" s="1"/>
  <c r="DI13" i="1"/>
  <c r="DI14" i="1"/>
  <c r="DI15" i="1"/>
  <c r="DW19" i="1"/>
  <c r="DI10" i="1"/>
  <c r="FO17" i="1"/>
  <c r="FO18" i="1"/>
  <c r="FO19" i="1"/>
  <c r="DL18" i="1" l="1"/>
  <c r="DJ18" i="1"/>
  <c r="DB11" i="1"/>
  <c r="DC11" i="1" s="1"/>
  <c r="DG11" i="1" s="1"/>
  <c r="DI11" i="1" s="1"/>
  <c r="CY11" i="1"/>
  <c r="DG9" i="1"/>
  <c r="DI9" i="1" s="1"/>
  <c r="DB17" i="1"/>
  <c r="DC17" i="1" s="1"/>
  <c r="DG17" i="1" s="1"/>
  <c r="DI17" i="1" s="1"/>
  <c r="CY17" i="1"/>
  <c r="DB16" i="1"/>
  <c r="DC16" i="1" s="1"/>
  <c r="DG16" i="1" s="1"/>
  <c r="DI16" i="1" s="1"/>
  <c r="CY16" i="1"/>
  <c r="CY12" i="1"/>
  <c r="DB12" i="1"/>
  <c r="DC12" i="1" s="1"/>
  <c r="DG12" i="1" s="1"/>
  <c r="DI12" i="1" s="1"/>
  <c r="BC8" i="1"/>
  <c r="AY20" i="1"/>
  <c r="DY20" i="1"/>
  <c r="EC8" i="1"/>
  <c r="DX19" i="1"/>
  <c r="DZ19" i="1"/>
  <c r="ED19" i="1" s="1"/>
  <c r="EE19" i="1" s="1"/>
  <c r="EI19" i="1" s="1"/>
  <c r="DL13" i="1"/>
  <c r="DP13" i="1" s="1"/>
  <c r="DQ13" i="1" s="1"/>
  <c r="DU13" i="1" s="1"/>
  <c r="DJ13" i="1"/>
  <c r="DL14" i="1"/>
  <c r="DM14" i="1" s="1"/>
  <c r="DJ14" i="1"/>
  <c r="DL10" i="1"/>
  <c r="DP10" i="1" s="1"/>
  <c r="DQ10" i="1" s="1"/>
  <c r="DU10" i="1" s="1"/>
  <c r="DJ10" i="1"/>
  <c r="DL15" i="1"/>
  <c r="DP15" i="1" s="1"/>
  <c r="DQ15" i="1" s="1"/>
  <c r="DU15" i="1" s="1"/>
  <c r="DJ15" i="1"/>
  <c r="DM10" i="1"/>
  <c r="DM15" i="1" l="1"/>
  <c r="DL9" i="1"/>
  <c r="DP9" i="1" s="1"/>
  <c r="DQ9" i="1" s="1"/>
  <c r="DU9" i="1" s="1"/>
  <c r="DW9" i="1" s="1"/>
  <c r="DJ9" i="1"/>
  <c r="EA19" i="1"/>
  <c r="DP18" i="1"/>
  <c r="DQ18" i="1" s="1"/>
  <c r="DU18" i="1" s="1"/>
  <c r="DW18" i="1" s="1"/>
  <c r="DZ18" i="1" s="1"/>
  <c r="DM18" i="1"/>
  <c r="DJ12" i="1"/>
  <c r="DL12" i="1"/>
  <c r="DJ16" i="1"/>
  <c r="DL16" i="1"/>
  <c r="DL11" i="1"/>
  <c r="DJ11" i="1"/>
  <c r="BC20" i="1"/>
  <c r="BE8" i="1"/>
  <c r="DJ17" i="1"/>
  <c r="DL17" i="1"/>
  <c r="EC20" i="1"/>
  <c r="EM8" i="1"/>
  <c r="DP14" i="1"/>
  <c r="DQ14" i="1" s="1"/>
  <c r="DU14" i="1" s="1"/>
  <c r="DM13" i="1"/>
  <c r="DX18" i="1"/>
  <c r="DW15" i="1"/>
  <c r="DW10" i="1"/>
  <c r="EK19" i="1"/>
  <c r="DW13" i="1"/>
  <c r="DW14" i="1"/>
  <c r="DM9" i="1" l="1"/>
  <c r="ED18" i="1"/>
  <c r="EE18" i="1" s="1"/>
  <c r="EI18" i="1" s="1"/>
  <c r="EA18" i="1"/>
  <c r="DP17" i="1"/>
  <c r="DQ17" i="1" s="1"/>
  <c r="DU17" i="1" s="1"/>
  <c r="DW17" i="1" s="1"/>
  <c r="DM17" i="1"/>
  <c r="DM11" i="1"/>
  <c r="DP11" i="1"/>
  <c r="DQ11" i="1" s="1"/>
  <c r="DU11" i="1" s="1"/>
  <c r="DW11" i="1" s="1"/>
  <c r="BH8" i="1"/>
  <c r="BF8" i="1"/>
  <c r="BF20" i="1" s="1"/>
  <c r="BE20" i="1"/>
  <c r="DP16" i="1"/>
  <c r="DQ16" i="1" s="1"/>
  <c r="DU16" i="1" s="1"/>
  <c r="DW16" i="1" s="1"/>
  <c r="DM16" i="1"/>
  <c r="DM12" i="1"/>
  <c r="DP12" i="1"/>
  <c r="DQ12" i="1" s="1"/>
  <c r="DU12" i="1" s="1"/>
  <c r="DW12" i="1" s="1"/>
  <c r="EM20" i="1"/>
  <c r="EQ8" i="1"/>
  <c r="EL19" i="1"/>
  <c r="EN19" i="1"/>
  <c r="EO19" i="1" s="1"/>
  <c r="DZ13" i="1"/>
  <c r="ED13" i="1" s="1"/>
  <c r="EE13" i="1" s="1"/>
  <c r="EI13" i="1" s="1"/>
  <c r="DX13" i="1"/>
  <c r="DZ9" i="1"/>
  <c r="ED9" i="1" s="1"/>
  <c r="EE9" i="1" s="1"/>
  <c r="EI9" i="1" s="1"/>
  <c r="DX9" i="1"/>
  <c r="DX15" i="1"/>
  <c r="DZ15" i="1"/>
  <c r="EA15" i="1" s="1"/>
  <c r="DX10" i="1"/>
  <c r="DZ10" i="1"/>
  <c r="EA10" i="1" s="1"/>
  <c r="DZ14" i="1"/>
  <c r="EA14" i="1" s="1"/>
  <c r="DX14" i="1"/>
  <c r="EK18" i="1"/>
  <c r="EA13" i="1"/>
  <c r="ER19" i="1"/>
  <c r="ES19" i="1" s="1"/>
  <c r="EW19" i="1" s="1"/>
  <c r="DX16" i="1" l="1"/>
  <c r="DZ16" i="1"/>
  <c r="DX11" i="1"/>
  <c r="DZ11" i="1"/>
  <c r="DZ12" i="1"/>
  <c r="DX12" i="1"/>
  <c r="BH20" i="1"/>
  <c r="BI8" i="1"/>
  <c r="BI20" i="1" s="1"/>
  <c r="BL8" i="1"/>
  <c r="DX17" i="1"/>
  <c r="DZ17" i="1"/>
  <c r="EQ20" i="1"/>
  <c r="FA8" i="1"/>
  <c r="ED15" i="1"/>
  <c r="EE15" i="1" s="1"/>
  <c r="EI15" i="1" s="1"/>
  <c r="EK15" i="1" s="1"/>
  <c r="EA9" i="1"/>
  <c r="ED14" i="1"/>
  <c r="EE14" i="1" s="1"/>
  <c r="EI14" i="1" s="1"/>
  <c r="EK14" i="1" s="1"/>
  <c r="ED10" i="1"/>
  <c r="EE10" i="1" s="1"/>
  <c r="EL18" i="1"/>
  <c r="EN18" i="1"/>
  <c r="ER18" i="1" s="1"/>
  <c r="ES18" i="1" s="1"/>
  <c r="EW18" i="1" s="1"/>
  <c r="EK9" i="1"/>
  <c r="EK13" i="1"/>
  <c r="EY19" i="1"/>
  <c r="EO18" i="1"/>
  <c r="ED16" i="1" l="1"/>
  <c r="EE16" i="1" s="1"/>
  <c r="EI16" i="1" s="1"/>
  <c r="EK16" i="1" s="1"/>
  <c r="EA16" i="1"/>
  <c r="EI10" i="1"/>
  <c r="EK10" i="1" s="1"/>
  <c r="ED17" i="1"/>
  <c r="EE17" i="1" s="1"/>
  <c r="EI17" i="1" s="1"/>
  <c r="EK17" i="1" s="1"/>
  <c r="EA17" i="1"/>
  <c r="BM8" i="1"/>
  <c r="BL20" i="1"/>
  <c r="ED12" i="1"/>
  <c r="EE12" i="1" s="1"/>
  <c r="EI12" i="1" s="1"/>
  <c r="EK12" i="1" s="1"/>
  <c r="EA12" i="1"/>
  <c r="ED11" i="1"/>
  <c r="EE11" i="1" s="1"/>
  <c r="EI11" i="1" s="1"/>
  <c r="EK11" i="1" s="1"/>
  <c r="EA11" i="1"/>
  <c r="FA20" i="1"/>
  <c r="FE8" i="1"/>
  <c r="EL15" i="1"/>
  <c r="EN15" i="1"/>
  <c r="ER15" i="1" s="1"/>
  <c r="ES15" i="1" s="1"/>
  <c r="EW15" i="1" s="1"/>
  <c r="EL14" i="1"/>
  <c r="EN14" i="1"/>
  <c r="EO14" i="1" s="1"/>
  <c r="EN13" i="1"/>
  <c r="EL13" i="1"/>
  <c r="EZ19" i="1"/>
  <c r="FB19" i="1"/>
  <c r="FC19" i="1" s="1"/>
  <c r="EN9" i="1"/>
  <c r="ER9" i="1" s="1"/>
  <c r="ES9" i="1" s="1"/>
  <c r="EW9" i="1" s="1"/>
  <c r="EL9" i="1"/>
  <c r="EY18" i="1"/>
  <c r="ER13" i="1"/>
  <c r="ES13" i="1" s="1"/>
  <c r="EW13" i="1" s="1"/>
  <c r="EO13" i="1"/>
  <c r="EO15" i="1" l="1"/>
  <c r="EN10" i="1"/>
  <c r="EO10" i="1" s="1"/>
  <c r="EL10" i="1"/>
  <c r="EO9" i="1"/>
  <c r="EL17" i="1"/>
  <c r="EN17" i="1"/>
  <c r="EN11" i="1"/>
  <c r="EL11" i="1"/>
  <c r="EL12" i="1"/>
  <c r="EN12" i="1"/>
  <c r="BM20" i="1"/>
  <c r="BQ8" i="1"/>
  <c r="EL16" i="1"/>
  <c r="EN16" i="1"/>
  <c r="FE20" i="1"/>
  <c r="FO8" i="1"/>
  <c r="FO20" i="1" s="1"/>
  <c r="ER14" i="1"/>
  <c r="ES14" i="1" s="1"/>
  <c r="EW14" i="1" s="1"/>
  <c r="ER10" i="1"/>
  <c r="ES10" i="1" s="1"/>
  <c r="EW10" i="1" s="1"/>
  <c r="EY10" i="1" s="1"/>
  <c r="FF19" i="1"/>
  <c r="FG19" i="1" s="1"/>
  <c r="FB18" i="1"/>
  <c r="FF18" i="1" s="1"/>
  <c r="FG18" i="1" s="1"/>
  <c r="FK18" i="1" s="1"/>
  <c r="EZ18" i="1"/>
  <c r="EY15" i="1"/>
  <c r="EY9" i="1"/>
  <c r="EY13" i="1"/>
  <c r="EY14" i="1"/>
  <c r="FC18" i="1" l="1"/>
  <c r="BQ20" i="1"/>
  <c r="BS8" i="1"/>
  <c r="FK19" i="1"/>
  <c r="FM19" i="1" s="1"/>
  <c r="ER11" i="1"/>
  <c r="ES11" i="1" s="1"/>
  <c r="EW11" i="1" s="1"/>
  <c r="EY11" i="1" s="1"/>
  <c r="EO11" i="1"/>
  <c r="ER16" i="1"/>
  <c r="ES16" i="1" s="1"/>
  <c r="EW16" i="1" s="1"/>
  <c r="EY16" i="1" s="1"/>
  <c r="EO16" i="1"/>
  <c r="ER12" i="1"/>
  <c r="ES12" i="1" s="1"/>
  <c r="EW12" i="1" s="1"/>
  <c r="EY12" i="1" s="1"/>
  <c r="EO12" i="1"/>
  <c r="ER17" i="1"/>
  <c r="ES17" i="1" s="1"/>
  <c r="EW17" i="1" s="1"/>
  <c r="EY17" i="1" s="1"/>
  <c r="EO17" i="1"/>
  <c r="EZ10" i="1"/>
  <c r="FB10" i="1"/>
  <c r="FC10" i="1" s="1"/>
  <c r="EZ9" i="1"/>
  <c r="FB9" i="1"/>
  <c r="FC9" i="1" s="1"/>
  <c r="FB15" i="1"/>
  <c r="FF15" i="1" s="1"/>
  <c r="FG15" i="1" s="1"/>
  <c r="FK15" i="1" s="1"/>
  <c r="EZ15" i="1"/>
  <c r="FB14" i="1"/>
  <c r="FC14" i="1" s="1"/>
  <c r="EZ14" i="1"/>
  <c r="FB13" i="1"/>
  <c r="FF13" i="1" s="1"/>
  <c r="FG13" i="1" s="1"/>
  <c r="FK13" i="1" s="1"/>
  <c r="EZ13" i="1"/>
  <c r="FM18" i="1"/>
  <c r="FC13" i="1"/>
  <c r="FP19" i="1" l="1"/>
  <c r="FQ19" i="1" s="1"/>
  <c r="FN19" i="1"/>
  <c r="BS20" i="1"/>
  <c r="BT8" i="1"/>
  <c r="BT20" i="1" s="1"/>
  <c r="BV8" i="1"/>
  <c r="EZ17" i="1"/>
  <c r="FB17" i="1"/>
  <c r="FB16" i="1"/>
  <c r="EZ16" i="1"/>
  <c r="FB11" i="1"/>
  <c r="EZ11" i="1"/>
  <c r="FB12" i="1"/>
  <c r="EZ12" i="1"/>
  <c r="FF9" i="1"/>
  <c r="FG9" i="1" s="1"/>
  <c r="FK9" i="1" s="1"/>
  <c r="FM9" i="1" s="1"/>
  <c r="FF14" i="1"/>
  <c r="FG14" i="1" s="1"/>
  <c r="FK14" i="1" s="1"/>
  <c r="FM14" i="1" s="1"/>
  <c r="FC15" i="1"/>
  <c r="FF10" i="1"/>
  <c r="FG10" i="1" s="1"/>
  <c r="FN18" i="1"/>
  <c r="FP18" i="1"/>
  <c r="FQ18" i="1" s="1"/>
  <c r="FM15" i="1"/>
  <c r="FM13" i="1"/>
  <c r="FF12" i="1" l="1"/>
  <c r="FG12" i="1" s="1"/>
  <c r="FK12" i="1" s="1"/>
  <c r="FM12" i="1" s="1"/>
  <c r="FC12" i="1"/>
  <c r="FF11" i="1"/>
  <c r="FG11" i="1" s="1"/>
  <c r="FK11" i="1" s="1"/>
  <c r="FM11" i="1" s="1"/>
  <c r="FC11" i="1"/>
  <c r="FC16" i="1"/>
  <c r="FF16" i="1"/>
  <c r="FG16" i="1" s="1"/>
  <c r="FK16" i="1" s="1"/>
  <c r="FM16" i="1" s="1"/>
  <c r="FK10" i="1"/>
  <c r="FM10" i="1" s="1"/>
  <c r="FF17" i="1"/>
  <c r="FG17" i="1" s="1"/>
  <c r="FK17" i="1" s="1"/>
  <c r="FM17" i="1" s="1"/>
  <c r="FC17" i="1"/>
  <c r="BZ8" i="1"/>
  <c r="BW8" i="1"/>
  <c r="BW20" i="1" s="1"/>
  <c r="BV20" i="1"/>
  <c r="FP15" i="1"/>
  <c r="FQ15" i="1" s="1"/>
  <c r="FN15" i="1"/>
  <c r="FP9" i="1"/>
  <c r="FQ9" i="1" s="1"/>
  <c r="FN9" i="1"/>
  <c r="FN14" i="1"/>
  <c r="FP14" i="1"/>
  <c r="FQ14" i="1" s="1"/>
  <c r="FP13" i="1"/>
  <c r="FQ13" i="1" s="1"/>
  <c r="FN13" i="1"/>
  <c r="FN10" i="1" l="1"/>
  <c r="FP10" i="1"/>
  <c r="FQ10" i="1" s="1"/>
  <c r="FP17" i="1"/>
  <c r="FQ17" i="1" s="1"/>
  <c r="FN17" i="1"/>
  <c r="FP11" i="1"/>
  <c r="FQ11" i="1" s="1"/>
  <c r="FN11" i="1"/>
  <c r="FN16" i="1"/>
  <c r="FP16" i="1"/>
  <c r="FQ16" i="1" s="1"/>
  <c r="CA8" i="1"/>
  <c r="BZ20" i="1"/>
  <c r="FN12" i="1"/>
  <c r="FP12" i="1"/>
  <c r="FQ12" i="1" s="1"/>
  <c r="CA20" i="1" l="1"/>
  <c r="CE8" i="1"/>
  <c r="CE20" i="1" l="1"/>
  <c r="CG8" i="1"/>
  <c r="CG20" i="1" l="1"/>
  <c r="CJ8" i="1"/>
  <c r="CH8" i="1"/>
  <c r="CH20" i="1" s="1"/>
  <c r="CJ20" i="1" l="1"/>
  <c r="CN8" i="1"/>
  <c r="CK8" i="1"/>
  <c r="CK20" i="1" s="1"/>
  <c r="CN20" i="1" l="1"/>
  <c r="CO8" i="1"/>
  <c r="CS8" i="1" l="1"/>
  <c r="CO20" i="1"/>
  <c r="CS20" i="1" l="1"/>
  <c r="CU8" i="1"/>
  <c r="CV8" i="1" l="1"/>
  <c r="CV20" i="1" s="1"/>
  <c r="CU20" i="1"/>
  <c r="CX8" i="1"/>
  <c r="CX20" i="1" l="1"/>
  <c r="CY8" i="1"/>
  <c r="CY20" i="1" s="1"/>
  <c r="DB8" i="1"/>
  <c r="DB20" i="1" l="1"/>
  <c r="DC8" i="1"/>
  <c r="DC20" i="1" l="1"/>
  <c r="DG8" i="1"/>
  <c r="DG20" i="1" l="1"/>
  <c r="DI8" i="1"/>
  <c r="DI20" i="1" l="1"/>
  <c r="DL8" i="1"/>
  <c r="DJ8" i="1"/>
  <c r="DJ20" i="1" s="1"/>
  <c r="DL20" i="1" l="1"/>
  <c r="DM8" i="1"/>
  <c r="DM20" i="1" s="1"/>
  <c r="DP8" i="1"/>
  <c r="DP20" i="1" l="1"/>
  <c r="DQ8" i="1"/>
  <c r="DQ20" i="1" l="1"/>
  <c r="DU8" i="1"/>
  <c r="DU20" i="1" l="1"/>
  <c r="DW8" i="1"/>
  <c r="DZ8" i="1" l="1"/>
  <c r="DX8" i="1"/>
  <c r="DX20" i="1" s="1"/>
  <c r="DW20" i="1"/>
  <c r="DZ20" i="1" l="1"/>
  <c r="ED8" i="1"/>
  <c r="EA8" i="1"/>
  <c r="EA20" i="1" s="1"/>
  <c r="ED20" i="1" l="1"/>
  <c r="EE8" i="1"/>
  <c r="EE20" i="1" l="1"/>
  <c r="EI8" i="1"/>
  <c r="EK8" i="1" l="1"/>
  <c r="EI20" i="1"/>
  <c r="EK20" i="1" l="1"/>
  <c r="EL8" i="1"/>
  <c r="EL20" i="1" s="1"/>
  <c r="EN8" i="1"/>
  <c r="EO8" i="1" l="1"/>
  <c r="EO20" i="1" s="1"/>
  <c r="ER8" i="1"/>
  <c r="EN20" i="1"/>
  <c r="ES8" i="1" l="1"/>
  <c r="ER20" i="1"/>
  <c r="ES20" i="1" l="1"/>
  <c r="EW8" i="1"/>
  <c r="EY8" i="1" l="1"/>
  <c r="EW20" i="1"/>
  <c r="FB8" i="1" l="1"/>
  <c r="EZ8" i="1"/>
  <c r="EZ20" i="1" s="1"/>
  <c r="EY20" i="1"/>
  <c r="FB20" i="1" l="1"/>
  <c r="FC8" i="1"/>
  <c r="FC20" i="1" s="1"/>
  <c r="FF8" i="1"/>
  <c r="FF20" i="1" l="1"/>
  <c r="FG8" i="1"/>
  <c r="FK8" i="1" l="1"/>
  <c r="FG20" i="1"/>
  <c r="FK20" i="1" l="1"/>
  <c r="FM8" i="1"/>
  <c r="FN8" i="1" l="1"/>
  <c r="FN20" i="1" s="1"/>
  <c r="FP8" i="1"/>
  <c r="FM20" i="1"/>
  <c r="FQ8" i="1" l="1"/>
  <c r="FQ20" i="1" s="1"/>
  <c r="FP20" i="1"/>
</calcChain>
</file>

<file path=xl/sharedStrings.xml><?xml version="1.0" encoding="utf-8"?>
<sst xmlns="http://schemas.openxmlformats.org/spreadsheetml/2006/main" count="354" uniqueCount="97">
  <si>
    <t>Date</t>
  </si>
  <si>
    <t>Rétiré par</t>
  </si>
  <si>
    <t>Part Number</t>
  </si>
  <si>
    <t xml:space="preserve">PIECES DETACHEES </t>
  </si>
  <si>
    <t>Etagère</t>
  </si>
  <si>
    <t>Reworkable/ Non-Reworkable</t>
  </si>
  <si>
    <t>009-0025116</t>
  </si>
  <si>
    <t>445-0711952</t>
  </si>
  <si>
    <t>445-0720148</t>
  </si>
  <si>
    <t>445-0689219</t>
  </si>
  <si>
    <t>445-0694905</t>
  </si>
  <si>
    <t>445-0681657</t>
  </si>
  <si>
    <t>009-0024005</t>
  </si>
  <si>
    <t>009-0028273</t>
  </si>
  <si>
    <t>009-0024929</t>
  </si>
  <si>
    <t>445-0698795</t>
  </si>
  <si>
    <t>009-0024928</t>
  </si>
  <si>
    <t>STOCK</t>
  </si>
  <si>
    <t>Part Name</t>
  </si>
  <si>
    <t>Valeur unitaire FCFA</t>
  </si>
  <si>
    <t>QTE</t>
  </si>
  <si>
    <t>Vateur total</t>
  </si>
  <si>
    <t>ETAGERE</t>
  </si>
  <si>
    <t>R</t>
  </si>
  <si>
    <t>N/A</t>
  </si>
  <si>
    <t>497-0464481</t>
  </si>
  <si>
    <t>N</t>
  </si>
  <si>
    <t>Stock au 31/12/2019</t>
  </si>
  <si>
    <t>Stock initial</t>
  </si>
  <si>
    <t>Entrée</t>
  </si>
  <si>
    <t>Quantité au</t>
  </si>
  <si>
    <t>Valeur Unitaire HT au</t>
  </si>
  <si>
    <t>Valeur Total HT au</t>
  </si>
  <si>
    <t>CMP</t>
  </si>
  <si>
    <t>Sortie</t>
  </si>
  <si>
    <t>Stock Final</t>
  </si>
  <si>
    <t>N°</t>
  </si>
  <si>
    <t>CR Unitaire HT au</t>
  </si>
  <si>
    <t>FILIALE :</t>
  </si>
  <si>
    <t>FILIALE</t>
  </si>
  <si>
    <t>GESTION DE STOCK PIECES DETACHEES</t>
  </si>
  <si>
    <t>Noms</t>
  </si>
  <si>
    <t>Clients</t>
  </si>
  <si>
    <t>Type</t>
  </si>
  <si>
    <t>Type (R/N)</t>
  </si>
  <si>
    <t>Prix de revient unit.</t>
  </si>
  <si>
    <t>Valeur Initiale</t>
  </si>
  <si>
    <t>Qté entrée</t>
  </si>
  <si>
    <t>Qté Initiale</t>
  </si>
  <si>
    <t>Qté Finale</t>
  </si>
  <si>
    <t>Stock Disponible</t>
  </si>
  <si>
    <t>Valeur</t>
  </si>
  <si>
    <t>Distinateur</t>
  </si>
  <si>
    <t>Quantité entrée jusqu'au</t>
  </si>
  <si>
    <t>CMP au</t>
  </si>
  <si>
    <t>2</t>
  </si>
  <si>
    <t>96363</t>
  </si>
  <si>
    <t>1</t>
  </si>
  <si>
    <t>12</t>
  </si>
  <si>
    <t xml:space="preserve">  </t>
  </si>
  <si>
    <t>22/01/2020</t>
  </si>
  <si>
    <t>7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</si>
  <si>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</si>
  <si>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</si>
  <si>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</si>
  <si>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</si>
  <si>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</si>
  <si>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</si>
  <si>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</si>
  <si>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</si>
  <si>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</si>
  <si>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</si>
  <si>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</si>
  <si>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</si>
  <si>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TOTO 1</t>
  </si>
  <si>
    <t>TOTO 2</t>
  </si>
  <si>
    <t>TOTO 3</t>
  </si>
  <si>
    <t>TOTO 4</t>
  </si>
  <si>
    <t>TOTO 5</t>
  </si>
  <si>
    <t>TOTO 6</t>
  </si>
  <si>
    <t>TOTO 7</t>
  </si>
  <si>
    <t>Pièce 1</t>
  </si>
  <si>
    <t>Pièce 2</t>
  </si>
  <si>
    <t>Pièce 3</t>
  </si>
  <si>
    <t>Pièce 4</t>
  </si>
  <si>
    <t>Pièce 5</t>
  </si>
  <si>
    <t>Pièce 6</t>
  </si>
  <si>
    <t>Pièce 7</t>
  </si>
  <si>
    <t>Pièce 8</t>
  </si>
  <si>
    <t>Pièce 9</t>
  </si>
  <si>
    <t>Pièce 10</t>
  </si>
  <si>
    <t>Pièce 11</t>
  </si>
  <si>
    <t>Pièce 12</t>
  </si>
  <si>
    <t>Filiale 1</t>
  </si>
  <si>
    <t>428496</t>
  </si>
  <si>
    <t>61356,5714285714</t>
  </si>
  <si>
    <t>9696,91666666667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</si>
</sst>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_-;\-* #,##0.00_-;_-* &quot;-&quot;??_-;_-@_-"/>
    <numFmt numFmtId="165" formatCode="000\-0000000"/>
    <numFmt numFmtId="166" formatCode="#,##0\ _€"/>
    <numFmt numFmtId="167" formatCode="0_ ;\-0\ "/>
    <numFmt numFmtId="168" formatCode="_-* #,##0_-;\-* #,##0_-;_-* &quot;-&quot;??_-;_-@_-"/>
    <numFmt numFmtId="171" formatCode="[$-F800]dddd\,\ mmmm\ dd\,\ yyyy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2"/>
      <color theme="1"/>
      <name val="MV Boli"/>
    </font>
    <font>
      <sz val="11"/>
      <name val="MV Boli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b/>
      <sz val="11"/>
      <color theme="0"/>
      <name val="Century Gothic"/>
      <family val="2"/>
    </font>
    <font>
      <b/>
      <sz val="11"/>
      <color theme="1"/>
      <name val="Century Gothic"/>
      <family val="2"/>
    </font>
    <font>
      <b/>
      <sz val="10"/>
      <color theme="1"/>
      <name val="Century Gothic"/>
      <family val="2"/>
    </font>
    <font>
      <b/>
      <sz val="16"/>
      <color theme="4" tint="-0.249977111117893"/>
      <name val="Century Gothic"/>
      <family val="2"/>
    </font>
    <font>
      <b/>
      <sz val="10"/>
      <name val="Century Gothic"/>
      <family val="2"/>
    </font>
    <font>
      <sz val="11"/>
      <name val="Century Gothic"/>
      <family val="2"/>
    </font>
    <font>
      <b/>
      <sz val="9"/>
      <color theme="0"/>
      <name val="Century Gothic"/>
      <family val="2"/>
    </font>
    <font>
      <sz val="8"/>
      <name val="Century Gothic"/>
      <family val="2"/>
    </font>
    <font>
      <sz val="10"/>
      <color theme="1"/>
      <name val="Century Gothic"/>
      <family val="2"/>
    </font>
    <font>
      <b/>
      <sz val="9"/>
      <color rgb="FF00B050"/>
      <name val="Century Gothic"/>
      <family val="2"/>
    </font>
    <font>
      <sz val="9"/>
      <color theme="1"/>
      <name val="Century Gothic"/>
      <family val="2"/>
    </font>
    <font>
      <b/>
      <sz val="9"/>
      <color rgb="FFC00000"/>
      <name val="Century Gothic"/>
      <family val="2"/>
    </font>
    <font>
      <sz val="9"/>
      <name val="Century Gothic"/>
      <family val="2"/>
    </font>
    <font>
      <b/>
      <sz val="9"/>
      <color theme="1"/>
      <name val="Century Gothic"/>
      <family val="2"/>
    </font>
    <font>
      <sz val="8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DC4070"/>
        <bgColor indexed="64"/>
      </patternFill>
    </fill>
    <fill>
      <patternFill patternType="solid">
        <fgColor rgb="FFECBEC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AAD8E4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theme="0"/>
      </right>
      <top/>
      <bottom/>
      <diagonal/>
    </border>
    <border>
      <left/>
      <right style="thick">
        <color theme="0"/>
      </right>
      <top/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/>
      <diagonal/>
    </border>
  </borders>
  <cellStyleXfs count="6">
    <xf numFmtId="0" fontId="0" fillId="0" borderId="0"/>
    <xf numFmtId="0" fontId="4" fillId="2" borderId="2">
      <alignment horizontal="center" vertical="center"/>
    </xf>
    <xf numFmtId="0" fontId="5" fillId="3" borderId="1"/>
    <xf numFmtId="0" fontId="6" fillId="0" borderId="0"/>
    <xf numFmtId="0" fontId="7" fillId="0" borderId="0"/>
    <xf numFmtId="164" fontId="7" fillId="0" borderId="0" applyFont="0" applyFill="0" applyBorder="0" applyAlignment="0" applyProtection="0"/>
  </cellStyleXfs>
  <cellXfs count="89">
    <xf numFmtId="0" fontId="0" fillId="0" borderId="0" xfId="0"/>
    <xf numFmtId="167" fontId="9" fillId="0" borderId="0" xfId="3" applyNumberFormat="1" applyFont="1" applyAlignment="1">
      <alignment horizontal="left"/>
    </xf>
    <xf numFmtId="0" fontId="9" fillId="0" borderId="0" xfId="3" applyFont="1"/>
    <xf numFmtId="166" fontId="9" fillId="0" borderId="0" xfId="3" applyNumberFormat="1" applyFont="1"/>
    <xf numFmtId="166" fontId="9" fillId="0" borderId="0" xfId="3" applyNumberFormat="1" applyFont="1" applyAlignment="1">
      <alignment horizontal="center"/>
    </xf>
    <xf numFmtId="167" fontId="9" fillId="0" borderId="0" xfId="3" applyNumberFormat="1" applyFont="1" applyAlignment="1">
      <alignment horizontal="center"/>
    </xf>
    <xf numFmtId="167" fontId="10" fillId="0" borderId="0" xfId="4" applyNumberFormat="1" applyFont="1" applyAlignment="1">
      <alignment horizontal="center"/>
    </xf>
    <xf numFmtId="3" fontId="10" fillId="0" borderId="0" xfId="4" applyNumberFormat="1" applyFont="1"/>
    <xf numFmtId="166" fontId="9" fillId="0" borderId="0" xfId="4" applyNumberFormat="1" applyFont="1"/>
    <xf numFmtId="3" fontId="10" fillId="0" borderId="0" xfId="3" applyNumberFormat="1" applyFont="1"/>
    <xf numFmtId="166" fontId="10" fillId="0" borderId="0" xfId="3" applyNumberFormat="1" applyFont="1" applyAlignment="1">
      <alignment horizontal="center"/>
    </xf>
    <xf numFmtId="168" fontId="9" fillId="0" borderId="0" xfId="5" applyNumberFormat="1" applyFont="1"/>
    <xf numFmtId="0" fontId="11" fillId="12" borderId="0" xfId="0" applyFont="1" applyFill="1"/>
    <xf numFmtId="0" fontId="3" fillId="0" borderId="0" xfId="0" applyFont="1"/>
    <xf numFmtId="0" fontId="3" fillId="0" borderId="0" xfId="0" applyFont="1" applyAlignment="1">
      <alignment horizontal="center"/>
    </xf>
    <xf numFmtId="165" fontId="3" fillId="0" borderId="0" xfId="0" applyNumberFormat="1" applyFont="1" applyAlignment="1">
      <alignment horizontal="center"/>
    </xf>
    <xf numFmtId="0" fontId="3" fillId="0" borderId="0" xfId="0" applyFont="1" applyBorder="1"/>
    <xf numFmtId="0" fontId="3" fillId="0" borderId="0" xfId="0" applyFont="1" applyFill="1" applyBorder="1"/>
    <xf numFmtId="0" fontId="3" fillId="0" borderId="0" xfId="0" applyFont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0" fontId="12" fillId="0" borderId="0" xfId="0" applyFont="1" applyBorder="1"/>
    <xf numFmtId="0" fontId="8" fillId="7" borderId="0" xfId="0" applyFont="1" applyFill="1" applyAlignment="1" applyProtection="1">
      <alignment horizontal="center" wrapText="1"/>
      <protection locked="0"/>
    </xf>
    <xf numFmtId="166" fontId="3" fillId="0" borderId="0" xfId="0" applyNumberFormat="1" applyFont="1" applyBorder="1" applyAlignment="1">
      <alignment horizontal="center"/>
    </xf>
    <xf numFmtId="0" fontId="13" fillId="7" borderId="0" xfId="0" applyFont="1" applyFill="1" applyAlignment="1">
      <alignment horizontal="center" wrapText="1"/>
    </xf>
    <xf numFmtId="0" fontId="13" fillId="7" borderId="0" xfId="0" applyNumberFormat="1" applyFont="1" applyFill="1"/>
    <xf numFmtId="0" fontId="0" fillId="11" borderId="0" xfId="0" applyFont="1" applyFill="1"/>
    <xf numFmtId="0" fontId="2" fillId="11" borderId="0" xfId="0" applyFont="1" applyFill="1"/>
    <xf numFmtId="0" fontId="15" fillId="7" borderId="0" xfId="0" applyNumberFormat="1" applyFont="1" applyFill="1"/>
    <xf numFmtId="0" fontId="15" fillId="13" borderId="0" xfId="0" applyFont="1" applyFill="1" applyAlignment="1">
      <alignment horizontal="center" wrapText="1"/>
    </xf>
    <xf numFmtId="0" fontId="15" fillId="5" borderId="0" xfId="0" applyFont="1" applyFill="1" applyAlignment="1">
      <alignment horizontal="left"/>
    </xf>
    <xf numFmtId="0" fontId="15" fillId="5" borderId="0" xfId="0" applyFont="1" applyFill="1" applyAlignment="1">
      <alignment horizontal="center"/>
    </xf>
    <xf numFmtId="0" fontId="16" fillId="5" borderId="0" xfId="0" applyFont="1" applyFill="1"/>
    <xf numFmtId="0" fontId="8" fillId="5" borderId="0" xfId="0" applyFont="1" applyFill="1" applyAlignment="1">
      <alignment horizontal="left" wrapText="1"/>
    </xf>
    <xf numFmtId="0" fontId="8" fillId="5" borderId="0" xfId="0" applyFont="1" applyFill="1" applyAlignment="1">
      <alignment horizontal="center" wrapText="1"/>
    </xf>
    <xf numFmtId="0" fontId="1" fillId="5" borderId="0" xfId="0" applyFont="1" applyFill="1"/>
    <xf numFmtId="0" fontId="1" fillId="5" borderId="0" xfId="0" applyFont="1" applyFill="1" applyAlignment="1">
      <alignment horizontal="center"/>
    </xf>
    <xf numFmtId="0" fontId="1" fillId="5" borderId="0" xfId="0" applyNumberFormat="1" applyFont="1" applyFill="1" applyAlignment="1">
      <alignment horizontal="center"/>
    </xf>
    <xf numFmtId="0" fontId="17" fillId="4" borderId="0" xfId="0" applyFont="1" applyFill="1" applyAlignment="1">
      <alignment horizontal="center" vertical="center" wrapText="1"/>
    </xf>
    <xf numFmtId="0" fontId="17" fillId="5" borderId="0" xfId="0" applyFont="1" applyFill="1" applyBorder="1" applyAlignment="1">
      <alignment horizontal="center" vertical="center" wrapText="1"/>
    </xf>
    <xf numFmtId="0" fontId="1" fillId="0" borderId="0" xfId="0" applyFont="1"/>
    <xf numFmtId="0" fontId="17" fillId="4" borderId="6" xfId="0" applyFont="1" applyFill="1" applyBorder="1" applyAlignment="1">
      <alignment horizontal="center" vertical="center" wrapText="1"/>
    </xf>
    <xf numFmtId="0" fontId="17" fillId="4" borderId="10" xfId="0" applyFont="1" applyFill="1" applyBorder="1" applyAlignment="1">
      <alignment horizontal="center" vertical="center" wrapText="1"/>
    </xf>
    <xf numFmtId="0" fontId="8" fillId="4" borderId="6" xfId="0" applyFont="1" applyFill="1" applyBorder="1" applyAlignment="1">
      <alignment horizontal="center" vertical="center" wrapText="1"/>
    </xf>
    <xf numFmtId="166" fontId="17" fillId="4" borderId="5" xfId="0" applyNumberFormat="1" applyFont="1" applyFill="1" applyBorder="1" applyAlignment="1">
      <alignment horizontal="center" vertical="center" wrapText="1"/>
    </xf>
    <xf numFmtId="0" fontId="17" fillId="4" borderId="5" xfId="0" applyFont="1" applyFill="1" applyBorder="1" applyAlignment="1">
      <alignment horizontal="center" vertical="center" wrapText="1"/>
    </xf>
    <xf numFmtId="0" fontId="17" fillId="4" borderId="0" xfId="0" applyNumberFormat="1" applyFont="1" applyFill="1" applyAlignment="1">
      <alignment horizontal="center" vertical="center" wrapText="1"/>
    </xf>
    <xf numFmtId="14" fontId="17" fillId="4" borderId="0" xfId="0" applyNumberFormat="1" applyFont="1" applyFill="1" applyAlignment="1">
      <alignment horizontal="left" vertical="center" wrapText="1"/>
    </xf>
    <xf numFmtId="14" fontId="17" fillId="4" borderId="0" xfId="0" applyNumberFormat="1" applyFont="1" applyFill="1" applyAlignment="1">
      <alignment horizontal="center" vertical="center" wrapText="1"/>
    </xf>
    <xf numFmtId="14" fontId="17" fillId="5" borderId="0" xfId="0" applyNumberFormat="1" applyFont="1" applyFill="1" applyAlignment="1">
      <alignment horizontal="center" vertical="center" wrapText="1"/>
    </xf>
    <xf numFmtId="0" fontId="18" fillId="14" borderId="0" xfId="0" applyNumberFormat="1" applyFont="1" applyFill="1" applyAlignment="1">
      <alignment horizontal="center"/>
    </xf>
    <xf numFmtId="0" fontId="19" fillId="14" borderId="0" xfId="0" applyFont="1" applyFill="1" applyAlignment="1">
      <alignment horizontal="center"/>
    </xf>
    <xf numFmtId="0" fontId="19" fillId="14" borderId="0" xfId="0" applyFont="1" applyFill="1" applyAlignment="1">
      <alignment horizontal="left"/>
    </xf>
    <xf numFmtId="0" fontId="19" fillId="5" borderId="0" xfId="0" applyFont="1" applyFill="1" applyAlignment="1">
      <alignment horizontal="center"/>
    </xf>
    <xf numFmtId="3" fontId="19" fillId="8" borderId="0" xfId="0" applyNumberFormat="1" applyFont="1" applyFill="1" applyAlignment="1">
      <alignment horizontal="center"/>
    </xf>
    <xf numFmtId="0" fontId="19" fillId="8" borderId="0" xfId="0" applyFont="1" applyFill="1"/>
    <xf numFmtId="3" fontId="20" fillId="9" borderId="0" xfId="0" applyNumberFormat="1" applyFont="1" applyFill="1" applyAlignment="1">
      <alignment horizontal="center" wrapText="1"/>
    </xf>
    <xf numFmtId="0" fontId="19" fillId="9" borderId="0" xfId="0" applyFont="1" applyFill="1" applyAlignment="1">
      <alignment horizontal="center"/>
    </xf>
    <xf numFmtId="166" fontId="21" fillId="9" borderId="0" xfId="0" applyNumberFormat="1" applyFont="1" applyFill="1" applyAlignment="1">
      <alignment horizontal="center" wrapText="1"/>
    </xf>
    <xf numFmtId="3" fontId="22" fillId="6" borderId="0" xfId="0" applyNumberFormat="1" applyFont="1" applyFill="1" applyAlignment="1">
      <alignment horizontal="center" wrapText="1"/>
    </xf>
    <xf numFmtId="3" fontId="23" fillId="6" borderId="0" xfId="0" applyNumberFormat="1" applyFont="1" applyFill="1" applyAlignment="1">
      <alignment wrapText="1"/>
    </xf>
    <xf numFmtId="3" fontId="23" fillId="6" borderId="0" xfId="0" applyNumberFormat="1" applyFont="1" applyFill="1" applyAlignment="1">
      <alignment horizontal="center" wrapText="1"/>
    </xf>
    <xf numFmtId="3" fontId="24" fillId="10" borderId="0" xfId="0" applyNumberFormat="1" applyFont="1" applyFill="1" applyAlignment="1">
      <alignment horizontal="center" wrapText="1"/>
    </xf>
    <xf numFmtId="3" fontId="19" fillId="10" borderId="0" xfId="0" applyNumberFormat="1" applyFont="1" applyFill="1"/>
    <xf numFmtId="0" fontId="21" fillId="10" borderId="0" xfId="0" applyFont="1" applyFill="1" applyAlignment="1">
      <alignment horizontal="center" wrapText="1"/>
    </xf>
    <xf numFmtId="0" fontId="1" fillId="14" borderId="0" xfId="0" applyFont="1" applyFill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3" fontId="11" fillId="4" borderId="0" xfId="0" applyNumberFormat="1" applyFont="1" applyFill="1" applyAlignment="1">
      <alignment horizontal="center"/>
    </xf>
    <xf numFmtId="3" fontId="19" fillId="15" borderId="0" xfId="0" applyNumberFormat="1" applyFont="1" applyFill="1" applyAlignment="1">
      <alignment horizontal="center"/>
    </xf>
    <xf numFmtId="0" fontId="19" fillId="15" borderId="0" xfId="0" applyFont="1" applyFill="1"/>
    <xf numFmtId="1" fontId="3" fillId="0" borderId="0" xfId="0" applyNumberFormat="1" applyFont="1" applyBorder="1" applyAlignment="1">
      <alignment horizontal="center"/>
    </xf>
    <xf numFmtId="1" fontId="0" fillId="0" borderId="0" xfId="0" applyNumberFormat="1"/>
    <xf numFmtId="1" fontId="3" fillId="0" borderId="0" xfId="0" applyNumberFormat="1" applyFont="1" applyAlignment="1">
      <alignment horizontal="center"/>
    </xf>
    <xf numFmtId="0" fontId="0" fillId="0" borderId="0" xfId="0" applyNumberFormat="1"/>
    <xf numFmtId="14" fontId="3" fillId="0" borderId="0" xfId="0" applyNumberFormat="1" applyFont="1" applyBorder="1" applyAlignment="1">
      <alignment horizontal="center"/>
    </xf>
    <xf numFmtId="14" fontId="0" fillId="0" borderId="0" xfId="0" applyNumberFormat="1"/>
    <xf numFmtId="3" fontId="20" fillId="16" borderId="0" xfId="0" applyNumberFormat="1" applyFont="1" applyFill="1" applyAlignment="1">
      <alignment horizontal="center" wrapText="1"/>
    </xf>
    <xf numFmtId="0" fontId="14" fillId="11" borderId="0" xfId="0" applyFont="1" applyFill="1" applyAlignment="1">
      <alignment horizontal="center"/>
    </xf>
    <xf numFmtId="0" fontId="17" fillId="4" borderId="0" xfId="0" applyNumberFormat="1" applyFont="1" applyFill="1" applyAlignment="1">
      <alignment horizontal="center" vertical="center" wrapText="1"/>
    </xf>
    <xf numFmtId="0" fontId="17" fillId="4" borderId="0" xfId="0" applyFont="1" applyFill="1" applyAlignment="1">
      <alignment horizontal="center" vertical="center" wrapText="1"/>
    </xf>
    <xf numFmtId="0" fontId="17" fillId="4" borderId="0" xfId="0" applyFont="1" applyFill="1" applyAlignment="1">
      <alignment horizontal="left" vertical="center" wrapText="1"/>
    </xf>
    <xf numFmtId="0" fontId="17" fillId="4" borderId="3" xfId="0" applyFont="1" applyFill="1" applyBorder="1" applyAlignment="1">
      <alignment horizontal="center" vertical="center" wrapText="1"/>
    </xf>
    <xf numFmtId="0" fontId="17" fillId="4" borderId="0" xfId="0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17" fontId="8" fillId="4" borderId="4" xfId="0" applyNumberFormat="1" applyFont="1" applyFill="1" applyBorder="1" applyAlignment="1">
      <alignment horizontal="center" vertical="center" wrapText="1"/>
    </xf>
    <xf numFmtId="0" fontId="8" fillId="4" borderId="4" xfId="0" applyFont="1" applyFill="1" applyBorder="1" applyAlignment="1">
      <alignment horizontal="center" vertical="center" wrapText="1"/>
    </xf>
    <xf numFmtId="171" fontId="3" fillId="0" borderId="0" xfId="0" applyNumberFormat="1" applyFont="1" applyBorder="1" applyAlignment="1">
      <alignment horizontal="center"/>
    </xf>
  </cellXfs>
  <cellStyles count="6">
    <cellStyle name="Milliers 3" xfId="5"/>
    <cellStyle name="Normal" xfId="0" builtinId="0"/>
    <cellStyle name="Normal 2" xfId="4"/>
    <cellStyle name="Normal 3" xfId="3"/>
    <cellStyle name="Style 1" xfId="1"/>
    <cellStyle name="Style 2" xfId="2"/>
  </cellStyles>
  <dxfs count="23">
    <dxf>
      <numFmt numFmtId="171" formatCode="[$-F800]dddd\,\ mmmm\ dd\,\ 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none"/>
      </font>
      <numFmt numFmtId="166" formatCode="#,##0\ _€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none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none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66" formatCode="#,##0\ _€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none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none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none"/>
      </font>
      <numFmt numFmtId="167" formatCode="0_ ;\-0\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fill>
        <patternFill patternType="none">
          <fgColor indexed="64"/>
          <bgColor indexed="6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" formatCode="0"/>
    </dxf>
    <dxf>
      <numFmt numFmtId="1" formatCode="0"/>
    </dxf>
    <dxf>
      <numFmt numFmtId="1" formatCode="0"/>
    </dxf>
    <dxf>
      <numFmt numFmtId="169" formatCode="#,##0.00\ &quot;€&quot;"/>
    </dxf>
    <dxf>
      <numFmt numFmtId="1" formatCode="0"/>
    </dxf>
  </dxfs>
  <tableStyles count="0" defaultTableStyle="TableStyleMedium2" defaultPivotStyle="PivotStyleLight16"/>
  <colors>
    <mruColors>
      <color rgb="FFAAD8E4"/>
      <color rgb="FFBCE0EA"/>
      <color rgb="FFB0DAE6"/>
      <color rgb="FF0000FF"/>
      <color rgb="FFCC0099"/>
      <color rgb="FFFF0066"/>
      <color rgb="FFECBEC2"/>
      <color rgb="FFC7A1E3"/>
      <color rgb="FFCC0066"/>
      <color rgb="FFE7AF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Entr&#233;e!A1"/><Relationship Id="rId2" Type="http://schemas.openxmlformats.org/officeDocument/2006/relationships/hyperlink" Target="#Sortie!A1"/><Relationship Id="rId1" Type="http://schemas.openxmlformats.org/officeDocument/2006/relationships/hyperlink" Target="#Stock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5</xdr:row>
      <xdr:rowOff>57151</xdr:rowOff>
    </xdr:from>
    <xdr:to>
      <xdr:col>1</xdr:col>
      <xdr:colOff>942975</xdr:colOff>
      <xdr:row>7</xdr:row>
      <xdr:rowOff>152401</xdr:rowOff>
    </xdr:to>
    <xdr:sp macro="[0]!EntréeDeMatériel" textlink="">
      <xdr:nvSpPr>
        <xdr:cNvPr id="2" name="ZoneTexte 1">
          <a:extLst>
            <a:ext uri="{FF2B5EF4-FFF2-40B4-BE49-F238E27FC236}">
              <a16:creationId xmlns:a16="http://schemas.microsoft.com/office/drawing/2014/main" xmlns="" id="{CC9DBB92-206A-4E95-A040-6B1F8EEFFF34}"/>
            </a:ext>
          </a:extLst>
        </xdr:cNvPr>
        <xdr:cNvSpPr txBox="1"/>
      </xdr:nvSpPr>
      <xdr:spPr>
        <a:xfrm>
          <a:off x="95250" y="1238251"/>
          <a:ext cx="1609725" cy="476250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Century Gothic" panose="020B0502020202020204" pitchFamily="34" charset="0"/>
            </a:rPr>
            <a:t>Entrée de pièces</a:t>
          </a:r>
        </a:p>
      </xdr:txBody>
    </xdr:sp>
    <xdr:clientData/>
  </xdr:twoCellAnchor>
  <xdr:twoCellAnchor>
    <xdr:from>
      <xdr:col>0</xdr:col>
      <xdr:colOff>66675</xdr:colOff>
      <xdr:row>14</xdr:row>
      <xdr:rowOff>47625</xdr:rowOff>
    </xdr:from>
    <xdr:to>
      <xdr:col>1</xdr:col>
      <xdr:colOff>933450</xdr:colOff>
      <xdr:row>16</xdr:row>
      <xdr:rowOff>104775</xdr:rowOff>
    </xdr:to>
    <xdr:sp macro="[0]!Retraitdematériel" textlink="">
      <xdr:nvSpPr>
        <xdr:cNvPr id="4" name="ZoneTexte 3">
          <a:extLst>
            <a:ext uri="{FF2B5EF4-FFF2-40B4-BE49-F238E27FC236}">
              <a16:creationId xmlns:a16="http://schemas.microsoft.com/office/drawing/2014/main" xmlns="" id="{EC70015C-5999-4F71-A334-EE53774B335C}"/>
            </a:ext>
          </a:extLst>
        </xdr:cNvPr>
        <xdr:cNvSpPr txBox="1"/>
      </xdr:nvSpPr>
      <xdr:spPr>
        <a:xfrm>
          <a:off x="66675" y="2943225"/>
          <a:ext cx="1628775" cy="438150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Century Gothic" panose="020B0502020202020204" pitchFamily="34" charset="0"/>
            </a:rPr>
            <a:t>Sortie de pièces</a:t>
          </a:r>
        </a:p>
      </xdr:txBody>
    </xdr:sp>
    <xdr:clientData/>
  </xdr:twoCellAnchor>
  <xdr:twoCellAnchor>
    <xdr:from>
      <xdr:col>5</xdr:col>
      <xdr:colOff>447675</xdr:colOff>
      <xdr:row>5</xdr:row>
      <xdr:rowOff>85726</xdr:rowOff>
    </xdr:from>
    <xdr:to>
      <xdr:col>8</xdr:col>
      <xdr:colOff>0</xdr:colOff>
      <xdr:row>7</xdr:row>
      <xdr:rowOff>123826</xdr:rowOff>
    </xdr:to>
    <xdr:sp macro="[0]!Gestion" textlink="">
      <xdr:nvSpPr>
        <xdr:cNvPr id="5" name="ZoneText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5F778904-994E-4B27-B2CB-7F4CEE8B5E60}"/>
            </a:ext>
          </a:extLst>
        </xdr:cNvPr>
        <xdr:cNvSpPr txBox="1"/>
      </xdr:nvSpPr>
      <xdr:spPr>
        <a:xfrm>
          <a:off x="4257675" y="1228726"/>
          <a:ext cx="1838325" cy="419100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Century Gothic" panose="020B0502020202020204" pitchFamily="34" charset="0"/>
            </a:rPr>
            <a:t>Afficher</a:t>
          </a:r>
          <a:r>
            <a:rPr lang="fr-FR" sz="1200" b="1" baseline="0">
              <a:solidFill>
                <a:srgbClr val="0000FF"/>
              </a:solidFill>
              <a:latin typeface="Century Gothic" panose="020B0502020202020204" pitchFamily="34" charset="0"/>
            </a:rPr>
            <a:t> le stock</a:t>
          </a:r>
          <a:endParaRPr lang="fr-FR" sz="1200" b="1">
            <a:solidFill>
              <a:srgbClr val="0000FF"/>
            </a:solidFill>
            <a:latin typeface="Century Gothic" panose="020B0502020202020204" pitchFamily="34" charset="0"/>
          </a:endParaRPr>
        </a:p>
      </xdr:txBody>
    </xdr:sp>
    <xdr:clientData/>
  </xdr:twoCellAnchor>
  <xdr:twoCellAnchor>
    <xdr:from>
      <xdr:col>5</xdr:col>
      <xdr:colOff>476250</xdr:colOff>
      <xdr:row>14</xdr:row>
      <xdr:rowOff>123825</xdr:rowOff>
    </xdr:from>
    <xdr:to>
      <xdr:col>7</xdr:col>
      <xdr:colOff>752475</xdr:colOff>
      <xdr:row>16</xdr:row>
      <xdr:rowOff>171451</xdr:rowOff>
    </xdr:to>
    <xdr:sp macro="[0]!Gestion" textlink="">
      <xdr:nvSpPr>
        <xdr:cNvPr id="6" name="ZoneTexte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3715D851-995F-4121-8ED3-C0F937E96FD5}"/>
            </a:ext>
          </a:extLst>
        </xdr:cNvPr>
        <xdr:cNvSpPr txBox="1"/>
      </xdr:nvSpPr>
      <xdr:spPr>
        <a:xfrm>
          <a:off x="4286250" y="2981325"/>
          <a:ext cx="1800225" cy="428626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Century Gothic" panose="020B0502020202020204" pitchFamily="34" charset="0"/>
            </a:rPr>
            <a:t>Afficher</a:t>
          </a:r>
          <a:r>
            <a:rPr lang="fr-FR" sz="1200" b="1" baseline="0">
              <a:solidFill>
                <a:srgbClr val="0000FF"/>
              </a:solidFill>
              <a:latin typeface="Century Gothic" panose="020B0502020202020204" pitchFamily="34" charset="0"/>
            </a:rPr>
            <a:t> les sorties</a:t>
          </a:r>
          <a:endParaRPr lang="fr-FR" sz="1200" b="1">
            <a:solidFill>
              <a:srgbClr val="0000FF"/>
            </a:solidFill>
            <a:latin typeface="Century Gothic" panose="020B0502020202020204" pitchFamily="34" charset="0"/>
          </a:endParaRPr>
        </a:p>
      </xdr:txBody>
    </xdr:sp>
    <xdr:clientData/>
  </xdr:twoCellAnchor>
  <xdr:twoCellAnchor>
    <xdr:from>
      <xdr:col>5</xdr:col>
      <xdr:colOff>438150</xdr:colOff>
      <xdr:row>9</xdr:row>
      <xdr:rowOff>180976</xdr:rowOff>
    </xdr:from>
    <xdr:to>
      <xdr:col>7</xdr:col>
      <xdr:colOff>742950</xdr:colOff>
      <xdr:row>12</xdr:row>
      <xdr:rowOff>28576</xdr:rowOff>
    </xdr:to>
    <xdr:sp macro="[0]!Gestion" textlink="">
      <xdr:nvSpPr>
        <xdr:cNvPr id="9" name="ZoneTexte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FAAB5D3A-85AB-4CE7-9BC5-10F3BD34861C}"/>
            </a:ext>
          </a:extLst>
        </xdr:cNvPr>
        <xdr:cNvSpPr txBox="1"/>
      </xdr:nvSpPr>
      <xdr:spPr>
        <a:xfrm>
          <a:off x="4248150" y="2085976"/>
          <a:ext cx="1828800" cy="419100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Century Gothic" panose="020B0502020202020204" pitchFamily="34" charset="0"/>
            </a:rPr>
            <a:t>Afficher</a:t>
          </a:r>
          <a:r>
            <a:rPr lang="fr-FR" sz="1200" b="1" baseline="0">
              <a:solidFill>
                <a:srgbClr val="0000FF"/>
              </a:solidFill>
              <a:latin typeface="Century Gothic" panose="020B0502020202020204" pitchFamily="34" charset="0"/>
            </a:rPr>
            <a:t> les entrées</a:t>
          </a:r>
          <a:endParaRPr lang="fr-FR" sz="1200" b="1">
            <a:solidFill>
              <a:srgbClr val="0000FF"/>
            </a:solidFill>
            <a:latin typeface="Century Gothic" panose="020B050202020202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OMOA\Rapports\Performances\Perf%20Stock%20et%20logistique\Fiche%20d'analyse%20des%20performances%20suivi%20de%20stock%20Service%20clients%20du%2001%20au%2016%20decembre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pièces 1"/>
      <sheetName val="liste des pièces 2"/>
      <sheetName val="Feuil2"/>
      <sheetName val="Feuil3"/>
      <sheetName val="Feuil1"/>
      <sheetName val="OBJET"/>
      <sheetName val="Performances du mois"/>
      <sheetName val="Analyse du mois"/>
      <sheetName val="Suivi des expéditions"/>
      <sheetName val="Performances S1"/>
      <sheetName val="Perf S2"/>
      <sheetName val="L pièces 2"/>
      <sheetName val="Perf S3"/>
      <sheetName val="L pièces 3"/>
      <sheetName val="Perf S4"/>
      <sheetName val="L pièces 4"/>
      <sheetName val="Perf S5"/>
      <sheetName val="L pièces 5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/>
      <sheetData sheetId="6"/>
      <sheetData sheetId="7"/>
      <sheetData sheetId="8"/>
      <sheetData sheetId="9">
        <row r="9">
          <cell r="A9" t="str">
            <v>Semaine</v>
          </cell>
        </row>
        <row r="32">
          <cell r="AP32">
            <v>9007</v>
          </cell>
        </row>
        <row r="34">
          <cell r="AN34">
            <v>1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ables/table1.xml><?xml version="1.0" encoding="utf-8"?>
<table xmlns="http://schemas.openxmlformats.org/spreadsheetml/2006/main" id="6" name="Tableau6" displayName="Tableau6" ref="A1:J3" totalsRowShown="0">
  <autoFilter ref="A1:J3"/>
  <tableColumns count="10">
    <tableColumn id="1" name="Date" dataDxfId="0"/>
    <tableColumn id="2" name="Part Number"/>
    <tableColumn id="3" name="Part Name"/>
    <tableColumn id="5" name="Type (R/N)"/>
    <tableColumn id="4" name="Qté entrée" dataDxfId="22"/>
    <tableColumn id="6" name="Prix de revient unit." dataDxfId="21"/>
    <tableColumn id="7" name="Qté Initiale"/>
    <tableColumn id="8" name="Valeur Initiale"/>
    <tableColumn id="9" name="Qté Finale"/>
    <tableColumn id="10" name="CMP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1:H3" totalsRowShown="0">
  <autoFilter ref="A1:H3"/>
  <tableColumns count="8">
    <tableColumn id="1" name="Date"/>
    <tableColumn id="2" name="Part Number"/>
    <tableColumn id="3" name="Part Name"/>
    <tableColumn id="4" name="Qté entrée" dataDxfId="20"/>
    <tableColumn id="5" name="Stock Disponible" dataDxfId="19"/>
    <tableColumn id="6" name="Valeur" dataDxfId="18"/>
    <tableColumn id="7" name="Rétiré par"/>
    <tableColumn id="8" name="Distinateur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1" name="Matrice" displayName="Matrice" ref="A2:G14" totalsRowShown="0" headerRowDxfId="15" dataDxfId="14">
  <autoFilter ref="A2:G14"/>
  <sortState ref="A3:G14">
    <sortCondition descending="1" ref="C2:C14"/>
  </sortState>
  <tableColumns count="7">
    <tableColumn id="1" name="Part Number" dataDxfId="13"/>
    <tableColumn id="2" name="Part Name" dataDxfId="12"/>
    <tableColumn id="3" name="Type" dataDxfId="11"/>
    <tableColumn id="4" name="Valeur unitaire FCFA" dataDxfId="10"/>
    <tableColumn id="5" name="QTE" dataDxfId="9"/>
    <tableColumn id="8" name="Vateur total" dataDxfId="8" dataCellStyle="Normal 3">
      <calculatedColumnFormula>Matrice[[#This Row],[Valeur unitaire FCFA]]*Matrice[[#This Row],[QTE]]</calculatedColumnFormula>
    </tableColumn>
    <tableColumn id="7" name="ETAGERE" dataDxfId="7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I2:I9" totalsRowShown="0" headerRowDxfId="6" dataDxfId="5" headerRowCellStyle="Normal 3" dataCellStyle="Normal 3">
  <autoFilter ref="I2:I9"/>
  <tableColumns count="1">
    <tableColumn id="1" name="Noms" dataDxfId="4" dataCellStyle="Normal 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K2:K14" totalsRowShown="0" headerRowDxfId="3" dataDxfId="2" headerRowCellStyle="Normal 3" dataCellStyle="Normal 3">
  <autoFilter ref="K2:K14"/>
  <tableColumns count="1">
    <tableColumn id="1" name="Clients" dataDxfId="1" dataCellStyle="Normal 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12"/>
  <sheetViews>
    <sheetView workbookViewId="0">
      <selection activeCell="J19" sqref="J19"/>
    </sheetView>
  </sheetViews>
  <sheetFormatPr baseColWidth="10" defaultColWidth="11.453125" defaultRowHeight="14.5" x14ac:dyDescent="0.35"/>
  <cols>
    <col min="1" max="1" width="11.453125" style="25"/>
    <col min="2" max="2" width="14.54296875" style="25" customWidth="1"/>
    <col min="3" max="16384" width="11.453125" style="25"/>
  </cols>
  <sheetData>
    <row r="1" spans="1:10" ht="30" customHeight="1" x14ac:dyDescent="0.35">
      <c r="A1" s="77" t="s">
        <v>40</v>
      </c>
      <c r="B1" s="77"/>
      <c r="C1" s="77"/>
      <c r="D1" s="77"/>
      <c r="E1" s="77"/>
      <c r="F1" s="77"/>
      <c r="G1" s="77"/>
      <c r="H1" s="77"/>
    </row>
    <row r="2" spans="1:10" x14ac:dyDescent="0.35">
      <c r="A2" s="26"/>
      <c r="B2" s="26"/>
      <c r="C2" s="26"/>
      <c r="D2" s="26"/>
      <c r="E2" s="26"/>
      <c r="F2" s="26"/>
      <c r="G2" s="26"/>
      <c r="H2" s="26"/>
    </row>
    <row r="3" spans="1:10" x14ac:dyDescent="0.35">
      <c r="A3" s="12" t="s">
        <v>38</v>
      </c>
      <c r="B3" s="21" t="s">
        <v>93</v>
      </c>
      <c r="C3" s="26"/>
      <c r="D3" s="26"/>
      <c r="E3" s="26"/>
      <c r="F3" s="26"/>
      <c r="G3" s="12" t="s">
        <v>38</v>
      </c>
      <c r="H3" s="21">
        <v>2020</v>
      </c>
    </row>
    <row r="12" spans="1:10" x14ac:dyDescent="0.35">
      <c r="J12" s="25" t="s">
        <v>59</v>
      </c>
    </row>
  </sheetData>
  <sheetProtection selectLockedCells="1"/>
  <mergeCells count="1">
    <mergeCell ref="A1:H1"/>
  </mergeCells>
  <dataValidations count="2">
    <dataValidation type="list" allowBlank="1" showInputMessage="1" showErrorMessage="1" sqref="B3">
      <formula1>"Filiale 1, Filiale 2, Filiale 3, Filiale 4"</formula1>
    </dataValidation>
    <dataValidation type="list" allowBlank="1" showInputMessage="1" showErrorMessage="1" sqref="H3">
      <formula1>"2020, 2021, 2022, 2023, 2024, 2025"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"/>
  <sheetViews>
    <sheetView workbookViewId="0">
      <pane ySplit="1" topLeftCell="A2" activePane="bottomLeft" state="frozen"/>
      <selection pane="bottomLeft" activeCell="A2" sqref="A2:A3"/>
    </sheetView>
  </sheetViews>
  <sheetFormatPr baseColWidth="10" defaultColWidth="11.54296875" defaultRowHeight="14.5" x14ac:dyDescent="0.35"/>
  <cols>
    <col min="1" max="1" width="24.36328125" style="74" bestFit="1" customWidth="1"/>
    <col min="2" max="2" width="18.26953125" style="19" customWidth="1"/>
    <col min="3" max="3" width="42.26953125" style="16" customWidth="1"/>
    <col min="4" max="4" width="13.7265625" style="18" customWidth="1"/>
    <col min="5" max="5" width="14.7265625" style="70" customWidth="1"/>
    <col min="7" max="7" width="22.81640625" style="22" customWidth="1"/>
    <col min="8" max="8" width="14.54296875" style="18" customWidth="1"/>
    <col min="9" max="9" width="17.453125" style="22" customWidth="1"/>
    <col min="10" max="10" width="13.7265625" style="16" customWidth="1"/>
    <col min="11" max="16384" width="11.54296875" style="16"/>
  </cols>
  <sheetData>
    <row r="1" spans="1:10" s="20" customFormat="1" x14ac:dyDescent="0.35">
      <c r="A1" s="75" t="s">
        <v>0</v>
      </c>
      <c r="B1" t="s">
        <v>2</v>
      </c>
      <c r="C1" t="s">
        <v>18</v>
      </c>
      <c r="D1" t="s">
        <v>44</v>
      </c>
      <c r="E1" s="71" t="s">
        <v>47</v>
      </c>
      <c r="F1" t="s">
        <v>45</v>
      </c>
      <c r="G1" t="s">
        <v>48</v>
      </c>
      <c r="H1" t="s">
        <v>46</v>
      </c>
      <c r="I1" t="s">
        <v>49</v>
      </c>
      <c r="J1" t="s">
        <v>33</v>
      </c>
    </row>
    <row r="2" spans="1:10" x14ac:dyDescent="0.35">
      <c r="A2" s="88">
        <v>43852</v>
      </c>
      <c r="B2" s="19" t="s">
        <v>7</v>
      </c>
      <c r="C2" s="16" t="s">
        <v>82</v>
      </c>
      <c r="D2" s="18" t="s">
        <v>23</v>
      </c>
      <c r="E2" s="70">
        <v>5</v>
      </c>
      <c r="F2" s="73">
        <v>1000</v>
      </c>
      <c r="G2" s="22" t="s">
        <v>55</v>
      </c>
      <c r="H2" s="18" t="s">
        <v>94</v>
      </c>
      <c r="I2" s="22" t="s">
        <v>61</v>
      </c>
      <c r="J2" s="16" t="s">
        <v>95</v>
      </c>
    </row>
    <row r="3" spans="1:10" x14ac:dyDescent="0.35">
      <c r="A3" s="88">
        <v>43852</v>
      </c>
      <c r="B3" s="19" t="s">
        <v>6</v>
      </c>
      <c r="C3" s="16" t="s">
        <v>81</v>
      </c>
      <c r="D3" s="18" t="s">
        <v>23</v>
      </c>
      <c r="E3" s="70">
        <v>10</v>
      </c>
      <c r="F3" s="73">
        <v>20000</v>
      </c>
      <c r="G3" s="22" t="s">
        <v>55</v>
      </c>
      <c r="H3" s="18" t="s">
        <v>56</v>
      </c>
      <c r="I3" s="22" t="s">
        <v>58</v>
      </c>
      <c r="J3" s="16" t="s">
        <v>96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"/>
  <sheetViews>
    <sheetView workbookViewId="0">
      <pane ySplit="1" topLeftCell="A2" activePane="bottomLeft" state="frozen"/>
      <selection pane="bottomLeft" activeCell="D9" sqref="D9"/>
    </sheetView>
  </sheetViews>
  <sheetFormatPr baseColWidth="10" defaultColWidth="11.54296875" defaultRowHeight="13.5" x14ac:dyDescent="0.25"/>
  <cols>
    <col min="1" max="1" width="17.1796875" style="14" customWidth="1"/>
    <col min="2" max="2" width="19.26953125" style="15" customWidth="1"/>
    <col min="3" max="3" width="42.26953125" style="13" customWidth="1"/>
    <col min="4" max="4" width="16.453125" style="72" customWidth="1"/>
    <col min="5" max="5" width="22.81640625" style="72" customWidth="1"/>
    <col min="6" max="6" width="16.1796875" style="72" bestFit="1" customWidth="1"/>
    <col min="7" max="7" width="22.7265625" style="14" customWidth="1"/>
    <col min="8" max="8" width="16.54296875" style="13" customWidth="1"/>
    <col min="9" max="16384" width="11.54296875" style="13"/>
  </cols>
  <sheetData>
    <row r="1" spans="1:8" s="17" customFormat="1" ht="14.5" x14ac:dyDescent="0.35">
      <c r="A1" t="s">
        <v>0</v>
      </c>
      <c r="B1" t="s">
        <v>2</v>
      </c>
      <c r="C1" t="s">
        <v>18</v>
      </c>
      <c r="D1" s="71" t="s">
        <v>47</v>
      </c>
      <c r="E1" s="71" t="s">
        <v>50</v>
      </c>
      <c r="F1" s="71" t="s">
        <v>51</v>
      </c>
      <c r="G1" t="s">
        <v>1</v>
      </c>
      <c r="H1" t="s">
        <v>52</v>
      </c>
    </row>
    <row r="2" spans="1:8" x14ac:dyDescent="0.25">
      <c r="A2" s="14" t="s">
        <v>60</v>
      </c>
      <c r="B2" s="15" t="s">
        <v>6</v>
      </c>
      <c r="C2" s="13" t="s">
        <v>81</v>
      </c>
      <c r="D2" s="72" t="s">
        <v>55</v>
      </c>
      <c r="E2" s="72" t="s">
        <v>55</v>
      </c>
      <c r="F2" s="72" t="s">
        <v>56</v>
      </c>
      <c r="G2" s="14" t="s">
        <v>74</v>
      </c>
      <c r="H2" s="13" t="s">
        <v>62</v>
      </c>
    </row>
    <row r="3" spans="1:8" x14ac:dyDescent="0.25">
      <c r="A3" s="14" t="s">
        <v>60</v>
      </c>
      <c r="B3" s="15" t="s">
        <v>7</v>
      </c>
      <c r="C3" s="13" t="s">
        <v>82</v>
      </c>
      <c r="D3" s="72" t="s">
        <v>57</v>
      </c>
      <c r="E3" s="72" t="s">
        <v>55</v>
      </c>
      <c r="F3" s="72" t="s">
        <v>94</v>
      </c>
      <c r="G3" s="14" t="s">
        <v>75</v>
      </c>
      <c r="H3" s="13" t="s">
        <v>63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Q20"/>
  <sheetViews>
    <sheetView tabSelected="1" zoomScaleNormal="100" workbookViewId="0">
      <pane xSplit="5" ySplit="7" topLeftCell="F8" activePane="bottomRight" state="frozen"/>
      <selection pane="topRight" activeCell="F1" sqref="F1"/>
      <selection pane="bottomLeft" activeCell="A8" sqref="A8"/>
      <selection pane="bottomRight" activeCell="K9" sqref="K9"/>
    </sheetView>
  </sheetViews>
  <sheetFormatPr baseColWidth="10" defaultColWidth="11.54296875" defaultRowHeight="13.5" x14ac:dyDescent="0.25"/>
  <cols>
    <col min="1" max="1" width="7.453125" style="65" bestFit="1" customWidth="1"/>
    <col min="2" max="2" width="18" style="66" bestFit="1" customWidth="1"/>
    <col min="3" max="3" width="54.7265625" style="65" bestFit="1" customWidth="1"/>
    <col min="4" max="4" width="12" style="65" customWidth="1"/>
    <col min="5" max="5" width="10.26953125" style="66" customWidth="1"/>
    <col min="6" max="6" width="1.7265625" style="35" customWidth="1"/>
    <col min="7" max="11" width="11.54296875" style="39"/>
    <col min="12" max="12" width="11.54296875" style="66"/>
    <col min="13" max="19" width="11.54296875" style="39"/>
    <col min="20" max="20" width="1.26953125" style="39" customWidth="1"/>
    <col min="21" max="33" width="11.54296875" style="39"/>
    <col min="34" max="34" width="1.7265625" style="39" customWidth="1"/>
    <col min="35" max="47" width="11.54296875" style="39"/>
    <col min="48" max="48" width="1.7265625" style="39" customWidth="1"/>
    <col min="49" max="61" width="11.54296875" style="39"/>
    <col min="62" max="62" width="1.7265625" style="39" customWidth="1"/>
    <col min="63" max="75" width="11.54296875" style="39"/>
    <col min="76" max="76" width="1.7265625" style="39" customWidth="1"/>
    <col min="77" max="89" width="11.54296875" style="39"/>
    <col min="90" max="90" width="1.7265625" style="39" customWidth="1"/>
    <col min="91" max="103" width="11.54296875" style="39"/>
    <col min="104" max="104" width="1.7265625" style="39" customWidth="1"/>
    <col min="105" max="117" width="11.54296875" style="39"/>
    <col min="118" max="118" width="1.7265625" style="39" customWidth="1"/>
    <col min="119" max="131" width="11.54296875" style="39"/>
    <col min="132" max="132" width="1.7265625" style="39" customWidth="1"/>
    <col min="133" max="145" width="11.54296875" style="39"/>
    <col min="146" max="146" width="1.7265625" style="39" customWidth="1"/>
    <col min="147" max="159" width="11.54296875" style="39"/>
    <col min="160" max="160" width="1.7265625" style="39" customWidth="1"/>
    <col min="161" max="16384" width="11.54296875" style="39"/>
  </cols>
  <sheetData>
    <row r="1" spans="1:173" s="31" customFormat="1" x14ac:dyDescent="0.25">
      <c r="A1" s="27" t="s">
        <v>39</v>
      </c>
      <c r="B1" s="28" t="str">
        <f>'Tableau de bord'!B3</f>
        <v>Filiale 1</v>
      </c>
      <c r="C1" s="29"/>
      <c r="D1" s="30"/>
      <c r="E1" s="29"/>
      <c r="F1" s="30"/>
      <c r="G1" s="29"/>
      <c r="H1" s="30"/>
      <c r="I1" s="29"/>
      <c r="J1" s="30"/>
      <c r="K1" s="29"/>
      <c r="L1" s="30"/>
      <c r="M1" s="29"/>
      <c r="N1" s="30"/>
      <c r="O1" s="29"/>
      <c r="P1" s="30"/>
      <c r="Q1" s="29"/>
      <c r="R1" s="30"/>
      <c r="S1" s="29"/>
      <c r="T1" s="30"/>
      <c r="U1" s="29"/>
      <c r="V1" s="30"/>
      <c r="W1" s="29"/>
      <c r="X1" s="30"/>
      <c r="Y1" s="29"/>
      <c r="Z1" s="30"/>
      <c r="AA1" s="29"/>
      <c r="AB1" s="30"/>
      <c r="AC1" s="29"/>
      <c r="AD1" s="30"/>
      <c r="AE1" s="29"/>
      <c r="AF1" s="30"/>
      <c r="AG1" s="29"/>
      <c r="AH1" s="30"/>
      <c r="AI1" s="29"/>
      <c r="AJ1" s="30"/>
      <c r="AK1" s="29"/>
      <c r="AL1" s="30"/>
      <c r="AM1" s="29"/>
      <c r="AN1" s="30"/>
      <c r="AO1" s="29"/>
      <c r="AP1" s="30"/>
      <c r="AQ1" s="29"/>
      <c r="AR1" s="30"/>
      <c r="AS1" s="29"/>
      <c r="AT1" s="30"/>
      <c r="AU1" s="29"/>
      <c r="AV1" s="30"/>
      <c r="AW1" s="29"/>
      <c r="AX1" s="30"/>
      <c r="AY1" s="29"/>
      <c r="AZ1" s="30"/>
      <c r="BA1" s="29"/>
      <c r="BB1" s="30"/>
      <c r="BC1" s="29"/>
      <c r="BD1" s="30"/>
      <c r="BE1" s="29"/>
      <c r="BF1" s="30"/>
      <c r="BG1" s="29"/>
      <c r="BH1" s="30"/>
      <c r="BI1" s="29"/>
      <c r="BJ1" s="30"/>
      <c r="BK1" s="29"/>
      <c r="BL1" s="30"/>
      <c r="BM1" s="29"/>
      <c r="BN1" s="30"/>
      <c r="BO1" s="29"/>
      <c r="BP1" s="30"/>
      <c r="BQ1" s="29"/>
      <c r="BR1" s="30"/>
      <c r="BS1" s="29"/>
      <c r="BT1" s="30"/>
      <c r="BU1" s="29"/>
      <c r="BV1" s="30"/>
      <c r="BW1" s="29"/>
      <c r="BX1" s="30"/>
      <c r="BY1" s="29"/>
      <c r="BZ1" s="30"/>
      <c r="CA1" s="29"/>
      <c r="CB1" s="30"/>
      <c r="CC1" s="29"/>
      <c r="CD1" s="30"/>
      <c r="CE1" s="29"/>
      <c r="CF1" s="30"/>
      <c r="CG1" s="29"/>
      <c r="CH1" s="30"/>
      <c r="CI1" s="29"/>
      <c r="CJ1" s="30"/>
      <c r="CK1" s="29"/>
      <c r="CL1" s="30"/>
      <c r="CM1" s="29"/>
      <c r="CN1" s="30"/>
      <c r="CO1" s="29"/>
      <c r="CP1" s="30"/>
      <c r="CQ1" s="29"/>
      <c r="CR1" s="30"/>
      <c r="CS1" s="29"/>
      <c r="CT1" s="30"/>
      <c r="CU1" s="29"/>
      <c r="CV1" s="30"/>
      <c r="CW1" s="29"/>
      <c r="CX1" s="30"/>
      <c r="CY1" s="29"/>
      <c r="CZ1" s="30"/>
      <c r="DA1" s="29"/>
      <c r="DB1" s="30"/>
      <c r="DC1" s="29"/>
      <c r="DD1" s="30"/>
      <c r="DE1" s="29"/>
      <c r="DF1" s="30"/>
      <c r="DG1" s="29"/>
      <c r="DH1" s="30"/>
      <c r="DI1" s="29"/>
      <c r="DJ1" s="30"/>
      <c r="DK1" s="29"/>
      <c r="DL1" s="30"/>
      <c r="DM1" s="29"/>
      <c r="DN1" s="30"/>
      <c r="DO1" s="29"/>
      <c r="DP1" s="30"/>
      <c r="DQ1" s="29"/>
      <c r="DR1" s="30"/>
      <c r="DS1" s="29"/>
      <c r="DT1" s="30"/>
      <c r="DU1" s="29"/>
      <c r="DV1" s="30"/>
      <c r="DW1" s="29"/>
      <c r="DX1" s="30"/>
      <c r="DY1" s="29"/>
      <c r="DZ1" s="30"/>
      <c r="EA1" s="29"/>
      <c r="EB1" s="30"/>
      <c r="EC1" s="29"/>
      <c r="ED1" s="30"/>
      <c r="EE1" s="29"/>
      <c r="EF1" s="30"/>
      <c r="EG1" s="29"/>
      <c r="EH1" s="30"/>
      <c r="EI1" s="29"/>
      <c r="EJ1" s="30"/>
      <c r="EK1" s="29"/>
      <c r="EL1" s="30"/>
      <c r="EM1" s="29"/>
      <c r="EN1" s="30"/>
      <c r="EO1" s="29"/>
      <c r="EP1" s="30"/>
      <c r="EQ1" s="29"/>
      <c r="ER1" s="30"/>
      <c r="ES1" s="29"/>
      <c r="ET1" s="30"/>
      <c r="EU1" s="29"/>
      <c r="EV1" s="30"/>
      <c r="EW1" s="29"/>
      <c r="EX1" s="30"/>
      <c r="EY1" s="29"/>
      <c r="EZ1" s="30"/>
      <c r="FA1" s="29"/>
      <c r="FB1" s="30"/>
      <c r="FC1" s="29"/>
      <c r="FD1" s="30"/>
      <c r="FE1" s="29"/>
      <c r="FF1" s="30"/>
      <c r="FG1" s="29"/>
      <c r="FH1" s="30"/>
      <c r="FI1" s="29"/>
      <c r="FJ1" s="30"/>
      <c r="FK1" s="29"/>
      <c r="FL1" s="30"/>
      <c r="FM1" s="29"/>
      <c r="FN1" s="30"/>
      <c r="FO1" s="29">
        <v>171</v>
      </c>
      <c r="FP1" s="30">
        <v>172</v>
      </c>
      <c r="FQ1" s="29">
        <v>173</v>
      </c>
    </row>
    <row r="2" spans="1:173" s="34" customFormat="1" ht="17.25" customHeight="1" x14ac:dyDescent="0.25">
      <c r="A2" s="24" t="s">
        <v>17</v>
      </c>
      <c r="B2" s="23" t="s">
        <v>3</v>
      </c>
      <c r="C2" s="32"/>
      <c r="D2" s="33"/>
      <c r="E2" s="33"/>
      <c r="F2" s="33"/>
      <c r="L2" s="35"/>
    </row>
    <row r="3" spans="1:173" s="34" customFormat="1" x14ac:dyDescent="0.25">
      <c r="A3" s="36"/>
      <c r="B3" s="35"/>
      <c r="C3" s="35"/>
      <c r="D3" s="35"/>
      <c r="E3" s="35"/>
      <c r="F3" s="35"/>
      <c r="L3" s="35"/>
    </row>
    <row r="4" spans="1:173" ht="14" thickBot="1" x14ac:dyDescent="0.3">
      <c r="A4" s="78" t="s">
        <v>36</v>
      </c>
      <c r="B4" s="79" t="s">
        <v>2</v>
      </c>
      <c r="C4" s="80" t="s">
        <v>18</v>
      </c>
      <c r="D4" s="79" t="s">
        <v>5</v>
      </c>
      <c r="E4" s="81" t="s">
        <v>4</v>
      </c>
      <c r="F4" s="38"/>
      <c r="G4" s="86">
        <v>43831</v>
      </c>
      <c r="H4" s="87"/>
      <c r="I4" s="87"/>
      <c r="J4" s="87"/>
      <c r="K4" s="87"/>
      <c r="L4" s="87"/>
      <c r="M4" s="87"/>
      <c r="N4" s="87"/>
      <c r="O4" s="87"/>
      <c r="P4" s="87"/>
      <c r="Q4" s="87"/>
      <c r="R4" s="87"/>
      <c r="S4" s="87"/>
      <c r="T4" s="38"/>
      <c r="U4" s="86">
        <v>43862</v>
      </c>
      <c r="V4" s="87"/>
      <c r="W4" s="87"/>
      <c r="X4" s="87"/>
      <c r="Y4" s="87"/>
      <c r="Z4" s="87"/>
      <c r="AA4" s="87"/>
      <c r="AB4" s="87"/>
      <c r="AC4" s="87"/>
      <c r="AD4" s="87"/>
      <c r="AE4" s="87"/>
      <c r="AF4" s="87"/>
      <c r="AG4" s="87"/>
      <c r="AH4" s="38"/>
      <c r="AI4" s="86">
        <v>43891</v>
      </c>
      <c r="AJ4" s="87"/>
      <c r="AK4" s="87"/>
      <c r="AL4" s="87"/>
      <c r="AM4" s="87"/>
      <c r="AN4" s="87"/>
      <c r="AO4" s="87"/>
      <c r="AP4" s="87"/>
      <c r="AQ4" s="87"/>
      <c r="AR4" s="87"/>
      <c r="AS4" s="87"/>
      <c r="AT4" s="87"/>
      <c r="AU4" s="87"/>
      <c r="AV4" s="38"/>
      <c r="AW4" s="86">
        <v>43922</v>
      </c>
      <c r="AX4" s="87"/>
      <c r="AY4" s="87"/>
      <c r="AZ4" s="87"/>
      <c r="BA4" s="87"/>
      <c r="BB4" s="87"/>
      <c r="BC4" s="87"/>
      <c r="BD4" s="87"/>
      <c r="BE4" s="87"/>
      <c r="BF4" s="87"/>
      <c r="BG4" s="87"/>
      <c r="BH4" s="87"/>
      <c r="BI4" s="87"/>
      <c r="BJ4" s="38"/>
      <c r="BK4" s="86">
        <v>43952</v>
      </c>
      <c r="BL4" s="87"/>
      <c r="BM4" s="87"/>
      <c r="BN4" s="87"/>
      <c r="BO4" s="87"/>
      <c r="BP4" s="87"/>
      <c r="BQ4" s="87"/>
      <c r="BR4" s="87"/>
      <c r="BS4" s="87"/>
      <c r="BT4" s="87"/>
      <c r="BU4" s="87"/>
      <c r="BV4" s="87"/>
      <c r="BW4" s="87"/>
      <c r="BX4" s="38"/>
      <c r="BY4" s="86">
        <v>43983</v>
      </c>
      <c r="BZ4" s="87"/>
      <c r="CA4" s="87"/>
      <c r="CB4" s="87"/>
      <c r="CC4" s="87"/>
      <c r="CD4" s="87"/>
      <c r="CE4" s="87"/>
      <c r="CF4" s="87"/>
      <c r="CG4" s="87"/>
      <c r="CH4" s="87"/>
      <c r="CI4" s="87"/>
      <c r="CJ4" s="87"/>
      <c r="CK4" s="87"/>
      <c r="CL4" s="38"/>
      <c r="CM4" s="86">
        <v>44013</v>
      </c>
      <c r="CN4" s="87"/>
      <c r="CO4" s="87"/>
      <c r="CP4" s="87"/>
      <c r="CQ4" s="87"/>
      <c r="CR4" s="87"/>
      <c r="CS4" s="87"/>
      <c r="CT4" s="87"/>
      <c r="CU4" s="87"/>
      <c r="CV4" s="87"/>
      <c r="CW4" s="87"/>
      <c r="CX4" s="87"/>
      <c r="CY4" s="87"/>
      <c r="CZ4" s="38"/>
      <c r="DA4" s="86">
        <v>44044</v>
      </c>
      <c r="DB4" s="87"/>
      <c r="DC4" s="87"/>
      <c r="DD4" s="87"/>
      <c r="DE4" s="87"/>
      <c r="DF4" s="87"/>
      <c r="DG4" s="87"/>
      <c r="DH4" s="87"/>
      <c r="DI4" s="87"/>
      <c r="DJ4" s="87"/>
      <c r="DK4" s="87"/>
      <c r="DL4" s="87"/>
      <c r="DM4" s="87"/>
      <c r="DN4" s="38"/>
      <c r="DO4" s="86">
        <v>44075</v>
      </c>
      <c r="DP4" s="87"/>
      <c r="DQ4" s="87"/>
      <c r="DR4" s="87"/>
      <c r="DS4" s="87"/>
      <c r="DT4" s="87"/>
      <c r="DU4" s="87"/>
      <c r="DV4" s="87"/>
      <c r="DW4" s="87"/>
      <c r="DX4" s="87"/>
      <c r="DY4" s="87"/>
      <c r="DZ4" s="87"/>
      <c r="EA4" s="87"/>
      <c r="EB4" s="38"/>
      <c r="EC4" s="86">
        <v>44105</v>
      </c>
      <c r="ED4" s="87"/>
      <c r="EE4" s="87"/>
      <c r="EF4" s="87"/>
      <c r="EG4" s="87"/>
      <c r="EH4" s="87"/>
      <c r="EI4" s="87"/>
      <c r="EJ4" s="87"/>
      <c r="EK4" s="87"/>
      <c r="EL4" s="87"/>
      <c r="EM4" s="87"/>
      <c r="EN4" s="87"/>
      <c r="EO4" s="87"/>
      <c r="EP4" s="38"/>
      <c r="EQ4" s="86">
        <v>44136</v>
      </c>
      <c r="ER4" s="87"/>
      <c r="ES4" s="87"/>
      <c r="ET4" s="87"/>
      <c r="EU4" s="87"/>
      <c r="EV4" s="87"/>
      <c r="EW4" s="87"/>
      <c r="EX4" s="87"/>
      <c r="EY4" s="87"/>
      <c r="EZ4" s="87"/>
      <c r="FA4" s="87"/>
      <c r="FB4" s="87"/>
      <c r="FC4" s="87"/>
      <c r="FD4" s="38"/>
      <c r="FE4" s="86">
        <v>44166</v>
      </c>
      <c r="FF4" s="87"/>
      <c r="FG4" s="87"/>
      <c r="FH4" s="87"/>
      <c r="FI4" s="87"/>
      <c r="FJ4" s="87"/>
      <c r="FK4" s="87"/>
      <c r="FL4" s="87"/>
      <c r="FM4" s="87"/>
      <c r="FN4" s="87"/>
      <c r="FO4" s="87"/>
      <c r="FP4" s="87"/>
      <c r="FQ4" s="87"/>
    </row>
    <row r="5" spans="1:173" ht="16.5" customHeight="1" thickTop="1" thickBot="1" x14ac:dyDescent="0.3">
      <c r="A5" s="78"/>
      <c r="B5" s="79"/>
      <c r="C5" s="80"/>
      <c r="D5" s="79"/>
      <c r="E5" s="82"/>
      <c r="F5" s="38"/>
      <c r="G5" s="84" t="s">
        <v>28</v>
      </c>
      <c r="H5" s="84"/>
      <c r="I5" s="85"/>
      <c r="J5" s="83" t="s">
        <v>29</v>
      </c>
      <c r="K5" s="84"/>
      <c r="L5" s="84"/>
      <c r="M5" s="85"/>
      <c r="N5" s="83" t="s">
        <v>34</v>
      </c>
      <c r="O5" s="84"/>
      <c r="P5" s="85"/>
      <c r="Q5" s="83" t="s">
        <v>35</v>
      </c>
      <c r="R5" s="84"/>
      <c r="S5" s="85"/>
      <c r="T5" s="38"/>
      <c r="U5" s="84" t="s">
        <v>28</v>
      </c>
      <c r="V5" s="84"/>
      <c r="W5" s="85"/>
      <c r="X5" s="83" t="s">
        <v>29</v>
      </c>
      <c r="Y5" s="84"/>
      <c r="Z5" s="84"/>
      <c r="AA5" s="85"/>
      <c r="AB5" s="83" t="s">
        <v>34</v>
      </c>
      <c r="AC5" s="84"/>
      <c r="AD5" s="85"/>
      <c r="AE5" s="83" t="s">
        <v>35</v>
      </c>
      <c r="AF5" s="84"/>
      <c r="AG5" s="85"/>
      <c r="AH5" s="38"/>
      <c r="AI5" s="84" t="s">
        <v>28</v>
      </c>
      <c r="AJ5" s="84"/>
      <c r="AK5" s="85"/>
      <c r="AL5" s="83" t="s">
        <v>29</v>
      </c>
      <c r="AM5" s="84"/>
      <c r="AN5" s="84"/>
      <c r="AO5" s="85"/>
      <c r="AP5" s="83" t="s">
        <v>34</v>
      </c>
      <c r="AQ5" s="84"/>
      <c r="AR5" s="85"/>
      <c r="AS5" s="83" t="s">
        <v>35</v>
      </c>
      <c r="AT5" s="84"/>
      <c r="AU5" s="85"/>
      <c r="AV5" s="38"/>
      <c r="AW5" s="84" t="s">
        <v>28</v>
      </c>
      <c r="AX5" s="84"/>
      <c r="AY5" s="85"/>
      <c r="AZ5" s="83" t="s">
        <v>29</v>
      </c>
      <c r="BA5" s="84"/>
      <c r="BB5" s="84"/>
      <c r="BC5" s="85"/>
      <c r="BD5" s="83" t="s">
        <v>34</v>
      </c>
      <c r="BE5" s="84"/>
      <c r="BF5" s="85"/>
      <c r="BG5" s="83" t="s">
        <v>35</v>
      </c>
      <c r="BH5" s="84"/>
      <c r="BI5" s="85"/>
      <c r="BJ5" s="38"/>
      <c r="BK5" s="84" t="s">
        <v>28</v>
      </c>
      <c r="BL5" s="84"/>
      <c r="BM5" s="85"/>
      <c r="BN5" s="83" t="s">
        <v>29</v>
      </c>
      <c r="BO5" s="84"/>
      <c r="BP5" s="84"/>
      <c r="BQ5" s="85"/>
      <c r="BR5" s="83" t="s">
        <v>34</v>
      </c>
      <c r="BS5" s="84"/>
      <c r="BT5" s="85"/>
      <c r="BU5" s="83" t="s">
        <v>35</v>
      </c>
      <c r="BV5" s="84"/>
      <c r="BW5" s="85"/>
      <c r="BX5" s="38"/>
      <c r="BY5" s="84" t="s">
        <v>28</v>
      </c>
      <c r="BZ5" s="84"/>
      <c r="CA5" s="85"/>
      <c r="CB5" s="83" t="s">
        <v>29</v>
      </c>
      <c r="CC5" s="84"/>
      <c r="CD5" s="84"/>
      <c r="CE5" s="85"/>
      <c r="CF5" s="83" t="s">
        <v>34</v>
      </c>
      <c r="CG5" s="84"/>
      <c r="CH5" s="85"/>
      <c r="CI5" s="83" t="s">
        <v>35</v>
      </c>
      <c r="CJ5" s="84"/>
      <c r="CK5" s="85"/>
      <c r="CL5" s="38"/>
      <c r="CM5" s="84" t="s">
        <v>28</v>
      </c>
      <c r="CN5" s="84"/>
      <c r="CO5" s="85"/>
      <c r="CP5" s="83" t="s">
        <v>29</v>
      </c>
      <c r="CQ5" s="84"/>
      <c r="CR5" s="84"/>
      <c r="CS5" s="85"/>
      <c r="CT5" s="83" t="s">
        <v>34</v>
      </c>
      <c r="CU5" s="84"/>
      <c r="CV5" s="85"/>
      <c r="CW5" s="83" t="s">
        <v>35</v>
      </c>
      <c r="CX5" s="84"/>
      <c r="CY5" s="85"/>
      <c r="CZ5" s="38"/>
      <c r="DA5" s="84" t="s">
        <v>28</v>
      </c>
      <c r="DB5" s="84"/>
      <c r="DC5" s="85"/>
      <c r="DD5" s="83" t="s">
        <v>29</v>
      </c>
      <c r="DE5" s="84"/>
      <c r="DF5" s="84"/>
      <c r="DG5" s="85"/>
      <c r="DH5" s="83" t="s">
        <v>34</v>
      </c>
      <c r="DI5" s="84"/>
      <c r="DJ5" s="85"/>
      <c r="DK5" s="83" t="s">
        <v>35</v>
      </c>
      <c r="DL5" s="84"/>
      <c r="DM5" s="85"/>
      <c r="DN5" s="38"/>
      <c r="DO5" s="84" t="s">
        <v>28</v>
      </c>
      <c r="DP5" s="84"/>
      <c r="DQ5" s="85"/>
      <c r="DR5" s="83" t="s">
        <v>29</v>
      </c>
      <c r="DS5" s="84"/>
      <c r="DT5" s="84"/>
      <c r="DU5" s="85"/>
      <c r="DV5" s="83" t="s">
        <v>34</v>
      </c>
      <c r="DW5" s="84"/>
      <c r="DX5" s="85"/>
      <c r="DY5" s="83" t="s">
        <v>35</v>
      </c>
      <c r="DZ5" s="84"/>
      <c r="EA5" s="85"/>
      <c r="EB5" s="38"/>
      <c r="EC5" s="84" t="s">
        <v>28</v>
      </c>
      <c r="ED5" s="84"/>
      <c r="EE5" s="85"/>
      <c r="EF5" s="83" t="s">
        <v>29</v>
      </c>
      <c r="EG5" s="84"/>
      <c r="EH5" s="84"/>
      <c r="EI5" s="85"/>
      <c r="EJ5" s="83" t="s">
        <v>34</v>
      </c>
      <c r="EK5" s="84"/>
      <c r="EL5" s="85"/>
      <c r="EM5" s="83" t="s">
        <v>35</v>
      </c>
      <c r="EN5" s="84"/>
      <c r="EO5" s="85"/>
      <c r="EP5" s="38"/>
      <c r="EQ5" s="84" t="s">
        <v>28</v>
      </c>
      <c r="ER5" s="84"/>
      <c r="ES5" s="85"/>
      <c r="ET5" s="83" t="s">
        <v>29</v>
      </c>
      <c r="EU5" s="84"/>
      <c r="EV5" s="84"/>
      <c r="EW5" s="85"/>
      <c r="EX5" s="83" t="s">
        <v>34</v>
      </c>
      <c r="EY5" s="84"/>
      <c r="EZ5" s="85"/>
      <c r="FA5" s="83" t="s">
        <v>35</v>
      </c>
      <c r="FB5" s="84"/>
      <c r="FC5" s="85"/>
      <c r="FD5" s="38"/>
      <c r="FE5" s="84" t="s">
        <v>28</v>
      </c>
      <c r="FF5" s="84"/>
      <c r="FG5" s="85"/>
      <c r="FH5" s="83" t="s">
        <v>29</v>
      </c>
      <c r="FI5" s="84"/>
      <c r="FJ5" s="84"/>
      <c r="FK5" s="85"/>
      <c r="FL5" s="83" t="s">
        <v>34</v>
      </c>
      <c r="FM5" s="84"/>
      <c r="FN5" s="85"/>
      <c r="FO5" s="83" t="s">
        <v>35</v>
      </c>
      <c r="FP5" s="84"/>
      <c r="FQ5" s="85"/>
    </row>
    <row r="6" spans="1:173" ht="39" customHeight="1" thickTop="1" x14ac:dyDescent="0.25">
      <c r="A6" s="78"/>
      <c r="B6" s="79"/>
      <c r="C6" s="80"/>
      <c r="D6" s="79"/>
      <c r="E6" s="82"/>
      <c r="F6" s="38"/>
      <c r="G6" s="40" t="s">
        <v>30</v>
      </c>
      <c r="H6" s="40" t="s">
        <v>31</v>
      </c>
      <c r="I6" s="40" t="s">
        <v>32</v>
      </c>
      <c r="J6" s="41" t="s">
        <v>53</v>
      </c>
      <c r="K6" s="40" t="s">
        <v>37</v>
      </c>
      <c r="L6" s="42" t="s">
        <v>32</v>
      </c>
      <c r="M6" s="43" t="s">
        <v>54</v>
      </c>
      <c r="N6" s="41" t="s">
        <v>30</v>
      </c>
      <c r="O6" s="40" t="s">
        <v>31</v>
      </c>
      <c r="P6" s="44" t="s">
        <v>32</v>
      </c>
      <c r="Q6" s="40" t="s">
        <v>30</v>
      </c>
      <c r="R6" s="42" t="s">
        <v>31</v>
      </c>
      <c r="S6" s="40" t="s">
        <v>32</v>
      </c>
      <c r="T6" s="38"/>
      <c r="U6" s="40" t="s">
        <v>30</v>
      </c>
      <c r="V6" s="40" t="s">
        <v>31</v>
      </c>
      <c r="W6" s="40" t="s">
        <v>32</v>
      </c>
      <c r="X6" s="41" t="s">
        <v>53</v>
      </c>
      <c r="Y6" s="40" t="s">
        <v>37</v>
      </c>
      <c r="Z6" s="42" t="s">
        <v>32</v>
      </c>
      <c r="AA6" s="43" t="s">
        <v>54</v>
      </c>
      <c r="AB6" s="41" t="s">
        <v>30</v>
      </c>
      <c r="AC6" s="40" t="s">
        <v>31</v>
      </c>
      <c r="AD6" s="44" t="s">
        <v>32</v>
      </c>
      <c r="AE6" s="40" t="s">
        <v>30</v>
      </c>
      <c r="AF6" s="42" t="s">
        <v>31</v>
      </c>
      <c r="AG6" s="40" t="s">
        <v>32</v>
      </c>
      <c r="AH6" s="38"/>
      <c r="AI6" s="40" t="s">
        <v>30</v>
      </c>
      <c r="AJ6" s="40" t="s">
        <v>31</v>
      </c>
      <c r="AK6" s="40" t="s">
        <v>32</v>
      </c>
      <c r="AL6" s="41" t="s">
        <v>53</v>
      </c>
      <c r="AM6" s="40" t="s">
        <v>37</v>
      </c>
      <c r="AN6" s="42" t="s">
        <v>32</v>
      </c>
      <c r="AO6" s="43" t="s">
        <v>54</v>
      </c>
      <c r="AP6" s="41" t="s">
        <v>30</v>
      </c>
      <c r="AQ6" s="40" t="s">
        <v>31</v>
      </c>
      <c r="AR6" s="44" t="s">
        <v>32</v>
      </c>
      <c r="AS6" s="40" t="s">
        <v>30</v>
      </c>
      <c r="AT6" s="42" t="s">
        <v>31</v>
      </c>
      <c r="AU6" s="40" t="s">
        <v>32</v>
      </c>
      <c r="AV6" s="38"/>
      <c r="AW6" s="40" t="s">
        <v>30</v>
      </c>
      <c r="AX6" s="40" t="s">
        <v>31</v>
      </c>
      <c r="AY6" s="40" t="s">
        <v>32</v>
      </c>
      <c r="AZ6" s="41" t="s">
        <v>53</v>
      </c>
      <c r="BA6" s="40" t="s">
        <v>37</v>
      </c>
      <c r="BB6" s="42" t="s">
        <v>32</v>
      </c>
      <c r="BC6" s="43" t="s">
        <v>54</v>
      </c>
      <c r="BD6" s="41" t="s">
        <v>30</v>
      </c>
      <c r="BE6" s="40" t="s">
        <v>31</v>
      </c>
      <c r="BF6" s="44" t="s">
        <v>32</v>
      </c>
      <c r="BG6" s="40" t="s">
        <v>30</v>
      </c>
      <c r="BH6" s="42" t="s">
        <v>31</v>
      </c>
      <c r="BI6" s="40" t="s">
        <v>32</v>
      </c>
      <c r="BJ6" s="38"/>
      <c r="BK6" s="40" t="s">
        <v>30</v>
      </c>
      <c r="BL6" s="40" t="s">
        <v>31</v>
      </c>
      <c r="BM6" s="40" t="s">
        <v>32</v>
      </c>
      <c r="BN6" s="41" t="s">
        <v>53</v>
      </c>
      <c r="BO6" s="40" t="s">
        <v>37</v>
      </c>
      <c r="BP6" s="42" t="s">
        <v>32</v>
      </c>
      <c r="BQ6" s="43" t="s">
        <v>54</v>
      </c>
      <c r="BR6" s="41" t="s">
        <v>30</v>
      </c>
      <c r="BS6" s="40" t="s">
        <v>31</v>
      </c>
      <c r="BT6" s="44" t="s">
        <v>32</v>
      </c>
      <c r="BU6" s="40" t="s">
        <v>30</v>
      </c>
      <c r="BV6" s="42" t="s">
        <v>31</v>
      </c>
      <c r="BW6" s="40" t="s">
        <v>32</v>
      </c>
      <c r="BX6" s="38"/>
      <c r="BY6" s="40" t="s">
        <v>30</v>
      </c>
      <c r="BZ6" s="40" t="s">
        <v>31</v>
      </c>
      <c r="CA6" s="40" t="s">
        <v>32</v>
      </c>
      <c r="CB6" s="41" t="s">
        <v>53</v>
      </c>
      <c r="CC6" s="40" t="s">
        <v>37</v>
      </c>
      <c r="CD6" s="42" t="s">
        <v>32</v>
      </c>
      <c r="CE6" s="43" t="s">
        <v>54</v>
      </c>
      <c r="CF6" s="41" t="s">
        <v>30</v>
      </c>
      <c r="CG6" s="40" t="s">
        <v>31</v>
      </c>
      <c r="CH6" s="44" t="s">
        <v>32</v>
      </c>
      <c r="CI6" s="40" t="s">
        <v>30</v>
      </c>
      <c r="CJ6" s="42" t="s">
        <v>31</v>
      </c>
      <c r="CK6" s="40" t="s">
        <v>32</v>
      </c>
      <c r="CL6" s="38"/>
      <c r="CM6" s="40" t="s">
        <v>30</v>
      </c>
      <c r="CN6" s="40" t="s">
        <v>31</v>
      </c>
      <c r="CO6" s="40" t="s">
        <v>32</v>
      </c>
      <c r="CP6" s="41" t="s">
        <v>53</v>
      </c>
      <c r="CQ6" s="40" t="s">
        <v>37</v>
      </c>
      <c r="CR6" s="42" t="s">
        <v>32</v>
      </c>
      <c r="CS6" s="43" t="s">
        <v>54</v>
      </c>
      <c r="CT6" s="41" t="s">
        <v>30</v>
      </c>
      <c r="CU6" s="40" t="s">
        <v>31</v>
      </c>
      <c r="CV6" s="44" t="s">
        <v>32</v>
      </c>
      <c r="CW6" s="40" t="s">
        <v>30</v>
      </c>
      <c r="CX6" s="42" t="s">
        <v>31</v>
      </c>
      <c r="CY6" s="40" t="s">
        <v>32</v>
      </c>
      <c r="CZ6" s="38"/>
      <c r="DA6" s="40" t="s">
        <v>30</v>
      </c>
      <c r="DB6" s="40" t="s">
        <v>31</v>
      </c>
      <c r="DC6" s="40" t="s">
        <v>32</v>
      </c>
      <c r="DD6" s="41" t="s">
        <v>53</v>
      </c>
      <c r="DE6" s="40" t="s">
        <v>37</v>
      </c>
      <c r="DF6" s="42" t="s">
        <v>32</v>
      </c>
      <c r="DG6" s="43" t="s">
        <v>54</v>
      </c>
      <c r="DH6" s="41" t="s">
        <v>30</v>
      </c>
      <c r="DI6" s="40" t="s">
        <v>31</v>
      </c>
      <c r="DJ6" s="44" t="s">
        <v>32</v>
      </c>
      <c r="DK6" s="40" t="s">
        <v>30</v>
      </c>
      <c r="DL6" s="42" t="s">
        <v>31</v>
      </c>
      <c r="DM6" s="40" t="s">
        <v>32</v>
      </c>
      <c r="DN6" s="38"/>
      <c r="DO6" s="40" t="s">
        <v>30</v>
      </c>
      <c r="DP6" s="40" t="s">
        <v>31</v>
      </c>
      <c r="DQ6" s="40" t="s">
        <v>32</v>
      </c>
      <c r="DR6" s="41" t="s">
        <v>53</v>
      </c>
      <c r="DS6" s="40" t="s">
        <v>37</v>
      </c>
      <c r="DT6" s="42" t="s">
        <v>32</v>
      </c>
      <c r="DU6" s="43" t="s">
        <v>54</v>
      </c>
      <c r="DV6" s="41" t="s">
        <v>30</v>
      </c>
      <c r="DW6" s="40" t="s">
        <v>31</v>
      </c>
      <c r="DX6" s="44" t="s">
        <v>32</v>
      </c>
      <c r="DY6" s="40" t="s">
        <v>30</v>
      </c>
      <c r="DZ6" s="42" t="s">
        <v>31</v>
      </c>
      <c r="EA6" s="40" t="s">
        <v>32</v>
      </c>
      <c r="EB6" s="38"/>
      <c r="EC6" s="40" t="s">
        <v>30</v>
      </c>
      <c r="ED6" s="40" t="s">
        <v>31</v>
      </c>
      <c r="EE6" s="40" t="s">
        <v>32</v>
      </c>
      <c r="EF6" s="41" t="s">
        <v>53</v>
      </c>
      <c r="EG6" s="40" t="s">
        <v>37</v>
      </c>
      <c r="EH6" s="42" t="s">
        <v>32</v>
      </c>
      <c r="EI6" s="43" t="s">
        <v>54</v>
      </c>
      <c r="EJ6" s="41" t="s">
        <v>30</v>
      </c>
      <c r="EK6" s="40" t="s">
        <v>31</v>
      </c>
      <c r="EL6" s="44" t="s">
        <v>32</v>
      </c>
      <c r="EM6" s="40" t="s">
        <v>30</v>
      </c>
      <c r="EN6" s="42" t="s">
        <v>31</v>
      </c>
      <c r="EO6" s="40" t="s">
        <v>32</v>
      </c>
      <c r="EP6" s="38"/>
      <c r="EQ6" s="40" t="s">
        <v>30</v>
      </c>
      <c r="ER6" s="40" t="s">
        <v>31</v>
      </c>
      <c r="ES6" s="40" t="s">
        <v>32</v>
      </c>
      <c r="ET6" s="41" t="s">
        <v>53</v>
      </c>
      <c r="EU6" s="40" t="s">
        <v>37</v>
      </c>
      <c r="EV6" s="42" t="s">
        <v>32</v>
      </c>
      <c r="EW6" s="43" t="s">
        <v>54</v>
      </c>
      <c r="EX6" s="41" t="s">
        <v>30</v>
      </c>
      <c r="EY6" s="40" t="s">
        <v>31</v>
      </c>
      <c r="EZ6" s="44" t="s">
        <v>32</v>
      </c>
      <c r="FA6" s="40" t="s">
        <v>30</v>
      </c>
      <c r="FB6" s="42" t="s">
        <v>31</v>
      </c>
      <c r="FC6" s="40" t="s">
        <v>32</v>
      </c>
      <c r="FD6" s="38"/>
      <c r="FE6" s="40" t="s">
        <v>30</v>
      </c>
      <c r="FF6" s="40" t="s">
        <v>31</v>
      </c>
      <c r="FG6" s="40" t="s">
        <v>32</v>
      </c>
      <c r="FH6" s="41" t="s">
        <v>53</v>
      </c>
      <c r="FI6" s="40" t="s">
        <v>37</v>
      </c>
      <c r="FJ6" s="42" t="s">
        <v>32</v>
      </c>
      <c r="FK6" s="43" t="s">
        <v>54</v>
      </c>
      <c r="FL6" s="41" t="s">
        <v>30</v>
      </c>
      <c r="FM6" s="40" t="s">
        <v>31</v>
      </c>
      <c r="FN6" s="44" t="s">
        <v>32</v>
      </c>
      <c r="FO6" s="40" t="s">
        <v>30</v>
      </c>
      <c r="FP6" s="42" t="s">
        <v>31</v>
      </c>
      <c r="FQ6" s="40" t="s">
        <v>32</v>
      </c>
    </row>
    <row r="7" spans="1:173" ht="15" customHeight="1" x14ac:dyDescent="0.25">
      <c r="A7" s="45"/>
      <c r="B7" s="37"/>
      <c r="C7" s="46"/>
      <c r="D7" s="47"/>
      <c r="E7" s="47"/>
      <c r="F7" s="48"/>
      <c r="G7" s="47">
        <f>G4</f>
        <v>43831</v>
      </c>
      <c r="H7" s="47">
        <f>G7</f>
        <v>43831</v>
      </c>
      <c r="I7" s="47">
        <f>H7</f>
        <v>43831</v>
      </c>
      <c r="J7" s="47">
        <f>EOMONTH(G4,0)</f>
        <v>43861</v>
      </c>
      <c r="K7" s="47">
        <f>EOMONTH($G$4,0)</f>
        <v>43861</v>
      </c>
      <c r="L7" s="47">
        <f t="shared" ref="L7:S7" si="0">EOMONTH($G$4,0)</f>
        <v>43861</v>
      </c>
      <c r="M7" s="47">
        <f t="shared" si="0"/>
        <v>43861</v>
      </c>
      <c r="N7" s="47">
        <f t="shared" si="0"/>
        <v>43861</v>
      </c>
      <c r="O7" s="47">
        <f t="shared" si="0"/>
        <v>43861</v>
      </c>
      <c r="P7" s="47">
        <f t="shared" si="0"/>
        <v>43861</v>
      </c>
      <c r="Q7" s="47">
        <f t="shared" si="0"/>
        <v>43861</v>
      </c>
      <c r="R7" s="47">
        <f t="shared" si="0"/>
        <v>43861</v>
      </c>
      <c r="S7" s="47">
        <f t="shared" si="0"/>
        <v>43861</v>
      </c>
      <c r="T7" s="48"/>
      <c r="U7" s="47">
        <f>$U$4</f>
        <v>43862</v>
      </c>
      <c r="V7" s="47">
        <f t="shared" ref="V7:W7" si="1">$U$4</f>
        <v>43862</v>
      </c>
      <c r="W7" s="47">
        <f t="shared" si="1"/>
        <v>43862</v>
      </c>
      <c r="X7" s="47">
        <f t="shared" ref="X7:AG7" si="2">EOMONTH($U$4,0)</f>
        <v>43890</v>
      </c>
      <c r="Y7" s="47">
        <f t="shared" si="2"/>
        <v>43890</v>
      </c>
      <c r="Z7" s="47">
        <f t="shared" si="2"/>
        <v>43890</v>
      </c>
      <c r="AA7" s="47">
        <f t="shared" si="2"/>
        <v>43890</v>
      </c>
      <c r="AB7" s="47">
        <f t="shared" si="2"/>
        <v>43890</v>
      </c>
      <c r="AC7" s="47">
        <f t="shared" si="2"/>
        <v>43890</v>
      </c>
      <c r="AD7" s="47">
        <f t="shared" si="2"/>
        <v>43890</v>
      </c>
      <c r="AE7" s="47">
        <f t="shared" si="2"/>
        <v>43890</v>
      </c>
      <c r="AF7" s="47">
        <f t="shared" si="2"/>
        <v>43890</v>
      </c>
      <c r="AG7" s="47">
        <f t="shared" si="2"/>
        <v>43890</v>
      </c>
      <c r="AH7" s="48"/>
      <c r="AI7" s="47">
        <f>AI4</f>
        <v>43891</v>
      </c>
      <c r="AJ7" s="47">
        <f>AI4</f>
        <v>43891</v>
      </c>
      <c r="AK7" s="47">
        <f>AI4</f>
        <v>43891</v>
      </c>
      <c r="AL7" s="47">
        <f>EOMONTH($AI4,0)</f>
        <v>43921</v>
      </c>
      <c r="AM7" s="47">
        <f t="shared" ref="AM7:AU7" si="3">EOMONTH($AI4,0)</f>
        <v>43921</v>
      </c>
      <c r="AN7" s="47">
        <f t="shared" si="3"/>
        <v>43921</v>
      </c>
      <c r="AO7" s="47">
        <f t="shared" si="3"/>
        <v>43921</v>
      </c>
      <c r="AP7" s="47">
        <f t="shared" si="3"/>
        <v>43921</v>
      </c>
      <c r="AQ7" s="47">
        <f t="shared" si="3"/>
        <v>43921</v>
      </c>
      <c r="AR7" s="47">
        <f t="shared" si="3"/>
        <v>43921</v>
      </c>
      <c r="AS7" s="47">
        <f t="shared" si="3"/>
        <v>43921</v>
      </c>
      <c r="AT7" s="47">
        <f t="shared" si="3"/>
        <v>43921</v>
      </c>
      <c r="AU7" s="47">
        <f t="shared" si="3"/>
        <v>43921</v>
      </c>
      <c r="AV7" s="48"/>
      <c r="AW7" s="47">
        <f t="shared" ref="AW7:AX7" si="4">$AW$4</f>
        <v>43922</v>
      </c>
      <c r="AX7" s="47">
        <f t="shared" si="4"/>
        <v>43922</v>
      </c>
      <c r="AY7" s="47">
        <f>$AW$4</f>
        <v>43922</v>
      </c>
      <c r="AZ7" s="47">
        <f>EOMONTH($AW$4,0)</f>
        <v>43951</v>
      </c>
      <c r="BA7" s="47">
        <f t="shared" ref="BA7:BC7" si="5">EOMONTH($AW$4,0)</f>
        <v>43951</v>
      </c>
      <c r="BB7" s="47">
        <f t="shared" si="5"/>
        <v>43951</v>
      </c>
      <c r="BC7" s="47">
        <f t="shared" si="5"/>
        <v>43951</v>
      </c>
      <c r="BD7" s="47">
        <f>EOMONTH($AW$4,0)</f>
        <v>43951</v>
      </c>
      <c r="BE7" s="47">
        <f t="shared" ref="BE7:BI7" si="6">EOMONTH($AW$4,0)</f>
        <v>43951</v>
      </c>
      <c r="BF7" s="47">
        <f t="shared" si="6"/>
        <v>43951</v>
      </c>
      <c r="BG7" s="47">
        <f t="shared" si="6"/>
        <v>43951</v>
      </c>
      <c r="BH7" s="47">
        <f t="shared" si="6"/>
        <v>43951</v>
      </c>
      <c r="BI7" s="47">
        <f t="shared" si="6"/>
        <v>43951</v>
      </c>
      <c r="BJ7" s="48"/>
      <c r="BK7" s="47">
        <f>$BK$4</f>
        <v>43952</v>
      </c>
      <c r="BL7" s="47">
        <f t="shared" ref="BL7:BM7" si="7">$BK$4</f>
        <v>43952</v>
      </c>
      <c r="BM7" s="47">
        <f t="shared" si="7"/>
        <v>43952</v>
      </c>
      <c r="BN7" s="47">
        <f>EOMONTH($BK$4,0)</f>
        <v>43982</v>
      </c>
      <c r="BO7" s="47">
        <f t="shared" ref="BO7:BW7" si="8">EOMONTH($BK$4,0)</f>
        <v>43982</v>
      </c>
      <c r="BP7" s="47">
        <f t="shared" si="8"/>
        <v>43982</v>
      </c>
      <c r="BQ7" s="47">
        <f t="shared" si="8"/>
        <v>43982</v>
      </c>
      <c r="BR7" s="47">
        <f t="shared" si="8"/>
        <v>43982</v>
      </c>
      <c r="BS7" s="47">
        <f t="shared" si="8"/>
        <v>43982</v>
      </c>
      <c r="BT7" s="47">
        <f t="shared" si="8"/>
        <v>43982</v>
      </c>
      <c r="BU7" s="47">
        <f t="shared" si="8"/>
        <v>43982</v>
      </c>
      <c r="BV7" s="47">
        <f t="shared" si="8"/>
        <v>43982</v>
      </c>
      <c r="BW7" s="47">
        <f t="shared" si="8"/>
        <v>43982</v>
      </c>
      <c r="BX7" s="48"/>
      <c r="BY7" s="47">
        <f>$BY$4</f>
        <v>43983</v>
      </c>
      <c r="BZ7" s="47">
        <f t="shared" ref="BZ7:CA7" si="9">$BY$4</f>
        <v>43983</v>
      </c>
      <c r="CA7" s="47">
        <f t="shared" si="9"/>
        <v>43983</v>
      </c>
      <c r="CB7" s="47">
        <f>EOMONTH($BY$4,0)</f>
        <v>44012</v>
      </c>
      <c r="CC7" s="47">
        <f t="shared" ref="CC7:CK7" si="10">EOMONTH($BY$4,0)</f>
        <v>44012</v>
      </c>
      <c r="CD7" s="47">
        <f t="shared" si="10"/>
        <v>44012</v>
      </c>
      <c r="CE7" s="47">
        <f t="shared" si="10"/>
        <v>44012</v>
      </c>
      <c r="CF7" s="47">
        <f t="shared" si="10"/>
        <v>44012</v>
      </c>
      <c r="CG7" s="47">
        <f t="shared" si="10"/>
        <v>44012</v>
      </c>
      <c r="CH7" s="47">
        <f t="shared" si="10"/>
        <v>44012</v>
      </c>
      <c r="CI7" s="47">
        <f t="shared" si="10"/>
        <v>44012</v>
      </c>
      <c r="CJ7" s="47">
        <f t="shared" si="10"/>
        <v>44012</v>
      </c>
      <c r="CK7" s="47">
        <f t="shared" si="10"/>
        <v>44012</v>
      </c>
      <c r="CL7" s="48"/>
      <c r="CM7" s="47">
        <f>$CM$4</f>
        <v>44013</v>
      </c>
      <c r="CN7" s="47">
        <f t="shared" ref="CN7:CO7" si="11">$CM$4</f>
        <v>44013</v>
      </c>
      <c r="CO7" s="47">
        <f t="shared" si="11"/>
        <v>44013</v>
      </c>
      <c r="CP7" s="47">
        <f>EOMONTH($CM$4,0)</f>
        <v>44043</v>
      </c>
      <c r="CQ7" s="47">
        <f t="shared" ref="CQ7:CY7" si="12">EOMONTH($CM$4,0)</f>
        <v>44043</v>
      </c>
      <c r="CR7" s="47">
        <f t="shared" si="12"/>
        <v>44043</v>
      </c>
      <c r="CS7" s="47">
        <f t="shared" si="12"/>
        <v>44043</v>
      </c>
      <c r="CT7" s="47">
        <f t="shared" si="12"/>
        <v>44043</v>
      </c>
      <c r="CU7" s="47">
        <f t="shared" si="12"/>
        <v>44043</v>
      </c>
      <c r="CV7" s="47">
        <f t="shared" si="12"/>
        <v>44043</v>
      </c>
      <c r="CW7" s="47">
        <f t="shared" si="12"/>
        <v>44043</v>
      </c>
      <c r="CX7" s="47">
        <f t="shared" si="12"/>
        <v>44043</v>
      </c>
      <c r="CY7" s="47">
        <f t="shared" si="12"/>
        <v>44043</v>
      </c>
      <c r="CZ7" s="48"/>
      <c r="DA7" s="47">
        <f>$DA$4</f>
        <v>44044</v>
      </c>
      <c r="DB7" s="47">
        <f t="shared" ref="DB7:DC7" si="13">$DA$4</f>
        <v>44044</v>
      </c>
      <c r="DC7" s="47">
        <f t="shared" si="13"/>
        <v>44044</v>
      </c>
      <c r="DD7" s="47">
        <f>EOMONTH($DA$4,0)</f>
        <v>44074</v>
      </c>
      <c r="DE7" s="47">
        <f t="shared" ref="DE7:DM7" si="14">EOMONTH($DA$4,0)</f>
        <v>44074</v>
      </c>
      <c r="DF7" s="47">
        <f t="shared" si="14"/>
        <v>44074</v>
      </c>
      <c r="DG7" s="47">
        <f t="shared" si="14"/>
        <v>44074</v>
      </c>
      <c r="DH7" s="47">
        <f t="shared" si="14"/>
        <v>44074</v>
      </c>
      <c r="DI7" s="47">
        <f t="shared" si="14"/>
        <v>44074</v>
      </c>
      <c r="DJ7" s="47">
        <f t="shared" si="14"/>
        <v>44074</v>
      </c>
      <c r="DK7" s="47">
        <f t="shared" si="14"/>
        <v>44074</v>
      </c>
      <c r="DL7" s="47">
        <f t="shared" si="14"/>
        <v>44074</v>
      </c>
      <c r="DM7" s="47">
        <f t="shared" si="14"/>
        <v>44074</v>
      </c>
      <c r="DN7" s="48"/>
      <c r="DO7" s="47">
        <f>$DO$4</f>
        <v>44075</v>
      </c>
      <c r="DP7" s="47">
        <f t="shared" ref="DP7:DQ7" si="15">$DO$4</f>
        <v>44075</v>
      </c>
      <c r="DQ7" s="47">
        <f t="shared" si="15"/>
        <v>44075</v>
      </c>
      <c r="DR7" s="47">
        <f>EOMONTH($DO$4,0)</f>
        <v>44104</v>
      </c>
      <c r="DS7" s="47">
        <f t="shared" ref="DS7:EA7" si="16">EOMONTH($DO$4,0)</f>
        <v>44104</v>
      </c>
      <c r="DT7" s="47">
        <f t="shared" si="16"/>
        <v>44104</v>
      </c>
      <c r="DU7" s="47">
        <f t="shared" si="16"/>
        <v>44104</v>
      </c>
      <c r="DV7" s="47">
        <f t="shared" si="16"/>
        <v>44104</v>
      </c>
      <c r="DW7" s="47">
        <f t="shared" si="16"/>
        <v>44104</v>
      </c>
      <c r="DX7" s="47">
        <f t="shared" si="16"/>
        <v>44104</v>
      </c>
      <c r="DY7" s="47">
        <f t="shared" si="16"/>
        <v>44104</v>
      </c>
      <c r="DZ7" s="47">
        <f t="shared" si="16"/>
        <v>44104</v>
      </c>
      <c r="EA7" s="47">
        <f t="shared" si="16"/>
        <v>44104</v>
      </c>
      <c r="EB7" s="48"/>
      <c r="EC7" s="47">
        <f>$EC$4</f>
        <v>44105</v>
      </c>
      <c r="ED7" s="47">
        <f t="shared" ref="ED7:EE7" si="17">$EC$4</f>
        <v>44105</v>
      </c>
      <c r="EE7" s="47">
        <f t="shared" si="17"/>
        <v>44105</v>
      </c>
      <c r="EF7" s="47">
        <f>EOMONTH($EC$4,0)</f>
        <v>44135</v>
      </c>
      <c r="EG7" s="47">
        <f t="shared" ref="EG7:EO7" si="18">EOMONTH($EC$4,0)</f>
        <v>44135</v>
      </c>
      <c r="EH7" s="47">
        <f t="shared" si="18"/>
        <v>44135</v>
      </c>
      <c r="EI7" s="47">
        <f t="shared" si="18"/>
        <v>44135</v>
      </c>
      <c r="EJ7" s="47">
        <f t="shared" si="18"/>
        <v>44135</v>
      </c>
      <c r="EK7" s="47">
        <f t="shared" si="18"/>
        <v>44135</v>
      </c>
      <c r="EL7" s="47">
        <f t="shared" si="18"/>
        <v>44135</v>
      </c>
      <c r="EM7" s="47">
        <f t="shared" si="18"/>
        <v>44135</v>
      </c>
      <c r="EN7" s="47">
        <f t="shared" si="18"/>
        <v>44135</v>
      </c>
      <c r="EO7" s="47">
        <f t="shared" si="18"/>
        <v>44135</v>
      </c>
      <c r="EP7" s="48"/>
      <c r="EQ7" s="47">
        <f>$EQ$4</f>
        <v>44136</v>
      </c>
      <c r="ER7" s="47">
        <f t="shared" ref="ER7:ES7" si="19">$EQ$4</f>
        <v>44136</v>
      </c>
      <c r="ES7" s="47">
        <f t="shared" si="19"/>
        <v>44136</v>
      </c>
      <c r="ET7" s="47">
        <f>EOMONTH($EQ$4,0)</f>
        <v>44165</v>
      </c>
      <c r="EU7" s="47">
        <f t="shared" ref="EU7:FC7" si="20">EOMONTH($EQ$4,0)</f>
        <v>44165</v>
      </c>
      <c r="EV7" s="47">
        <f t="shared" si="20"/>
        <v>44165</v>
      </c>
      <c r="EW7" s="47">
        <f t="shared" si="20"/>
        <v>44165</v>
      </c>
      <c r="EX7" s="47">
        <f t="shared" si="20"/>
        <v>44165</v>
      </c>
      <c r="EY7" s="47">
        <f t="shared" si="20"/>
        <v>44165</v>
      </c>
      <c r="EZ7" s="47">
        <f t="shared" si="20"/>
        <v>44165</v>
      </c>
      <c r="FA7" s="47">
        <f t="shared" si="20"/>
        <v>44165</v>
      </c>
      <c r="FB7" s="47">
        <f t="shared" si="20"/>
        <v>44165</v>
      </c>
      <c r="FC7" s="47">
        <f t="shared" si="20"/>
        <v>44165</v>
      </c>
      <c r="FD7" s="48"/>
      <c r="FE7" s="47">
        <f>$FE$4</f>
        <v>44166</v>
      </c>
      <c r="FF7" s="47">
        <f t="shared" ref="FF7:FG7" si="21">$FE$4</f>
        <v>44166</v>
      </c>
      <c r="FG7" s="47">
        <f t="shared" si="21"/>
        <v>44166</v>
      </c>
      <c r="FH7" s="47">
        <f>EOMONTH($FE$4,0)</f>
        <v>44196</v>
      </c>
      <c r="FI7" s="47">
        <f t="shared" ref="FI7:FQ7" si="22">EOMONTH($FE$4,0)</f>
        <v>44196</v>
      </c>
      <c r="FJ7" s="47">
        <f t="shared" si="22"/>
        <v>44196</v>
      </c>
      <c r="FK7" s="47">
        <f t="shared" si="22"/>
        <v>44196</v>
      </c>
      <c r="FL7" s="47">
        <f t="shared" si="22"/>
        <v>44196</v>
      </c>
      <c r="FM7" s="47">
        <f t="shared" si="22"/>
        <v>44196</v>
      </c>
      <c r="FN7" s="47">
        <f t="shared" si="22"/>
        <v>44196</v>
      </c>
      <c r="FO7" s="47">
        <f t="shared" si="22"/>
        <v>44196</v>
      </c>
      <c r="FP7" s="47">
        <f t="shared" si="22"/>
        <v>44196</v>
      </c>
      <c r="FQ7" s="47">
        <f t="shared" si="22"/>
        <v>44196</v>
      </c>
    </row>
    <row r="8" spans="1:173" ht="14" x14ac:dyDescent="0.3">
      <c r="A8" s="49">
        <v>1</v>
      </c>
      <c r="B8" s="50" t="s">
        <v>6</v>
      </c>
      <c r="C8" s="51" t="str">
        <f>IF(B8="","",VLOOKUP(B8,Matrice[],2,FALSE))</f>
        <v>Pièce 1</v>
      </c>
      <c r="D8" s="50" t="str">
        <f>IF(B8="","",VLOOKUP(B8,Matrice[],3,FALSE))</f>
        <v>R</v>
      </c>
      <c r="E8" s="50" t="str">
        <f>IF(B8="","",VLOOKUP(B8,Matrice[],7,FALSE))</f>
        <v>N/A</v>
      </c>
      <c r="F8" s="52"/>
      <c r="G8" s="68">
        <f>IF(B8="","0",VLOOKUP(B8,Matrice[],5,FALSE))</f>
        <v>2</v>
      </c>
      <c r="H8" s="68">
        <f>IF(C8="","0",VLOOKUP(B8,Matrice[],4,FALSE))</f>
        <v>96363</v>
      </c>
      <c r="I8" s="69">
        <f t="shared" ref="I8:I18" si="23">G8*H8</f>
        <v>192726</v>
      </c>
      <c r="J8" s="76">
        <f>SUMIFS(Tableau6[Qté entrée],Tableau6[Part Number],Stock!B8,Tableau6[Date],"&gt;=01/01/2020",Tableau6[Date],"&lt;=31/01/2020")</f>
        <v>10</v>
      </c>
      <c r="K8" s="76">
        <f>SUMIFS(Tableau6[Prix de revient unit.],Tableau6[Part Number],B8,Tableau6[Date],"&gt;=01/01/2020",Tableau6[Date],"&lt;=31/01/2020")</f>
        <v>20000</v>
      </c>
      <c r="L8" s="56">
        <f>J8*K8</f>
        <v>200000</v>
      </c>
      <c r="M8" s="57">
        <f t="shared" ref="M8:M19" si="24">IF(G8="0","0",(I8+L8)/(G8+J8))</f>
        <v>32727.166666666668</v>
      </c>
      <c r="N8" s="58"/>
      <c r="O8" s="59">
        <f>M8</f>
        <v>32727.166666666668</v>
      </c>
      <c r="P8" s="60">
        <f>N8*O8</f>
        <v>0</v>
      </c>
      <c r="Q8" s="61">
        <f>(G8+J8)-N8</f>
        <v>12</v>
      </c>
      <c r="R8" s="62">
        <f>O8</f>
        <v>32727.166666666668</v>
      </c>
      <c r="S8" s="63">
        <f>Q8*R8</f>
        <v>392726</v>
      </c>
      <c r="T8" s="52"/>
      <c r="U8" s="68">
        <f>Q8</f>
        <v>12</v>
      </c>
      <c r="V8" s="68">
        <f>R8</f>
        <v>32727.166666666668</v>
      </c>
      <c r="W8" s="69">
        <f t="shared" ref="W8" si="25">U8*V8</f>
        <v>392726</v>
      </c>
      <c r="X8" s="55"/>
      <c r="Y8" s="55"/>
      <c r="Z8" s="56">
        <f>X8*Y8</f>
        <v>0</v>
      </c>
      <c r="AA8" s="57">
        <f t="shared" ref="AA8:AA19" si="26">IF($B8="","0",(W8+Z8)/(U8+X8))</f>
        <v>32727.166666666668</v>
      </c>
      <c r="AB8" s="58"/>
      <c r="AC8" s="59">
        <f>AA8</f>
        <v>32727.166666666668</v>
      </c>
      <c r="AD8" s="60">
        <f>AB8*AC8</f>
        <v>0</v>
      </c>
      <c r="AE8" s="61">
        <f>(U8+X8)-AB8</f>
        <v>12</v>
      </c>
      <c r="AF8" s="62">
        <f>AC8</f>
        <v>32727.166666666668</v>
      </c>
      <c r="AG8" s="63">
        <f>AE8*AF8</f>
        <v>392726</v>
      </c>
      <c r="AH8" s="52"/>
      <c r="AI8" s="68">
        <f t="shared" ref="AI8:AJ19" si="27">AE8</f>
        <v>12</v>
      </c>
      <c r="AJ8" s="68">
        <f t="shared" si="27"/>
        <v>32727.166666666668</v>
      </c>
      <c r="AK8" s="69">
        <f t="shared" ref="AK8:AK19" si="28">AI8*AJ8</f>
        <v>392726</v>
      </c>
      <c r="AL8" s="55"/>
      <c r="AM8" s="55"/>
      <c r="AN8" s="56">
        <f t="shared" ref="AN8:AN19" si="29">AL8*AM8</f>
        <v>0</v>
      </c>
      <c r="AO8" s="57">
        <f t="shared" ref="AO8:AO19" si="30">IF($B8="","0",(AK8+AN8)/(AI8+AL8))</f>
        <v>32727.166666666668</v>
      </c>
      <c r="AP8" s="58"/>
      <c r="AQ8" s="59">
        <f t="shared" ref="AQ8:AQ19" si="31">AO8</f>
        <v>32727.166666666668</v>
      </c>
      <c r="AR8" s="60">
        <f t="shared" ref="AR8:AR19" si="32">AP8*AQ8</f>
        <v>0</v>
      </c>
      <c r="AS8" s="61">
        <f t="shared" ref="AS8:AS19" si="33">(AI8+AL8)-AP8</f>
        <v>12</v>
      </c>
      <c r="AT8" s="62">
        <f t="shared" ref="AT8:AT19" si="34">AQ8</f>
        <v>32727.166666666668</v>
      </c>
      <c r="AU8" s="63">
        <f t="shared" ref="AU8:AU19" si="35">AS8*AT8</f>
        <v>392726</v>
      </c>
      <c r="AV8" s="52"/>
      <c r="AW8" s="68">
        <f t="shared" ref="AW8:AX19" si="36">AS8</f>
        <v>12</v>
      </c>
      <c r="AX8" s="68">
        <f t="shared" si="36"/>
        <v>32727.166666666668</v>
      </c>
      <c r="AY8" s="69">
        <f t="shared" ref="AY8:AY19" si="37">AW8*AX8</f>
        <v>392726</v>
      </c>
      <c r="AZ8" s="55"/>
      <c r="BA8" s="55"/>
      <c r="BB8" s="56">
        <f t="shared" ref="BB8:BB19" si="38">AZ8*BA8</f>
        <v>0</v>
      </c>
      <c r="BC8" s="57">
        <f t="shared" ref="BC8:BC19" si="39">IF($B8="","0",(AY8+BB8)/(AW8+AZ8))</f>
        <v>32727.166666666668</v>
      </c>
      <c r="BD8" s="58"/>
      <c r="BE8" s="59">
        <f t="shared" ref="BE8:BE19" si="40">BC8</f>
        <v>32727.166666666668</v>
      </c>
      <c r="BF8" s="60">
        <f t="shared" ref="BF8:BF19" si="41">BD8*BE8</f>
        <v>0</v>
      </c>
      <c r="BG8" s="61">
        <f t="shared" ref="BG8:BG19" si="42">(AW8+AZ8)-BD8</f>
        <v>12</v>
      </c>
      <c r="BH8" s="62">
        <f t="shared" ref="BH8:BH19" si="43">BE8</f>
        <v>32727.166666666668</v>
      </c>
      <c r="BI8" s="63">
        <f t="shared" ref="BI8:BI19" si="44">BG8*BH8</f>
        <v>392726</v>
      </c>
      <c r="BJ8" s="52"/>
      <c r="BK8" s="53">
        <f t="shared" ref="BK8:BL19" si="45">BG8</f>
        <v>12</v>
      </c>
      <c r="BL8" s="53">
        <f t="shared" si="45"/>
        <v>32727.166666666668</v>
      </c>
      <c r="BM8" s="54">
        <f t="shared" ref="BM8:BM19" si="46">BK8*BL8</f>
        <v>392726</v>
      </c>
      <c r="BN8" s="55"/>
      <c r="BO8" s="55"/>
      <c r="BP8" s="56">
        <f t="shared" ref="BP8:BP19" si="47">BN8*BO8</f>
        <v>0</v>
      </c>
      <c r="BQ8" s="57">
        <f t="shared" ref="BQ8:BQ19" si="48">IF($B8="","0",(BM8+BP8)/(BK8+BN8))</f>
        <v>32727.166666666668</v>
      </c>
      <c r="BR8" s="58"/>
      <c r="BS8" s="59">
        <f t="shared" ref="BS8:BS19" si="49">BQ8</f>
        <v>32727.166666666668</v>
      </c>
      <c r="BT8" s="60">
        <f t="shared" ref="BT8:BT19" si="50">BR8*BS8</f>
        <v>0</v>
      </c>
      <c r="BU8" s="61">
        <f t="shared" ref="BU8:BU19" si="51">(BK8+BN8)-BR8</f>
        <v>12</v>
      </c>
      <c r="BV8" s="62">
        <f t="shared" ref="BV8:BV19" si="52">BS8</f>
        <v>32727.166666666668</v>
      </c>
      <c r="BW8" s="63">
        <f t="shared" ref="BW8:BW19" si="53">BU8*BV8</f>
        <v>392726</v>
      </c>
      <c r="BX8" s="52"/>
      <c r="BY8" s="68">
        <f t="shared" ref="BY8:BZ19" si="54">BU8</f>
        <v>12</v>
      </c>
      <c r="BZ8" s="68">
        <f t="shared" si="54"/>
        <v>32727.166666666668</v>
      </c>
      <c r="CA8" s="69">
        <f t="shared" ref="CA8:CA19" si="55">BY8*BZ8</f>
        <v>392726</v>
      </c>
      <c r="CB8" s="55"/>
      <c r="CC8" s="55"/>
      <c r="CD8" s="56">
        <f t="shared" ref="CD8:CD19" si="56">CB8*CC8</f>
        <v>0</v>
      </c>
      <c r="CE8" s="57">
        <f t="shared" ref="CE8:CE19" si="57">IF($B8="","0",(CA8+CD8)/(BY8+CB8))</f>
        <v>32727.166666666668</v>
      </c>
      <c r="CF8" s="58"/>
      <c r="CG8" s="59">
        <f t="shared" ref="CG8:CG19" si="58">CE8</f>
        <v>32727.166666666668</v>
      </c>
      <c r="CH8" s="60">
        <f t="shared" ref="CH8:CH19" si="59">CF8*CG8</f>
        <v>0</v>
      </c>
      <c r="CI8" s="61">
        <f t="shared" ref="CI8:CI19" si="60">(BY8+CB8)-CF8</f>
        <v>12</v>
      </c>
      <c r="CJ8" s="62">
        <f t="shared" ref="CJ8:CJ19" si="61">CG8</f>
        <v>32727.166666666668</v>
      </c>
      <c r="CK8" s="63">
        <f t="shared" ref="CK8:CK19" si="62">CI8*CJ8</f>
        <v>392726</v>
      </c>
      <c r="CL8" s="52"/>
      <c r="CM8" s="53">
        <f t="shared" ref="CM8:CN19" si="63">CI8</f>
        <v>12</v>
      </c>
      <c r="CN8" s="53">
        <f t="shared" si="63"/>
        <v>32727.166666666668</v>
      </c>
      <c r="CO8" s="54">
        <f t="shared" ref="CO8:CO19" si="64">CM8*CN8</f>
        <v>392726</v>
      </c>
      <c r="CP8" s="55"/>
      <c r="CQ8" s="55"/>
      <c r="CR8" s="56">
        <f t="shared" ref="CR8:CR19" si="65">CP8*CQ8</f>
        <v>0</v>
      </c>
      <c r="CS8" s="57">
        <f t="shared" ref="CS8:CS19" si="66">IF($B8="","0",(CO8+CR8)/(CM8+CP8))</f>
        <v>32727.166666666668</v>
      </c>
      <c r="CT8" s="58"/>
      <c r="CU8" s="59">
        <f t="shared" ref="CU8:CU19" si="67">CS8</f>
        <v>32727.166666666668</v>
      </c>
      <c r="CV8" s="60">
        <f t="shared" ref="CV8:CV19" si="68">CT8*CU8</f>
        <v>0</v>
      </c>
      <c r="CW8" s="61">
        <f t="shared" ref="CW8:CW19" si="69">(CM8+CP8)-CT8</f>
        <v>12</v>
      </c>
      <c r="CX8" s="62">
        <f t="shared" ref="CX8:CX19" si="70">CU8</f>
        <v>32727.166666666668</v>
      </c>
      <c r="CY8" s="63">
        <f t="shared" ref="CY8:CY19" si="71">CW8*CX8</f>
        <v>392726</v>
      </c>
      <c r="CZ8" s="52"/>
      <c r="DA8" s="53">
        <f t="shared" ref="DA8:DB19" si="72">CW8</f>
        <v>12</v>
      </c>
      <c r="DB8" s="53">
        <f t="shared" si="72"/>
        <v>32727.166666666668</v>
      </c>
      <c r="DC8" s="54">
        <f t="shared" ref="DC8:DC19" si="73">DA8*DB8</f>
        <v>392726</v>
      </c>
      <c r="DD8" s="55"/>
      <c r="DE8" s="55"/>
      <c r="DF8" s="56">
        <f t="shared" ref="DF8:DF19" si="74">DD8*DE8</f>
        <v>0</v>
      </c>
      <c r="DG8" s="57">
        <f t="shared" ref="DG8:DG19" si="75">IF($B8="","0",(DC8+DF8)/(DA8+DD8))</f>
        <v>32727.166666666668</v>
      </c>
      <c r="DH8" s="58"/>
      <c r="DI8" s="59">
        <f t="shared" ref="DI8:DI19" si="76">DG8</f>
        <v>32727.166666666668</v>
      </c>
      <c r="DJ8" s="60">
        <f t="shared" ref="DJ8:DJ19" si="77">DH8*DI8</f>
        <v>0</v>
      </c>
      <c r="DK8" s="61">
        <f t="shared" ref="DK8:DK19" si="78">(DA8+DD8)-DH8</f>
        <v>12</v>
      </c>
      <c r="DL8" s="62">
        <f t="shared" ref="DL8:DL19" si="79">DI8</f>
        <v>32727.166666666668</v>
      </c>
      <c r="DM8" s="63">
        <f t="shared" ref="DM8:DM19" si="80">DK8*DL8</f>
        <v>392726</v>
      </c>
      <c r="DN8" s="52"/>
      <c r="DO8" s="68">
        <f t="shared" ref="DO8:DP19" si="81">DK8</f>
        <v>12</v>
      </c>
      <c r="DP8" s="68">
        <f t="shared" si="81"/>
        <v>32727.166666666668</v>
      </c>
      <c r="DQ8" s="69">
        <f t="shared" ref="DQ8:DQ19" si="82">DO8*DP8</f>
        <v>392726</v>
      </c>
      <c r="DR8" s="55"/>
      <c r="DS8" s="55"/>
      <c r="DT8" s="56">
        <f t="shared" ref="DT8:DT19" si="83">DR8*DS8</f>
        <v>0</v>
      </c>
      <c r="DU8" s="57">
        <f t="shared" ref="DU8:DU19" si="84">IF($B8="","0",(DQ8+DT8)/(DO8+DR8))</f>
        <v>32727.166666666668</v>
      </c>
      <c r="DV8" s="58"/>
      <c r="DW8" s="59">
        <f t="shared" ref="DW8:DW19" si="85">DU8</f>
        <v>32727.166666666668</v>
      </c>
      <c r="DX8" s="60">
        <f t="shared" ref="DX8:DX19" si="86">DV8*DW8</f>
        <v>0</v>
      </c>
      <c r="DY8" s="61">
        <f t="shared" ref="DY8:DY19" si="87">(DO8+DR8)-DV8</f>
        <v>12</v>
      </c>
      <c r="DZ8" s="62">
        <f t="shared" ref="DZ8:DZ19" si="88">DW8</f>
        <v>32727.166666666668</v>
      </c>
      <c r="EA8" s="63">
        <f t="shared" ref="EA8:EA19" si="89">DY8*DZ8</f>
        <v>392726</v>
      </c>
      <c r="EB8" s="52"/>
      <c r="EC8" s="68">
        <f t="shared" ref="EC8:ED19" si="90">DY8</f>
        <v>12</v>
      </c>
      <c r="ED8" s="68">
        <f t="shared" si="90"/>
        <v>32727.166666666668</v>
      </c>
      <c r="EE8" s="69">
        <f t="shared" ref="EE8:EE19" si="91">EC8*ED8</f>
        <v>392726</v>
      </c>
      <c r="EF8" s="55"/>
      <c r="EG8" s="55"/>
      <c r="EH8" s="56">
        <f t="shared" ref="EH8:EH19" si="92">EF8*EG8</f>
        <v>0</v>
      </c>
      <c r="EI8" s="57">
        <f t="shared" ref="EI8:EI19" si="93">IF($B8="","0",(EE8+EH8)/(EC8+EF8))</f>
        <v>32727.166666666668</v>
      </c>
      <c r="EJ8" s="58"/>
      <c r="EK8" s="59">
        <f t="shared" ref="EK8:EK19" si="94">EI8</f>
        <v>32727.166666666668</v>
      </c>
      <c r="EL8" s="60">
        <f t="shared" ref="EL8:EL19" si="95">EJ8*EK8</f>
        <v>0</v>
      </c>
      <c r="EM8" s="61">
        <f t="shared" ref="EM8:EM19" si="96">(EC8+EF8)-EJ8</f>
        <v>12</v>
      </c>
      <c r="EN8" s="62">
        <f t="shared" ref="EN8:EN19" si="97">EK8</f>
        <v>32727.166666666668</v>
      </c>
      <c r="EO8" s="63">
        <f t="shared" ref="EO8:EO19" si="98">EM8*EN8</f>
        <v>392726</v>
      </c>
      <c r="EP8" s="52"/>
      <c r="EQ8" s="68">
        <f t="shared" ref="EQ8:ER19" si="99">EM8</f>
        <v>12</v>
      </c>
      <c r="ER8" s="68">
        <f t="shared" si="99"/>
        <v>32727.166666666668</v>
      </c>
      <c r="ES8" s="69">
        <f t="shared" ref="ES8:ES19" si="100">EQ8*ER8</f>
        <v>392726</v>
      </c>
      <c r="ET8" s="55"/>
      <c r="EU8" s="55"/>
      <c r="EV8" s="56">
        <f t="shared" ref="EV8:EV19" si="101">ET8*EU8</f>
        <v>0</v>
      </c>
      <c r="EW8" s="57">
        <f t="shared" ref="EW8:EW19" si="102">IF($B8="","0",(ES8+EV8)/(EQ8+ET8))</f>
        <v>32727.166666666668</v>
      </c>
      <c r="EX8" s="58"/>
      <c r="EY8" s="59">
        <f t="shared" ref="EY8:EY19" si="103">EW8</f>
        <v>32727.166666666668</v>
      </c>
      <c r="EZ8" s="60">
        <f t="shared" ref="EZ8:EZ19" si="104">EX8*EY8</f>
        <v>0</v>
      </c>
      <c r="FA8" s="61">
        <f t="shared" ref="FA8:FA19" si="105">(EQ8+ET8)-EX8</f>
        <v>12</v>
      </c>
      <c r="FB8" s="62">
        <f t="shared" ref="FB8:FB19" si="106">EY8</f>
        <v>32727.166666666668</v>
      </c>
      <c r="FC8" s="63">
        <f t="shared" ref="FC8:FC19" si="107">FA8*FB8</f>
        <v>392726</v>
      </c>
      <c r="FD8" s="52"/>
      <c r="FE8" s="68">
        <f t="shared" ref="FE8:FF19" si="108">FA8</f>
        <v>12</v>
      </c>
      <c r="FF8" s="68">
        <f t="shared" si="108"/>
        <v>32727.166666666668</v>
      </c>
      <c r="FG8" s="69">
        <f t="shared" ref="FG8:FG19" si="109">FE8*FF8</f>
        <v>392726</v>
      </c>
      <c r="FH8" s="55"/>
      <c r="FI8" s="55"/>
      <c r="FJ8" s="56">
        <f t="shared" ref="FJ8:FJ19" si="110">FH8*FI8</f>
        <v>0</v>
      </c>
      <c r="FK8" s="57">
        <f t="shared" ref="FK8:FK19" si="111">IF($B8="","0",(FG8+FJ8)/(FE8+FH8))</f>
        <v>32727.166666666668</v>
      </c>
      <c r="FL8" s="58"/>
      <c r="FM8" s="59">
        <f t="shared" ref="FM8:FM19" si="112">FK8</f>
        <v>32727.166666666668</v>
      </c>
      <c r="FN8" s="60">
        <f t="shared" ref="FN8:FN19" si="113">FL8*FM8</f>
        <v>0</v>
      </c>
      <c r="FO8" s="61">
        <f t="shared" ref="FO8:FO19" si="114">(FE8+FH8)-FL8</f>
        <v>12</v>
      </c>
      <c r="FP8" s="62">
        <f t="shared" ref="FP8:FP19" si="115">FM8</f>
        <v>32727.166666666668</v>
      </c>
      <c r="FQ8" s="63">
        <f t="shared" ref="FQ8:FQ19" si="116">FO8*FP8</f>
        <v>392726</v>
      </c>
    </row>
    <row r="9" spans="1:173" ht="14" x14ac:dyDescent="0.3">
      <c r="A9" s="49">
        <v>2</v>
      </c>
      <c r="B9" s="50" t="s">
        <v>7</v>
      </c>
      <c r="C9" s="51" t="str">
        <f>IF(B9="","",VLOOKUP(B9,Matrice[],2,FALSE))</f>
        <v>Pièce 2</v>
      </c>
      <c r="D9" s="50" t="str">
        <f>IF(B9="","",VLOOKUP(B9,Matrice[],3,FALSE))</f>
        <v>R</v>
      </c>
      <c r="E9" s="50" t="str">
        <f>IF(B9="","",VLOOKUP(B9,Matrice[],7,FALSE))</f>
        <v>N/A</v>
      </c>
      <c r="F9" s="52"/>
      <c r="G9" s="68">
        <f>IF(B9="","0",VLOOKUP(B9,Matrice[],5,FALSE))</f>
        <v>2</v>
      </c>
      <c r="H9" s="68">
        <f>IF(C9="","0",VLOOKUP(B9,Matrice[],4,FALSE))</f>
        <v>428496</v>
      </c>
      <c r="I9" s="69">
        <f t="shared" si="23"/>
        <v>856992</v>
      </c>
      <c r="J9" s="55"/>
      <c r="K9" s="55"/>
      <c r="L9" s="56">
        <f t="shared" ref="L9:L18" si="117">J9*K9</f>
        <v>0</v>
      </c>
      <c r="M9" s="57">
        <f t="shared" si="24"/>
        <v>428496</v>
      </c>
      <c r="N9" s="58"/>
      <c r="O9" s="59">
        <f t="shared" ref="O9:O18" si="118">M9</f>
        <v>428496</v>
      </c>
      <c r="P9" s="60">
        <f t="shared" ref="P9:P18" si="119">N9*O9</f>
        <v>0</v>
      </c>
      <c r="Q9" s="61">
        <f t="shared" ref="Q9:Q18" si="120">(G9+J9)-N9</f>
        <v>2</v>
      </c>
      <c r="R9" s="62">
        <f t="shared" ref="R9:R18" si="121">O9</f>
        <v>428496</v>
      </c>
      <c r="S9" s="63">
        <f t="shared" ref="S9:S18" si="122">Q9*R9</f>
        <v>856992</v>
      </c>
      <c r="T9" s="52"/>
      <c r="U9" s="68">
        <f t="shared" ref="U9:U19" si="123">Q9</f>
        <v>2</v>
      </c>
      <c r="V9" s="68">
        <f t="shared" ref="V9:V19" si="124">R9</f>
        <v>428496</v>
      </c>
      <c r="W9" s="69">
        <f t="shared" ref="W9:W19" si="125">U9*V9</f>
        <v>856992</v>
      </c>
      <c r="X9" s="55"/>
      <c r="Y9" s="55"/>
      <c r="Z9" s="56">
        <f t="shared" ref="Z9:Z19" si="126">X9*Y9</f>
        <v>0</v>
      </c>
      <c r="AA9" s="57">
        <f t="shared" si="26"/>
        <v>428496</v>
      </c>
      <c r="AB9" s="58"/>
      <c r="AC9" s="59">
        <f t="shared" ref="AC9:AC19" si="127">AA9</f>
        <v>428496</v>
      </c>
      <c r="AD9" s="60">
        <f t="shared" ref="AD9:AD19" si="128">AB9*AC9</f>
        <v>0</v>
      </c>
      <c r="AE9" s="61">
        <f t="shared" ref="AE9:AE19" si="129">(U9+X9)-AB9</f>
        <v>2</v>
      </c>
      <c r="AF9" s="62">
        <f t="shared" ref="AF9:AF19" si="130">AC9</f>
        <v>428496</v>
      </c>
      <c r="AG9" s="63">
        <f t="shared" ref="AG9:AG19" si="131">AE9*AF9</f>
        <v>856992</v>
      </c>
      <c r="AH9" s="52"/>
      <c r="AI9" s="68">
        <f t="shared" si="27"/>
        <v>2</v>
      </c>
      <c r="AJ9" s="68">
        <f t="shared" si="27"/>
        <v>428496</v>
      </c>
      <c r="AK9" s="69">
        <f t="shared" si="28"/>
        <v>856992</v>
      </c>
      <c r="AL9" s="55"/>
      <c r="AM9" s="55"/>
      <c r="AN9" s="56">
        <f t="shared" si="29"/>
        <v>0</v>
      </c>
      <c r="AO9" s="57">
        <f t="shared" si="30"/>
        <v>428496</v>
      </c>
      <c r="AP9" s="58"/>
      <c r="AQ9" s="59">
        <f t="shared" si="31"/>
        <v>428496</v>
      </c>
      <c r="AR9" s="60">
        <f t="shared" si="32"/>
        <v>0</v>
      </c>
      <c r="AS9" s="61">
        <f t="shared" si="33"/>
        <v>2</v>
      </c>
      <c r="AT9" s="62">
        <f t="shared" si="34"/>
        <v>428496</v>
      </c>
      <c r="AU9" s="63">
        <f t="shared" si="35"/>
        <v>856992</v>
      </c>
      <c r="AV9" s="52"/>
      <c r="AW9" s="68">
        <f t="shared" si="36"/>
        <v>2</v>
      </c>
      <c r="AX9" s="68">
        <f t="shared" si="36"/>
        <v>428496</v>
      </c>
      <c r="AY9" s="69">
        <f t="shared" si="37"/>
        <v>856992</v>
      </c>
      <c r="AZ9" s="55"/>
      <c r="BA9" s="55"/>
      <c r="BB9" s="56">
        <f t="shared" si="38"/>
        <v>0</v>
      </c>
      <c r="BC9" s="57">
        <f t="shared" si="39"/>
        <v>428496</v>
      </c>
      <c r="BD9" s="58"/>
      <c r="BE9" s="59">
        <f t="shared" si="40"/>
        <v>428496</v>
      </c>
      <c r="BF9" s="60">
        <f t="shared" si="41"/>
        <v>0</v>
      </c>
      <c r="BG9" s="61">
        <f t="shared" si="42"/>
        <v>2</v>
      </c>
      <c r="BH9" s="62">
        <f t="shared" si="43"/>
        <v>428496</v>
      </c>
      <c r="BI9" s="63">
        <f t="shared" si="44"/>
        <v>856992</v>
      </c>
      <c r="BJ9" s="52"/>
      <c r="BK9" s="53">
        <f t="shared" si="45"/>
        <v>2</v>
      </c>
      <c r="BL9" s="53">
        <f t="shared" si="45"/>
        <v>428496</v>
      </c>
      <c r="BM9" s="54">
        <f t="shared" si="46"/>
        <v>856992</v>
      </c>
      <c r="BN9" s="55"/>
      <c r="BO9" s="55"/>
      <c r="BP9" s="56">
        <f t="shared" si="47"/>
        <v>0</v>
      </c>
      <c r="BQ9" s="57">
        <f t="shared" si="48"/>
        <v>428496</v>
      </c>
      <c r="BR9" s="58"/>
      <c r="BS9" s="59">
        <f t="shared" si="49"/>
        <v>428496</v>
      </c>
      <c r="BT9" s="60">
        <f t="shared" si="50"/>
        <v>0</v>
      </c>
      <c r="BU9" s="61">
        <f t="shared" si="51"/>
        <v>2</v>
      </c>
      <c r="BV9" s="62">
        <f t="shared" si="52"/>
        <v>428496</v>
      </c>
      <c r="BW9" s="63">
        <f t="shared" si="53"/>
        <v>856992</v>
      </c>
      <c r="BX9" s="52"/>
      <c r="BY9" s="68">
        <f t="shared" si="54"/>
        <v>2</v>
      </c>
      <c r="BZ9" s="68">
        <f t="shared" si="54"/>
        <v>428496</v>
      </c>
      <c r="CA9" s="69">
        <f t="shared" si="55"/>
        <v>856992</v>
      </c>
      <c r="CB9" s="55"/>
      <c r="CC9" s="55"/>
      <c r="CD9" s="56">
        <f t="shared" si="56"/>
        <v>0</v>
      </c>
      <c r="CE9" s="57">
        <f t="shared" si="57"/>
        <v>428496</v>
      </c>
      <c r="CF9" s="58"/>
      <c r="CG9" s="59">
        <f t="shared" si="58"/>
        <v>428496</v>
      </c>
      <c r="CH9" s="60">
        <f t="shared" si="59"/>
        <v>0</v>
      </c>
      <c r="CI9" s="61">
        <f t="shared" si="60"/>
        <v>2</v>
      </c>
      <c r="CJ9" s="62">
        <f t="shared" si="61"/>
        <v>428496</v>
      </c>
      <c r="CK9" s="63">
        <f t="shared" si="62"/>
        <v>856992</v>
      </c>
      <c r="CL9" s="52"/>
      <c r="CM9" s="53">
        <f t="shared" si="63"/>
        <v>2</v>
      </c>
      <c r="CN9" s="53">
        <f t="shared" si="63"/>
        <v>428496</v>
      </c>
      <c r="CO9" s="54">
        <f t="shared" si="64"/>
        <v>856992</v>
      </c>
      <c r="CP9" s="55"/>
      <c r="CQ9" s="55"/>
      <c r="CR9" s="56">
        <f t="shared" si="65"/>
        <v>0</v>
      </c>
      <c r="CS9" s="57">
        <f t="shared" si="66"/>
        <v>428496</v>
      </c>
      <c r="CT9" s="58"/>
      <c r="CU9" s="59">
        <f t="shared" si="67"/>
        <v>428496</v>
      </c>
      <c r="CV9" s="60">
        <f t="shared" si="68"/>
        <v>0</v>
      </c>
      <c r="CW9" s="61">
        <f t="shared" si="69"/>
        <v>2</v>
      </c>
      <c r="CX9" s="62">
        <f t="shared" si="70"/>
        <v>428496</v>
      </c>
      <c r="CY9" s="63">
        <f t="shared" si="71"/>
        <v>856992</v>
      </c>
      <c r="CZ9" s="52"/>
      <c r="DA9" s="53">
        <f t="shared" si="72"/>
        <v>2</v>
      </c>
      <c r="DB9" s="53">
        <f t="shared" si="72"/>
        <v>428496</v>
      </c>
      <c r="DC9" s="54">
        <f t="shared" si="73"/>
        <v>856992</v>
      </c>
      <c r="DD9" s="55"/>
      <c r="DE9" s="55"/>
      <c r="DF9" s="56">
        <f t="shared" si="74"/>
        <v>0</v>
      </c>
      <c r="DG9" s="57">
        <f t="shared" si="75"/>
        <v>428496</v>
      </c>
      <c r="DH9" s="58"/>
      <c r="DI9" s="59">
        <f t="shared" si="76"/>
        <v>428496</v>
      </c>
      <c r="DJ9" s="60">
        <f t="shared" si="77"/>
        <v>0</v>
      </c>
      <c r="DK9" s="61">
        <f t="shared" si="78"/>
        <v>2</v>
      </c>
      <c r="DL9" s="62">
        <f t="shared" si="79"/>
        <v>428496</v>
      </c>
      <c r="DM9" s="63">
        <f t="shared" si="80"/>
        <v>856992</v>
      </c>
      <c r="DN9" s="52"/>
      <c r="DO9" s="68">
        <f t="shared" si="81"/>
        <v>2</v>
      </c>
      <c r="DP9" s="68">
        <f t="shared" si="81"/>
        <v>428496</v>
      </c>
      <c r="DQ9" s="69">
        <f t="shared" si="82"/>
        <v>856992</v>
      </c>
      <c r="DR9" s="55"/>
      <c r="DS9" s="55"/>
      <c r="DT9" s="56">
        <f t="shared" si="83"/>
        <v>0</v>
      </c>
      <c r="DU9" s="57">
        <f t="shared" si="84"/>
        <v>428496</v>
      </c>
      <c r="DV9" s="58"/>
      <c r="DW9" s="59">
        <f t="shared" si="85"/>
        <v>428496</v>
      </c>
      <c r="DX9" s="60">
        <f t="shared" si="86"/>
        <v>0</v>
      </c>
      <c r="DY9" s="61">
        <f t="shared" si="87"/>
        <v>2</v>
      </c>
      <c r="DZ9" s="62">
        <f t="shared" si="88"/>
        <v>428496</v>
      </c>
      <c r="EA9" s="63">
        <f t="shared" si="89"/>
        <v>856992</v>
      </c>
      <c r="EB9" s="52"/>
      <c r="EC9" s="68">
        <f t="shared" si="90"/>
        <v>2</v>
      </c>
      <c r="ED9" s="68">
        <f t="shared" si="90"/>
        <v>428496</v>
      </c>
      <c r="EE9" s="69">
        <f t="shared" si="91"/>
        <v>856992</v>
      </c>
      <c r="EF9" s="55"/>
      <c r="EG9" s="55"/>
      <c r="EH9" s="56">
        <f t="shared" si="92"/>
        <v>0</v>
      </c>
      <c r="EI9" s="57">
        <f t="shared" si="93"/>
        <v>428496</v>
      </c>
      <c r="EJ9" s="58"/>
      <c r="EK9" s="59">
        <f t="shared" si="94"/>
        <v>428496</v>
      </c>
      <c r="EL9" s="60">
        <f t="shared" si="95"/>
        <v>0</v>
      </c>
      <c r="EM9" s="61">
        <f t="shared" si="96"/>
        <v>2</v>
      </c>
      <c r="EN9" s="62">
        <f t="shared" si="97"/>
        <v>428496</v>
      </c>
      <c r="EO9" s="63">
        <f t="shared" si="98"/>
        <v>856992</v>
      </c>
      <c r="EP9" s="52"/>
      <c r="EQ9" s="68">
        <f t="shared" si="99"/>
        <v>2</v>
      </c>
      <c r="ER9" s="68">
        <f t="shared" si="99"/>
        <v>428496</v>
      </c>
      <c r="ES9" s="69">
        <f t="shared" si="100"/>
        <v>856992</v>
      </c>
      <c r="ET9" s="55"/>
      <c r="EU9" s="55"/>
      <c r="EV9" s="56">
        <f t="shared" si="101"/>
        <v>0</v>
      </c>
      <c r="EW9" s="57">
        <f t="shared" si="102"/>
        <v>428496</v>
      </c>
      <c r="EX9" s="58"/>
      <c r="EY9" s="59">
        <f t="shared" si="103"/>
        <v>428496</v>
      </c>
      <c r="EZ9" s="60">
        <f t="shared" si="104"/>
        <v>0</v>
      </c>
      <c r="FA9" s="61">
        <f t="shared" si="105"/>
        <v>2</v>
      </c>
      <c r="FB9" s="62">
        <f t="shared" si="106"/>
        <v>428496</v>
      </c>
      <c r="FC9" s="63">
        <f t="shared" si="107"/>
        <v>856992</v>
      </c>
      <c r="FD9" s="52"/>
      <c r="FE9" s="68">
        <f t="shared" si="108"/>
        <v>2</v>
      </c>
      <c r="FF9" s="68">
        <f t="shared" si="108"/>
        <v>428496</v>
      </c>
      <c r="FG9" s="69">
        <f t="shared" si="109"/>
        <v>856992</v>
      </c>
      <c r="FH9" s="55"/>
      <c r="FI9" s="55"/>
      <c r="FJ9" s="56">
        <f t="shared" si="110"/>
        <v>0</v>
      </c>
      <c r="FK9" s="57">
        <f t="shared" si="111"/>
        <v>428496</v>
      </c>
      <c r="FL9" s="58"/>
      <c r="FM9" s="59">
        <f t="shared" si="112"/>
        <v>428496</v>
      </c>
      <c r="FN9" s="60">
        <f t="shared" si="113"/>
        <v>0</v>
      </c>
      <c r="FO9" s="61">
        <f t="shared" si="114"/>
        <v>2</v>
      </c>
      <c r="FP9" s="62">
        <f t="shared" si="115"/>
        <v>428496</v>
      </c>
      <c r="FQ9" s="63">
        <f t="shared" si="116"/>
        <v>856992</v>
      </c>
    </row>
    <row r="10" spans="1:173" ht="14" x14ac:dyDescent="0.3">
      <c r="A10" s="49">
        <v>3</v>
      </c>
      <c r="B10" s="50" t="s">
        <v>8</v>
      </c>
      <c r="C10" s="51" t="str">
        <f>IF(B10="","",VLOOKUP(B10,Matrice[],2,FALSE))</f>
        <v>Pièce 3</v>
      </c>
      <c r="D10" s="50" t="str">
        <f>IF(B10="","",VLOOKUP(B10,Matrice[],3,FALSE))</f>
        <v>R</v>
      </c>
      <c r="E10" s="50" t="str">
        <f>IF(B10="","",VLOOKUP(B10,Matrice[],7,FALSE))</f>
        <v>N/A</v>
      </c>
      <c r="F10" s="52"/>
      <c r="G10" s="68">
        <f>IF(B10="","0",VLOOKUP(B10,Matrice[],5,FALSE))</f>
        <v>4</v>
      </c>
      <c r="H10" s="68">
        <f>IF(C10="","0",VLOOKUP(B10,Matrice[],4,FALSE))</f>
        <v>94815</v>
      </c>
      <c r="I10" s="69">
        <f t="shared" si="23"/>
        <v>379260</v>
      </c>
      <c r="J10" s="55"/>
      <c r="K10" s="55"/>
      <c r="L10" s="56">
        <f t="shared" si="117"/>
        <v>0</v>
      </c>
      <c r="M10" s="57">
        <f t="shared" si="24"/>
        <v>94815</v>
      </c>
      <c r="N10" s="58"/>
      <c r="O10" s="59">
        <f t="shared" si="118"/>
        <v>94815</v>
      </c>
      <c r="P10" s="60">
        <f t="shared" si="119"/>
        <v>0</v>
      </c>
      <c r="Q10" s="61">
        <f t="shared" si="120"/>
        <v>4</v>
      </c>
      <c r="R10" s="62">
        <f t="shared" si="121"/>
        <v>94815</v>
      </c>
      <c r="S10" s="63">
        <f t="shared" si="122"/>
        <v>379260</v>
      </c>
      <c r="T10" s="52"/>
      <c r="U10" s="68">
        <f t="shared" si="123"/>
        <v>4</v>
      </c>
      <c r="V10" s="68">
        <f t="shared" si="124"/>
        <v>94815</v>
      </c>
      <c r="W10" s="69">
        <f t="shared" si="125"/>
        <v>379260</v>
      </c>
      <c r="X10" s="55"/>
      <c r="Y10" s="55"/>
      <c r="Z10" s="56">
        <f t="shared" si="126"/>
        <v>0</v>
      </c>
      <c r="AA10" s="57">
        <f t="shared" si="26"/>
        <v>94815</v>
      </c>
      <c r="AB10" s="58"/>
      <c r="AC10" s="59">
        <f t="shared" si="127"/>
        <v>94815</v>
      </c>
      <c r="AD10" s="60">
        <f t="shared" si="128"/>
        <v>0</v>
      </c>
      <c r="AE10" s="61">
        <f t="shared" si="129"/>
        <v>4</v>
      </c>
      <c r="AF10" s="62">
        <f t="shared" si="130"/>
        <v>94815</v>
      </c>
      <c r="AG10" s="63">
        <f t="shared" si="131"/>
        <v>379260</v>
      </c>
      <c r="AH10" s="52"/>
      <c r="AI10" s="68">
        <f t="shared" si="27"/>
        <v>4</v>
      </c>
      <c r="AJ10" s="68">
        <f t="shared" si="27"/>
        <v>94815</v>
      </c>
      <c r="AK10" s="69">
        <f t="shared" si="28"/>
        <v>379260</v>
      </c>
      <c r="AL10" s="55"/>
      <c r="AM10" s="55"/>
      <c r="AN10" s="56">
        <f t="shared" si="29"/>
        <v>0</v>
      </c>
      <c r="AO10" s="57">
        <f t="shared" si="30"/>
        <v>94815</v>
      </c>
      <c r="AP10" s="58"/>
      <c r="AQ10" s="59">
        <f t="shared" si="31"/>
        <v>94815</v>
      </c>
      <c r="AR10" s="60">
        <f t="shared" si="32"/>
        <v>0</v>
      </c>
      <c r="AS10" s="61">
        <f t="shared" si="33"/>
        <v>4</v>
      </c>
      <c r="AT10" s="62">
        <f t="shared" si="34"/>
        <v>94815</v>
      </c>
      <c r="AU10" s="63">
        <f t="shared" si="35"/>
        <v>379260</v>
      </c>
      <c r="AV10" s="52"/>
      <c r="AW10" s="68">
        <f t="shared" si="36"/>
        <v>4</v>
      </c>
      <c r="AX10" s="68">
        <f t="shared" si="36"/>
        <v>94815</v>
      </c>
      <c r="AY10" s="69">
        <f t="shared" si="37"/>
        <v>379260</v>
      </c>
      <c r="AZ10" s="55"/>
      <c r="BA10" s="55"/>
      <c r="BB10" s="56">
        <f t="shared" si="38"/>
        <v>0</v>
      </c>
      <c r="BC10" s="57">
        <f t="shared" si="39"/>
        <v>94815</v>
      </c>
      <c r="BD10" s="58"/>
      <c r="BE10" s="59">
        <f t="shared" si="40"/>
        <v>94815</v>
      </c>
      <c r="BF10" s="60">
        <f t="shared" si="41"/>
        <v>0</v>
      </c>
      <c r="BG10" s="61">
        <f t="shared" si="42"/>
        <v>4</v>
      </c>
      <c r="BH10" s="62">
        <f t="shared" si="43"/>
        <v>94815</v>
      </c>
      <c r="BI10" s="63">
        <f t="shared" si="44"/>
        <v>379260</v>
      </c>
      <c r="BJ10" s="52"/>
      <c r="BK10" s="53">
        <f t="shared" si="45"/>
        <v>4</v>
      </c>
      <c r="BL10" s="53">
        <f t="shared" si="45"/>
        <v>94815</v>
      </c>
      <c r="BM10" s="54">
        <f t="shared" si="46"/>
        <v>379260</v>
      </c>
      <c r="BN10" s="55"/>
      <c r="BO10" s="55"/>
      <c r="BP10" s="56">
        <f t="shared" si="47"/>
        <v>0</v>
      </c>
      <c r="BQ10" s="57">
        <f t="shared" si="48"/>
        <v>94815</v>
      </c>
      <c r="BR10" s="58"/>
      <c r="BS10" s="59">
        <f t="shared" si="49"/>
        <v>94815</v>
      </c>
      <c r="BT10" s="60">
        <f t="shared" si="50"/>
        <v>0</v>
      </c>
      <c r="BU10" s="61">
        <f t="shared" si="51"/>
        <v>4</v>
      </c>
      <c r="BV10" s="62">
        <f t="shared" si="52"/>
        <v>94815</v>
      </c>
      <c r="BW10" s="63">
        <f t="shared" si="53"/>
        <v>379260</v>
      </c>
      <c r="BX10" s="52"/>
      <c r="BY10" s="68">
        <f t="shared" si="54"/>
        <v>4</v>
      </c>
      <c r="BZ10" s="68">
        <f t="shared" si="54"/>
        <v>94815</v>
      </c>
      <c r="CA10" s="69">
        <f t="shared" si="55"/>
        <v>379260</v>
      </c>
      <c r="CB10" s="55"/>
      <c r="CC10" s="55"/>
      <c r="CD10" s="56">
        <f t="shared" si="56"/>
        <v>0</v>
      </c>
      <c r="CE10" s="57">
        <f t="shared" si="57"/>
        <v>94815</v>
      </c>
      <c r="CF10" s="58"/>
      <c r="CG10" s="59">
        <f t="shared" si="58"/>
        <v>94815</v>
      </c>
      <c r="CH10" s="60">
        <f t="shared" si="59"/>
        <v>0</v>
      </c>
      <c r="CI10" s="61">
        <f t="shared" si="60"/>
        <v>4</v>
      </c>
      <c r="CJ10" s="62">
        <f t="shared" si="61"/>
        <v>94815</v>
      </c>
      <c r="CK10" s="63">
        <f t="shared" si="62"/>
        <v>379260</v>
      </c>
      <c r="CL10" s="52"/>
      <c r="CM10" s="53">
        <f t="shared" si="63"/>
        <v>4</v>
      </c>
      <c r="CN10" s="53">
        <f t="shared" si="63"/>
        <v>94815</v>
      </c>
      <c r="CO10" s="54">
        <f t="shared" si="64"/>
        <v>379260</v>
      </c>
      <c r="CP10" s="55"/>
      <c r="CQ10" s="55"/>
      <c r="CR10" s="56">
        <f t="shared" si="65"/>
        <v>0</v>
      </c>
      <c r="CS10" s="57">
        <f t="shared" si="66"/>
        <v>94815</v>
      </c>
      <c r="CT10" s="58"/>
      <c r="CU10" s="59">
        <f t="shared" si="67"/>
        <v>94815</v>
      </c>
      <c r="CV10" s="60">
        <f t="shared" si="68"/>
        <v>0</v>
      </c>
      <c r="CW10" s="61">
        <f t="shared" si="69"/>
        <v>4</v>
      </c>
      <c r="CX10" s="62">
        <f t="shared" si="70"/>
        <v>94815</v>
      </c>
      <c r="CY10" s="63">
        <f t="shared" si="71"/>
        <v>379260</v>
      </c>
      <c r="CZ10" s="52"/>
      <c r="DA10" s="53">
        <f t="shared" si="72"/>
        <v>4</v>
      </c>
      <c r="DB10" s="53">
        <f t="shared" si="72"/>
        <v>94815</v>
      </c>
      <c r="DC10" s="54">
        <f t="shared" si="73"/>
        <v>379260</v>
      </c>
      <c r="DD10" s="55"/>
      <c r="DE10" s="55"/>
      <c r="DF10" s="56">
        <f t="shared" si="74"/>
        <v>0</v>
      </c>
      <c r="DG10" s="57">
        <f t="shared" si="75"/>
        <v>94815</v>
      </c>
      <c r="DH10" s="58"/>
      <c r="DI10" s="59">
        <f t="shared" si="76"/>
        <v>94815</v>
      </c>
      <c r="DJ10" s="60">
        <f t="shared" si="77"/>
        <v>0</v>
      </c>
      <c r="DK10" s="61">
        <f t="shared" si="78"/>
        <v>4</v>
      </c>
      <c r="DL10" s="62">
        <f t="shared" si="79"/>
        <v>94815</v>
      </c>
      <c r="DM10" s="63">
        <f t="shared" si="80"/>
        <v>379260</v>
      </c>
      <c r="DN10" s="52"/>
      <c r="DO10" s="68">
        <f t="shared" si="81"/>
        <v>4</v>
      </c>
      <c r="DP10" s="68">
        <f t="shared" si="81"/>
        <v>94815</v>
      </c>
      <c r="DQ10" s="69">
        <f t="shared" si="82"/>
        <v>379260</v>
      </c>
      <c r="DR10" s="55"/>
      <c r="DS10" s="55"/>
      <c r="DT10" s="56">
        <f t="shared" si="83"/>
        <v>0</v>
      </c>
      <c r="DU10" s="57">
        <f t="shared" si="84"/>
        <v>94815</v>
      </c>
      <c r="DV10" s="58"/>
      <c r="DW10" s="59">
        <f t="shared" si="85"/>
        <v>94815</v>
      </c>
      <c r="DX10" s="60">
        <f t="shared" si="86"/>
        <v>0</v>
      </c>
      <c r="DY10" s="61">
        <f t="shared" si="87"/>
        <v>4</v>
      </c>
      <c r="DZ10" s="62">
        <f t="shared" si="88"/>
        <v>94815</v>
      </c>
      <c r="EA10" s="63">
        <f t="shared" si="89"/>
        <v>379260</v>
      </c>
      <c r="EB10" s="52"/>
      <c r="EC10" s="68">
        <f t="shared" si="90"/>
        <v>4</v>
      </c>
      <c r="ED10" s="68">
        <f t="shared" si="90"/>
        <v>94815</v>
      </c>
      <c r="EE10" s="69">
        <f t="shared" si="91"/>
        <v>379260</v>
      </c>
      <c r="EF10" s="55"/>
      <c r="EG10" s="55"/>
      <c r="EH10" s="56">
        <f t="shared" si="92"/>
        <v>0</v>
      </c>
      <c r="EI10" s="57">
        <f t="shared" si="93"/>
        <v>94815</v>
      </c>
      <c r="EJ10" s="58"/>
      <c r="EK10" s="59">
        <f t="shared" si="94"/>
        <v>94815</v>
      </c>
      <c r="EL10" s="60">
        <f t="shared" si="95"/>
        <v>0</v>
      </c>
      <c r="EM10" s="61">
        <f t="shared" si="96"/>
        <v>4</v>
      </c>
      <c r="EN10" s="62">
        <f t="shared" si="97"/>
        <v>94815</v>
      </c>
      <c r="EO10" s="63">
        <f t="shared" si="98"/>
        <v>379260</v>
      </c>
      <c r="EP10" s="52"/>
      <c r="EQ10" s="68">
        <f t="shared" si="99"/>
        <v>4</v>
      </c>
      <c r="ER10" s="68">
        <f t="shared" si="99"/>
        <v>94815</v>
      </c>
      <c r="ES10" s="69">
        <f t="shared" si="100"/>
        <v>379260</v>
      </c>
      <c r="ET10" s="55"/>
      <c r="EU10" s="55"/>
      <c r="EV10" s="56">
        <f t="shared" si="101"/>
        <v>0</v>
      </c>
      <c r="EW10" s="57">
        <f t="shared" si="102"/>
        <v>94815</v>
      </c>
      <c r="EX10" s="58"/>
      <c r="EY10" s="59">
        <f t="shared" si="103"/>
        <v>94815</v>
      </c>
      <c r="EZ10" s="60">
        <f t="shared" si="104"/>
        <v>0</v>
      </c>
      <c r="FA10" s="61">
        <f t="shared" si="105"/>
        <v>4</v>
      </c>
      <c r="FB10" s="62">
        <f t="shared" si="106"/>
        <v>94815</v>
      </c>
      <c r="FC10" s="63">
        <f t="shared" si="107"/>
        <v>379260</v>
      </c>
      <c r="FD10" s="52"/>
      <c r="FE10" s="68">
        <f t="shared" si="108"/>
        <v>4</v>
      </c>
      <c r="FF10" s="68">
        <f t="shared" si="108"/>
        <v>94815</v>
      </c>
      <c r="FG10" s="69">
        <f t="shared" si="109"/>
        <v>379260</v>
      </c>
      <c r="FH10" s="55"/>
      <c r="FI10" s="55"/>
      <c r="FJ10" s="56">
        <f t="shared" si="110"/>
        <v>0</v>
      </c>
      <c r="FK10" s="57">
        <f t="shared" si="111"/>
        <v>94815</v>
      </c>
      <c r="FL10" s="58"/>
      <c r="FM10" s="59">
        <f t="shared" si="112"/>
        <v>94815</v>
      </c>
      <c r="FN10" s="60">
        <f t="shared" si="113"/>
        <v>0</v>
      </c>
      <c r="FO10" s="61">
        <f t="shared" si="114"/>
        <v>4</v>
      </c>
      <c r="FP10" s="62">
        <f t="shared" si="115"/>
        <v>94815</v>
      </c>
      <c r="FQ10" s="63">
        <f t="shared" si="116"/>
        <v>379260</v>
      </c>
    </row>
    <row r="11" spans="1:173" ht="14" x14ac:dyDescent="0.3">
      <c r="A11" s="49">
        <v>4</v>
      </c>
      <c r="B11" s="50" t="s">
        <v>9</v>
      </c>
      <c r="C11" s="51" t="str">
        <f>IF(B11="","",VLOOKUP(B11,Matrice[],2,FALSE))</f>
        <v>Pièce 4</v>
      </c>
      <c r="D11" s="50" t="str">
        <f>IF(B11="","",VLOOKUP(B11,Matrice[],3,FALSE))</f>
        <v>R</v>
      </c>
      <c r="E11" s="50" t="str">
        <f>IF(B11="","",VLOOKUP(B11,Matrice[],7,FALSE))</f>
        <v>N/A</v>
      </c>
      <c r="F11" s="52"/>
      <c r="G11" s="68">
        <f>IF(B11="","0",VLOOKUP(B11,Matrice[],5,FALSE))</f>
        <v>14</v>
      </c>
      <c r="H11" s="68">
        <f>IF(C11="","0",VLOOKUP(B11,Matrice[],4,FALSE))</f>
        <v>22300</v>
      </c>
      <c r="I11" s="69">
        <f>G11*H11</f>
        <v>312200</v>
      </c>
      <c r="J11" s="55"/>
      <c r="K11" s="55"/>
      <c r="L11" s="56">
        <f t="shared" si="117"/>
        <v>0</v>
      </c>
      <c r="M11" s="57">
        <f t="shared" si="24"/>
        <v>22300</v>
      </c>
      <c r="N11" s="58"/>
      <c r="O11" s="59">
        <f t="shared" si="118"/>
        <v>22300</v>
      </c>
      <c r="P11" s="60">
        <f t="shared" si="119"/>
        <v>0</v>
      </c>
      <c r="Q11" s="61">
        <f t="shared" si="120"/>
        <v>14</v>
      </c>
      <c r="R11" s="62">
        <f t="shared" si="121"/>
        <v>22300</v>
      </c>
      <c r="S11" s="63">
        <f t="shared" si="122"/>
        <v>312200</v>
      </c>
      <c r="T11" s="52"/>
      <c r="U11" s="68">
        <f t="shared" si="123"/>
        <v>14</v>
      </c>
      <c r="V11" s="68">
        <f t="shared" si="124"/>
        <v>22300</v>
      </c>
      <c r="W11" s="69">
        <f t="shared" si="125"/>
        <v>312200</v>
      </c>
      <c r="X11" s="55"/>
      <c r="Y11" s="55"/>
      <c r="Z11" s="56">
        <f t="shared" si="126"/>
        <v>0</v>
      </c>
      <c r="AA11" s="57">
        <f t="shared" si="26"/>
        <v>22300</v>
      </c>
      <c r="AB11" s="58"/>
      <c r="AC11" s="59">
        <f t="shared" si="127"/>
        <v>22300</v>
      </c>
      <c r="AD11" s="60">
        <f t="shared" si="128"/>
        <v>0</v>
      </c>
      <c r="AE11" s="61">
        <f t="shared" si="129"/>
        <v>14</v>
      </c>
      <c r="AF11" s="62">
        <f t="shared" si="130"/>
        <v>22300</v>
      </c>
      <c r="AG11" s="63">
        <f t="shared" si="131"/>
        <v>312200</v>
      </c>
      <c r="AH11" s="52"/>
      <c r="AI11" s="68">
        <f t="shared" si="27"/>
        <v>14</v>
      </c>
      <c r="AJ11" s="68">
        <f t="shared" si="27"/>
        <v>22300</v>
      </c>
      <c r="AK11" s="69">
        <f t="shared" si="28"/>
        <v>312200</v>
      </c>
      <c r="AL11" s="55"/>
      <c r="AM11" s="55"/>
      <c r="AN11" s="56">
        <f t="shared" si="29"/>
        <v>0</v>
      </c>
      <c r="AO11" s="57">
        <f t="shared" si="30"/>
        <v>22300</v>
      </c>
      <c r="AP11" s="58"/>
      <c r="AQ11" s="59">
        <f t="shared" si="31"/>
        <v>22300</v>
      </c>
      <c r="AR11" s="60">
        <f t="shared" si="32"/>
        <v>0</v>
      </c>
      <c r="AS11" s="61">
        <f t="shared" si="33"/>
        <v>14</v>
      </c>
      <c r="AT11" s="62">
        <f t="shared" si="34"/>
        <v>22300</v>
      </c>
      <c r="AU11" s="63">
        <f t="shared" si="35"/>
        <v>312200</v>
      </c>
      <c r="AV11" s="52"/>
      <c r="AW11" s="68">
        <f t="shared" si="36"/>
        <v>14</v>
      </c>
      <c r="AX11" s="68">
        <f t="shared" si="36"/>
        <v>22300</v>
      </c>
      <c r="AY11" s="69">
        <f t="shared" si="37"/>
        <v>312200</v>
      </c>
      <c r="AZ11" s="55"/>
      <c r="BA11" s="55"/>
      <c r="BB11" s="56">
        <f t="shared" si="38"/>
        <v>0</v>
      </c>
      <c r="BC11" s="57">
        <f t="shared" si="39"/>
        <v>22300</v>
      </c>
      <c r="BD11" s="58"/>
      <c r="BE11" s="59">
        <f t="shared" si="40"/>
        <v>22300</v>
      </c>
      <c r="BF11" s="60">
        <f t="shared" si="41"/>
        <v>0</v>
      </c>
      <c r="BG11" s="61">
        <f t="shared" si="42"/>
        <v>14</v>
      </c>
      <c r="BH11" s="62">
        <f t="shared" si="43"/>
        <v>22300</v>
      </c>
      <c r="BI11" s="63">
        <f t="shared" si="44"/>
        <v>312200</v>
      </c>
      <c r="BJ11" s="52"/>
      <c r="BK11" s="53">
        <f t="shared" si="45"/>
        <v>14</v>
      </c>
      <c r="BL11" s="53">
        <f t="shared" si="45"/>
        <v>22300</v>
      </c>
      <c r="BM11" s="54">
        <f t="shared" si="46"/>
        <v>312200</v>
      </c>
      <c r="BN11" s="55"/>
      <c r="BO11" s="55"/>
      <c r="BP11" s="56">
        <f t="shared" si="47"/>
        <v>0</v>
      </c>
      <c r="BQ11" s="57">
        <f t="shared" si="48"/>
        <v>22300</v>
      </c>
      <c r="BR11" s="58"/>
      <c r="BS11" s="59">
        <f t="shared" si="49"/>
        <v>22300</v>
      </c>
      <c r="BT11" s="60">
        <f t="shared" si="50"/>
        <v>0</v>
      </c>
      <c r="BU11" s="61">
        <f t="shared" si="51"/>
        <v>14</v>
      </c>
      <c r="BV11" s="62">
        <f t="shared" si="52"/>
        <v>22300</v>
      </c>
      <c r="BW11" s="63">
        <f t="shared" si="53"/>
        <v>312200</v>
      </c>
      <c r="BX11" s="52"/>
      <c r="BY11" s="68">
        <f t="shared" si="54"/>
        <v>14</v>
      </c>
      <c r="BZ11" s="68">
        <f t="shared" si="54"/>
        <v>22300</v>
      </c>
      <c r="CA11" s="69">
        <f t="shared" si="55"/>
        <v>312200</v>
      </c>
      <c r="CB11" s="55"/>
      <c r="CC11" s="55"/>
      <c r="CD11" s="56">
        <f t="shared" si="56"/>
        <v>0</v>
      </c>
      <c r="CE11" s="57">
        <f t="shared" si="57"/>
        <v>22300</v>
      </c>
      <c r="CF11" s="58"/>
      <c r="CG11" s="59">
        <f t="shared" si="58"/>
        <v>22300</v>
      </c>
      <c r="CH11" s="60">
        <f t="shared" si="59"/>
        <v>0</v>
      </c>
      <c r="CI11" s="61">
        <f t="shared" si="60"/>
        <v>14</v>
      </c>
      <c r="CJ11" s="62">
        <f t="shared" si="61"/>
        <v>22300</v>
      </c>
      <c r="CK11" s="63">
        <f t="shared" si="62"/>
        <v>312200</v>
      </c>
      <c r="CL11" s="52"/>
      <c r="CM11" s="53">
        <f t="shared" si="63"/>
        <v>14</v>
      </c>
      <c r="CN11" s="53">
        <f t="shared" si="63"/>
        <v>22300</v>
      </c>
      <c r="CO11" s="54">
        <f t="shared" si="64"/>
        <v>312200</v>
      </c>
      <c r="CP11" s="55"/>
      <c r="CQ11" s="55"/>
      <c r="CR11" s="56">
        <f t="shared" si="65"/>
        <v>0</v>
      </c>
      <c r="CS11" s="57">
        <f t="shared" si="66"/>
        <v>22300</v>
      </c>
      <c r="CT11" s="58"/>
      <c r="CU11" s="59">
        <f t="shared" si="67"/>
        <v>22300</v>
      </c>
      <c r="CV11" s="60">
        <f t="shared" si="68"/>
        <v>0</v>
      </c>
      <c r="CW11" s="61">
        <f t="shared" si="69"/>
        <v>14</v>
      </c>
      <c r="CX11" s="62">
        <f t="shared" si="70"/>
        <v>22300</v>
      </c>
      <c r="CY11" s="63">
        <f t="shared" si="71"/>
        <v>312200</v>
      </c>
      <c r="CZ11" s="52"/>
      <c r="DA11" s="53">
        <f t="shared" si="72"/>
        <v>14</v>
      </c>
      <c r="DB11" s="53">
        <f t="shared" si="72"/>
        <v>22300</v>
      </c>
      <c r="DC11" s="54">
        <f t="shared" si="73"/>
        <v>312200</v>
      </c>
      <c r="DD11" s="55"/>
      <c r="DE11" s="55"/>
      <c r="DF11" s="56">
        <f t="shared" si="74"/>
        <v>0</v>
      </c>
      <c r="DG11" s="57">
        <f t="shared" si="75"/>
        <v>22300</v>
      </c>
      <c r="DH11" s="58"/>
      <c r="DI11" s="59">
        <f t="shared" si="76"/>
        <v>22300</v>
      </c>
      <c r="DJ11" s="60">
        <f t="shared" si="77"/>
        <v>0</v>
      </c>
      <c r="DK11" s="61">
        <f t="shared" si="78"/>
        <v>14</v>
      </c>
      <c r="DL11" s="62">
        <f t="shared" si="79"/>
        <v>22300</v>
      </c>
      <c r="DM11" s="63">
        <f t="shared" si="80"/>
        <v>312200</v>
      </c>
      <c r="DN11" s="52"/>
      <c r="DO11" s="68">
        <f t="shared" si="81"/>
        <v>14</v>
      </c>
      <c r="DP11" s="68">
        <f t="shared" si="81"/>
        <v>22300</v>
      </c>
      <c r="DQ11" s="69">
        <f t="shared" si="82"/>
        <v>312200</v>
      </c>
      <c r="DR11" s="55"/>
      <c r="DS11" s="55"/>
      <c r="DT11" s="56">
        <f t="shared" si="83"/>
        <v>0</v>
      </c>
      <c r="DU11" s="57">
        <f t="shared" si="84"/>
        <v>22300</v>
      </c>
      <c r="DV11" s="58"/>
      <c r="DW11" s="59">
        <f t="shared" si="85"/>
        <v>22300</v>
      </c>
      <c r="DX11" s="60">
        <f t="shared" si="86"/>
        <v>0</v>
      </c>
      <c r="DY11" s="61">
        <f t="shared" si="87"/>
        <v>14</v>
      </c>
      <c r="DZ11" s="62">
        <f t="shared" si="88"/>
        <v>22300</v>
      </c>
      <c r="EA11" s="63">
        <f t="shared" si="89"/>
        <v>312200</v>
      </c>
      <c r="EB11" s="52"/>
      <c r="EC11" s="68">
        <f t="shared" si="90"/>
        <v>14</v>
      </c>
      <c r="ED11" s="68">
        <f t="shared" si="90"/>
        <v>22300</v>
      </c>
      <c r="EE11" s="69">
        <f t="shared" si="91"/>
        <v>312200</v>
      </c>
      <c r="EF11" s="55"/>
      <c r="EG11" s="55"/>
      <c r="EH11" s="56">
        <f t="shared" si="92"/>
        <v>0</v>
      </c>
      <c r="EI11" s="57">
        <f t="shared" si="93"/>
        <v>22300</v>
      </c>
      <c r="EJ11" s="58"/>
      <c r="EK11" s="59">
        <f t="shared" si="94"/>
        <v>22300</v>
      </c>
      <c r="EL11" s="60">
        <f t="shared" si="95"/>
        <v>0</v>
      </c>
      <c r="EM11" s="61">
        <f t="shared" si="96"/>
        <v>14</v>
      </c>
      <c r="EN11" s="62">
        <f t="shared" si="97"/>
        <v>22300</v>
      </c>
      <c r="EO11" s="63">
        <f t="shared" si="98"/>
        <v>312200</v>
      </c>
      <c r="EP11" s="52"/>
      <c r="EQ11" s="68">
        <f t="shared" si="99"/>
        <v>14</v>
      </c>
      <c r="ER11" s="68">
        <f t="shared" si="99"/>
        <v>22300</v>
      </c>
      <c r="ES11" s="69">
        <f t="shared" si="100"/>
        <v>312200</v>
      </c>
      <c r="ET11" s="55"/>
      <c r="EU11" s="55"/>
      <c r="EV11" s="56">
        <f t="shared" si="101"/>
        <v>0</v>
      </c>
      <c r="EW11" s="57">
        <f t="shared" si="102"/>
        <v>22300</v>
      </c>
      <c r="EX11" s="58"/>
      <c r="EY11" s="59">
        <f t="shared" si="103"/>
        <v>22300</v>
      </c>
      <c r="EZ11" s="60">
        <f t="shared" si="104"/>
        <v>0</v>
      </c>
      <c r="FA11" s="61">
        <f t="shared" si="105"/>
        <v>14</v>
      </c>
      <c r="FB11" s="62">
        <f t="shared" si="106"/>
        <v>22300</v>
      </c>
      <c r="FC11" s="63">
        <f t="shared" si="107"/>
        <v>312200</v>
      </c>
      <c r="FD11" s="52"/>
      <c r="FE11" s="68">
        <f t="shared" si="108"/>
        <v>14</v>
      </c>
      <c r="FF11" s="68">
        <f t="shared" si="108"/>
        <v>22300</v>
      </c>
      <c r="FG11" s="69">
        <f t="shared" si="109"/>
        <v>312200</v>
      </c>
      <c r="FH11" s="55"/>
      <c r="FI11" s="55"/>
      <c r="FJ11" s="56">
        <f t="shared" si="110"/>
        <v>0</v>
      </c>
      <c r="FK11" s="57">
        <f t="shared" si="111"/>
        <v>22300</v>
      </c>
      <c r="FL11" s="58"/>
      <c r="FM11" s="59">
        <f t="shared" si="112"/>
        <v>22300</v>
      </c>
      <c r="FN11" s="60">
        <f t="shared" si="113"/>
        <v>0</v>
      </c>
      <c r="FO11" s="61">
        <f t="shared" si="114"/>
        <v>14</v>
      </c>
      <c r="FP11" s="62">
        <f t="shared" si="115"/>
        <v>22300</v>
      </c>
      <c r="FQ11" s="63">
        <f t="shared" si="116"/>
        <v>312200</v>
      </c>
    </row>
    <row r="12" spans="1:173" ht="14" x14ac:dyDescent="0.3">
      <c r="A12" s="49">
        <v>5</v>
      </c>
      <c r="B12" s="50" t="s">
        <v>10</v>
      </c>
      <c r="C12" s="51" t="str">
        <f>IF(B12="","",VLOOKUP(B12,Matrice[],2,FALSE))</f>
        <v>Pièce 5</v>
      </c>
      <c r="D12" s="50" t="str">
        <f>IF(B12="","",VLOOKUP(B12,Matrice[],3,FALSE))</f>
        <v>R</v>
      </c>
      <c r="E12" s="50" t="str">
        <f>IF(B12="","",VLOOKUP(B12,Matrice[],7,FALSE))</f>
        <v>N/A</v>
      </c>
      <c r="F12" s="52"/>
      <c r="G12" s="68">
        <f>IF(B12="","0",VLOOKUP(B12,Matrice[],5,FALSE))</f>
        <v>1</v>
      </c>
      <c r="H12" s="68">
        <f>IF(C12="","0",VLOOKUP(B12,Matrice[],4,FALSE))</f>
        <v>108043</v>
      </c>
      <c r="I12" s="69">
        <f t="shared" si="23"/>
        <v>108043</v>
      </c>
      <c r="J12" s="55"/>
      <c r="K12" s="55"/>
      <c r="L12" s="56">
        <f t="shared" si="117"/>
        <v>0</v>
      </c>
      <c r="M12" s="57">
        <f t="shared" si="24"/>
        <v>108043</v>
      </c>
      <c r="N12" s="58"/>
      <c r="O12" s="59">
        <f t="shared" si="118"/>
        <v>108043</v>
      </c>
      <c r="P12" s="60">
        <f t="shared" si="119"/>
        <v>0</v>
      </c>
      <c r="Q12" s="61">
        <f t="shared" si="120"/>
        <v>1</v>
      </c>
      <c r="R12" s="62">
        <f t="shared" si="121"/>
        <v>108043</v>
      </c>
      <c r="S12" s="63">
        <f t="shared" si="122"/>
        <v>108043</v>
      </c>
      <c r="T12" s="52"/>
      <c r="U12" s="68">
        <f t="shared" si="123"/>
        <v>1</v>
      </c>
      <c r="V12" s="68">
        <f t="shared" si="124"/>
        <v>108043</v>
      </c>
      <c r="W12" s="69">
        <f t="shared" si="125"/>
        <v>108043</v>
      </c>
      <c r="X12" s="55"/>
      <c r="Y12" s="55"/>
      <c r="Z12" s="56">
        <f t="shared" si="126"/>
        <v>0</v>
      </c>
      <c r="AA12" s="57">
        <f t="shared" si="26"/>
        <v>108043</v>
      </c>
      <c r="AB12" s="58"/>
      <c r="AC12" s="59">
        <f t="shared" si="127"/>
        <v>108043</v>
      </c>
      <c r="AD12" s="60">
        <f t="shared" si="128"/>
        <v>0</v>
      </c>
      <c r="AE12" s="61">
        <f t="shared" si="129"/>
        <v>1</v>
      </c>
      <c r="AF12" s="62">
        <f t="shared" si="130"/>
        <v>108043</v>
      </c>
      <c r="AG12" s="63">
        <f t="shared" si="131"/>
        <v>108043</v>
      </c>
      <c r="AH12" s="52"/>
      <c r="AI12" s="68">
        <f t="shared" si="27"/>
        <v>1</v>
      </c>
      <c r="AJ12" s="68">
        <f t="shared" si="27"/>
        <v>108043</v>
      </c>
      <c r="AK12" s="69">
        <f t="shared" si="28"/>
        <v>108043</v>
      </c>
      <c r="AL12" s="55"/>
      <c r="AM12" s="55"/>
      <c r="AN12" s="56">
        <f t="shared" si="29"/>
        <v>0</v>
      </c>
      <c r="AO12" s="57">
        <f t="shared" si="30"/>
        <v>108043</v>
      </c>
      <c r="AP12" s="58"/>
      <c r="AQ12" s="59">
        <f t="shared" si="31"/>
        <v>108043</v>
      </c>
      <c r="AR12" s="60">
        <f t="shared" si="32"/>
        <v>0</v>
      </c>
      <c r="AS12" s="61">
        <f t="shared" si="33"/>
        <v>1</v>
      </c>
      <c r="AT12" s="62">
        <f t="shared" si="34"/>
        <v>108043</v>
      </c>
      <c r="AU12" s="63">
        <f t="shared" si="35"/>
        <v>108043</v>
      </c>
      <c r="AV12" s="52"/>
      <c r="AW12" s="68">
        <f t="shared" si="36"/>
        <v>1</v>
      </c>
      <c r="AX12" s="68">
        <f t="shared" si="36"/>
        <v>108043</v>
      </c>
      <c r="AY12" s="69">
        <f t="shared" si="37"/>
        <v>108043</v>
      </c>
      <c r="AZ12" s="55"/>
      <c r="BA12" s="55"/>
      <c r="BB12" s="56">
        <f t="shared" si="38"/>
        <v>0</v>
      </c>
      <c r="BC12" s="57">
        <f t="shared" si="39"/>
        <v>108043</v>
      </c>
      <c r="BD12" s="58"/>
      <c r="BE12" s="59">
        <f t="shared" si="40"/>
        <v>108043</v>
      </c>
      <c r="BF12" s="60">
        <f t="shared" si="41"/>
        <v>0</v>
      </c>
      <c r="BG12" s="61">
        <f t="shared" si="42"/>
        <v>1</v>
      </c>
      <c r="BH12" s="62">
        <f t="shared" si="43"/>
        <v>108043</v>
      </c>
      <c r="BI12" s="63">
        <f t="shared" si="44"/>
        <v>108043</v>
      </c>
      <c r="BJ12" s="52"/>
      <c r="BK12" s="53">
        <f t="shared" si="45"/>
        <v>1</v>
      </c>
      <c r="BL12" s="53">
        <f t="shared" si="45"/>
        <v>108043</v>
      </c>
      <c r="BM12" s="54">
        <f t="shared" si="46"/>
        <v>108043</v>
      </c>
      <c r="BN12" s="55"/>
      <c r="BO12" s="55"/>
      <c r="BP12" s="56">
        <f t="shared" si="47"/>
        <v>0</v>
      </c>
      <c r="BQ12" s="57">
        <f t="shared" si="48"/>
        <v>108043</v>
      </c>
      <c r="BR12" s="58"/>
      <c r="BS12" s="59">
        <f t="shared" si="49"/>
        <v>108043</v>
      </c>
      <c r="BT12" s="60">
        <f t="shared" si="50"/>
        <v>0</v>
      </c>
      <c r="BU12" s="61">
        <f t="shared" si="51"/>
        <v>1</v>
      </c>
      <c r="BV12" s="62">
        <f t="shared" si="52"/>
        <v>108043</v>
      </c>
      <c r="BW12" s="63">
        <f t="shared" si="53"/>
        <v>108043</v>
      </c>
      <c r="BX12" s="52"/>
      <c r="BY12" s="68">
        <f t="shared" si="54"/>
        <v>1</v>
      </c>
      <c r="BZ12" s="68">
        <f t="shared" si="54"/>
        <v>108043</v>
      </c>
      <c r="CA12" s="69">
        <f t="shared" si="55"/>
        <v>108043</v>
      </c>
      <c r="CB12" s="55"/>
      <c r="CC12" s="55"/>
      <c r="CD12" s="56">
        <f t="shared" si="56"/>
        <v>0</v>
      </c>
      <c r="CE12" s="57">
        <f t="shared" si="57"/>
        <v>108043</v>
      </c>
      <c r="CF12" s="58"/>
      <c r="CG12" s="59">
        <f t="shared" si="58"/>
        <v>108043</v>
      </c>
      <c r="CH12" s="60">
        <f t="shared" si="59"/>
        <v>0</v>
      </c>
      <c r="CI12" s="61">
        <f t="shared" si="60"/>
        <v>1</v>
      </c>
      <c r="CJ12" s="62">
        <f t="shared" si="61"/>
        <v>108043</v>
      </c>
      <c r="CK12" s="63">
        <f t="shared" si="62"/>
        <v>108043</v>
      </c>
      <c r="CL12" s="52"/>
      <c r="CM12" s="53">
        <f t="shared" si="63"/>
        <v>1</v>
      </c>
      <c r="CN12" s="53">
        <f t="shared" si="63"/>
        <v>108043</v>
      </c>
      <c r="CO12" s="54">
        <f t="shared" si="64"/>
        <v>108043</v>
      </c>
      <c r="CP12" s="55"/>
      <c r="CQ12" s="55"/>
      <c r="CR12" s="56">
        <f t="shared" si="65"/>
        <v>0</v>
      </c>
      <c r="CS12" s="57">
        <f t="shared" si="66"/>
        <v>108043</v>
      </c>
      <c r="CT12" s="58"/>
      <c r="CU12" s="59">
        <f t="shared" si="67"/>
        <v>108043</v>
      </c>
      <c r="CV12" s="60">
        <f t="shared" si="68"/>
        <v>0</v>
      </c>
      <c r="CW12" s="61">
        <f t="shared" si="69"/>
        <v>1</v>
      </c>
      <c r="CX12" s="62">
        <f t="shared" si="70"/>
        <v>108043</v>
      </c>
      <c r="CY12" s="63">
        <f t="shared" si="71"/>
        <v>108043</v>
      </c>
      <c r="CZ12" s="52"/>
      <c r="DA12" s="53">
        <f t="shared" si="72"/>
        <v>1</v>
      </c>
      <c r="DB12" s="53">
        <f t="shared" si="72"/>
        <v>108043</v>
      </c>
      <c r="DC12" s="54">
        <f t="shared" si="73"/>
        <v>108043</v>
      </c>
      <c r="DD12" s="55"/>
      <c r="DE12" s="55"/>
      <c r="DF12" s="56">
        <f t="shared" si="74"/>
        <v>0</v>
      </c>
      <c r="DG12" s="57">
        <f t="shared" si="75"/>
        <v>108043</v>
      </c>
      <c r="DH12" s="58"/>
      <c r="DI12" s="59">
        <f t="shared" si="76"/>
        <v>108043</v>
      </c>
      <c r="DJ12" s="60">
        <f t="shared" si="77"/>
        <v>0</v>
      </c>
      <c r="DK12" s="61">
        <f t="shared" si="78"/>
        <v>1</v>
      </c>
      <c r="DL12" s="62">
        <f t="shared" si="79"/>
        <v>108043</v>
      </c>
      <c r="DM12" s="63">
        <f t="shared" si="80"/>
        <v>108043</v>
      </c>
      <c r="DN12" s="52"/>
      <c r="DO12" s="68">
        <f t="shared" si="81"/>
        <v>1</v>
      </c>
      <c r="DP12" s="68">
        <f t="shared" si="81"/>
        <v>108043</v>
      </c>
      <c r="DQ12" s="69">
        <f t="shared" si="82"/>
        <v>108043</v>
      </c>
      <c r="DR12" s="55"/>
      <c r="DS12" s="55"/>
      <c r="DT12" s="56">
        <f t="shared" si="83"/>
        <v>0</v>
      </c>
      <c r="DU12" s="57">
        <f t="shared" si="84"/>
        <v>108043</v>
      </c>
      <c r="DV12" s="58"/>
      <c r="DW12" s="59">
        <f t="shared" si="85"/>
        <v>108043</v>
      </c>
      <c r="DX12" s="60">
        <f t="shared" si="86"/>
        <v>0</v>
      </c>
      <c r="DY12" s="61">
        <f t="shared" si="87"/>
        <v>1</v>
      </c>
      <c r="DZ12" s="62">
        <f t="shared" si="88"/>
        <v>108043</v>
      </c>
      <c r="EA12" s="63">
        <f t="shared" si="89"/>
        <v>108043</v>
      </c>
      <c r="EB12" s="52"/>
      <c r="EC12" s="68">
        <f t="shared" si="90"/>
        <v>1</v>
      </c>
      <c r="ED12" s="68">
        <f t="shared" si="90"/>
        <v>108043</v>
      </c>
      <c r="EE12" s="69">
        <f t="shared" si="91"/>
        <v>108043</v>
      </c>
      <c r="EF12" s="55"/>
      <c r="EG12" s="55"/>
      <c r="EH12" s="56">
        <f t="shared" si="92"/>
        <v>0</v>
      </c>
      <c r="EI12" s="57">
        <f t="shared" si="93"/>
        <v>108043</v>
      </c>
      <c r="EJ12" s="58"/>
      <c r="EK12" s="59">
        <f t="shared" si="94"/>
        <v>108043</v>
      </c>
      <c r="EL12" s="60">
        <f t="shared" si="95"/>
        <v>0</v>
      </c>
      <c r="EM12" s="61">
        <f t="shared" si="96"/>
        <v>1</v>
      </c>
      <c r="EN12" s="62">
        <f t="shared" si="97"/>
        <v>108043</v>
      </c>
      <c r="EO12" s="63">
        <f t="shared" si="98"/>
        <v>108043</v>
      </c>
      <c r="EP12" s="52"/>
      <c r="EQ12" s="68">
        <f t="shared" si="99"/>
        <v>1</v>
      </c>
      <c r="ER12" s="68">
        <f t="shared" si="99"/>
        <v>108043</v>
      </c>
      <c r="ES12" s="69">
        <f t="shared" si="100"/>
        <v>108043</v>
      </c>
      <c r="ET12" s="55"/>
      <c r="EU12" s="55"/>
      <c r="EV12" s="56">
        <f t="shared" si="101"/>
        <v>0</v>
      </c>
      <c r="EW12" s="57">
        <f t="shared" si="102"/>
        <v>108043</v>
      </c>
      <c r="EX12" s="58"/>
      <c r="EY12" s="59">
        <f t="shared" si="103"/>
        <v>108043</v>
      </c>
      <c r="EZ12" s="60">
        <f t="shared" si="104"/>
        <v>0</v>
      </c>
      <c r="FA12" s="61">
        <f t="shared" si="105"/>
        <v>1</v>
      </c>
      <c r="FB12" s="62">
        <f t="shared" si="106"/>
        <v>108043</v>
      </c>
      <c r="FC12" s="63">
        <f t="shared" si="107"/>
        <v>108043</v>
      </c>
      <c r="FD12" s="52"/>
      <c r="FE12" s="68">
        <f t="shared" si="108"/>
        <v>1</v>
      </c>
      <c r="FF12" s="68">
        <f t="shared" si="108"/>
        <v>108043</v>
      </c>
      <c r="FG12" s="69">
        <f t="shared" si="109"/>
        <v>108043</v>
      </c>
      <c r="FH12" s="55"/>
      <c r="FI12" s="55"/>
      <c r="FJ12" s="56">
        <f t="shared" si="110"/>
        <v>0</v>
      </c>
      <c r="FK12" s="57">
        <f t="shared" si="111"/>
        <v>108043</v>
      </c>
      <c r="FL12" s="58"/>
      <c r="FM12" s="59">
        <f t="shared" si="112"/>
        <v>108043</v>
      </c>
      <c r="FN12" s="60">
        <f t="shared" si="113"/>
        <v>0</v>
      </c>
      <c r="FO12" s="61">
        <f t="shared" si="114"/>
        <v>1</v>
      </c>
      <c r="FP12" s="62">
        <f t="shared" si="115"/>
        <v>108043</v>
      </c>
      <c r="FQ12" s="63">
        <f t="shared" si="116"/>
        <v>108043</v>
      </c>
    </row>
    <row r="13" spans="1:173" ht="14" x14ac:dyDescent="0.3">
      <c r="A13" s="49">
        <v>6</v>
      </c>
      <c r="B13" s="50" t="s">
        <v>11</v>
      </c>
      <c r="C13" s="51" t="str">
        <f>IF(B13="","",VLOOKUP(B13,Matrice[],2,FALSE))</f>
        <v>Pièce 6</v>
      </c>
      <c r="D13" s="50" t="str">
        <f>IF(B13="","",VLOOKUP(B13,Matrice[],3,FALSE))</f>
        <v>N</v>
      </c>
      <c r="E13" s="50" t="str">
        <f>IF(B13="","",VLOOKUP(B13,Matrice[],7,FALSE))</f>
        <v>N/A</v>
      </c>
      <c r="F13" s="52"/>
      <c r="G13" s="68">
        <f>IF(B13="","0",VLOOKUP(B13,Matrice[],5,FALSE))</f>
        <v>1</v>
      </c>
      <c r="H13" s="68">
        <f>IF(C13="","0",VLOOKUP(B13,Matrice[],4,FALSE))</f>
        <v>108043</v>
      </c>
      <c r="I13" s="69">
        <f t="shared" si="23"/>
        <v>108043</v>
      </c>
      <c r="J13" s="55"/>
      <c r="K13" s="55"/>
      <c r="L13" s="56">
        <f t="shared" si="117"/>
        <v>0</v>
      </c>
      <c r="M13" s="57">
        <f t="shared" si="24"/>
        <v>108043</v>
      </c>
      <c r="N13" s="58"/>
      <c r="O13" s="59">
        <f t="shared" si="118"/>
        <v>108043</v>
      </c>
      <c r="P13" s="60">
        <f t="shared" si="119"/>
        <v>0</v>
      </c>
      <c r="Q13" s="61">
        <f t="shared" si="120"/>
        <v>1</v>
      </c>
      <c r="R13" s="62">
        <f t="shared" si="121"/>
        <v>108043</v>
      </c>
      <c r="S13" s="63">
        <f t="shared" si="122"/>
        <v>108043</v>
      </c>
      <c r="T13" s="52"/>
      <c r="U13" s="68">
        <f t="shared" si="123"/>
        <v>1</v>
      </c>
      <c r="V13" s="68">
        <f t="shared" si="124"/>
        <v>108043</v>
      </c>
      <c r="W13" s="69">
        <f t="shared" si="125"/>
        <v>108043</v>
      </c>
      <c r="X13" s="55"/>
      <c r="Y13" s="55"/>
      <c r="Z13" s="56">
        <f t="shared" si="126"/>
        <v>0</v>
      </c>
      <c r="AA13" s="57">
        <f t="shared" si="26"/>
        <v>108043</v>
      </c>
      <c r="AB13" s="58"/>
      <c r="AC13" s="59">
        <f t="shared" si="127"/>
        <v>108043</v>
      </c>
      <c r="AD13" s="60">
        <f t="shared" si="128"/>
        <v>0</v>
      </c>
      <c r="AE13" s="61">
        <f t="shared" si="129"/>
        <v>1</v>
      </c>
      <c r="AF13" s="62">
        <f t="shared" si="130"/>
        <v>108043</v>
      </c>
      <c r="AG13" s="63">
        <f t="shared" si="131"/>
        <v>108043</v>
      </c>
      <c r="AH13" s="52"/>
      <c r="AI13" s="68">
        <f t="shared" si="27"/>
        <v>1</v>
      </c>
      <c r="AJ13" s="68">
        <f t="shared" si="27"/>
        <v>108043</v>
      </c>
      <c r="AK13" s="69">
        <f t="shared" si="28"/>
        <v>108043</v>
      </c>
      <c r="AL13" s="55"/>
      <c r="AM13" s="55"/>
      <c r="AN13" s="56">
        <f t="shared" si="29"/>
        <v>0</v>
      </c>
      <c r="AO13" s="57">
        <f t="shared" si="30"/>
        <v>108043</v>
      </c>
      <c r="AP13" s="58"/>
      <c r="AQ13" s="59">
        <f t="shared" si="31"/>
        <v>108043</v>
      </c>
      <c r="AR13" s="60">
        <f t="shared" si="32"/>
        <v>0</v>
      </c>
      <c r="AS13" s="61">
        <f t="shared" si="33"/>
        <v>1</v>
      </c>
      <c r="AT13" s="62">
        <f t="shared" si="34"/>
        <v>108043</v>
      </c>
      <c r="AU13" s="63">
        <f t="shared" si="35"/>
        <v>108043</v>
      </c>
      <c r="AV13" s="52"/>
      <c r="AW13" s="68">
        <f t="shared" si="36"/>
        <v>1</v>
      </c>
      <c r="AX13" s="68">
        <f t="shared" si="36"/>
        <v>108043</v>
      </c>
      <c r="AY13" s="69">
        <f t="shared" si="37"/>
        <v>108043</v>
      </c>
      <c r="AZ13" s="55"/>
      <c r="BA13" s="55"/>
      <c r="BB13" s="56">
        <f t="shared" si="38"/>
        <v>0</v>
      </c>
      <c r="BC13" s="57">
        <f t="shared" si="39"/>
        <v>108043</v>
      </c>
      <c r="BD13" s="58"/>
      <c r="BE13" s="59">
        <f t="shared" si="40"/>
        <v>108043</v>
      </c>
      <c r="BF13" s="60">
        <f t="shared" si="41"/>
        <v>0</v>
      </c>
      <c r="BG13" s="61">
        <f t="shared" si="42"/>
        <v>1</v>
      </c>
      <c r="BH13" s="62">
        <f t="shared" si="43"/>
        <v>108043</v>
      </c>
      <c r="BI13" s="63">
        <f t="shared" si="44"/>
        <v>108043</v>
      </c>
      <c r="BJ13" s="52"/>
      <c r="BK13" s="53">
        <f t="shared" si="45"/>
        <v>1</v>
      </c>
      <c r="BL13" s="53">
        <f t="shared" si="45"/>
        <v>108043</v>
      </c>
      <c r="BM13" s="54">
        <f t="shared" si="46"/>
        <v>108043</v>
      </c>
      <c r="BN13" s="55"/>
      <c r="BO13" s="55"/>
      <c r="BP13" s="56">
        <f t="shared" si="47"/>
        <v>0</v>
      </c>
      <c r="BQ13" s="57">
        <f t="shared" si="48"/>
        <v>108043</v>
      </c>
      <c r="BR13" s="58"/>
      <c r="BS13" s="59">
        <f t="shared" si="49"/>
        <v>108043</v>
      </c>
      <c r="BT13" s="60">
        <f t="shared" si="50"/>
        <v>0</v>
      </c>
      <c r="BU13" s="61">
        <f t="shared" si="51"/>
        <v>1</v>
      </c>
      <c r="BV13" s="62">
        <f t="shared" si="52"/>
        <v>108043</v>
      </c>
      <c r="BW13" s="63">
        <f t="shared" si="53"/>
        <v>108043</v>
      </c>
      <c r="BX13" s="52"/>
      <c r="BY13" s="68">
        <f t="shared" si="54"/>
        <v>1</v>
      </c>
      <c r="BZ13" s="68">
        <f t="shared" si="54"/>
        <v>108043</v>
      </c>
      <c r="CA13" s="69">
        <f t="shared" si="55"/>
        <v>108043</v>
      </c>
      <c r="CB13" s="55"/>
      <c r="CC13" s="55"/>
      <c r="CD13" s="56">
        <f t="shared" si="56"/>
        <v>0</v>
      </c>
      <c r="CE13" s="57">
        <f t="shared" si="57"/>
        <v>108043</v>
      </c>
      <c r="CF13" s="58"/>
      <c r="CG13" s="59">
        <f t="shared" si="58"/>
        <v>108043</v>
      </c>
      <c r="CH13" s="60">
        <f t="shared" si="59"/>
        <v>0</v>
      </c>
      <c r="CI13" s="61">
        <f t="shared" si="60"/>
        <v>1</v>
      </c>
      <c r="CJ13" s="62">
        <f t="shared" si="61"/>
        <v>108043</v>
      </c>
      <c r="CK13" s="63">
        <f t="shared" si="62"/>
        <v>108043</v>
      </c>
      <c r="CL13" s="52"/>
      <c r="CM13" s="68">
        <f t="shared" si="63"/>
        <v>1</v>
      </c>
      <c r="CN13" s="68">
        <f t="shared" si="63"/>
        <v>108043</v>
      </c>
      <c r="CO13" s="69">
        <f t="shared" si="64"/>
        <v>108043</v>
      </c>
      <c r="CP13" s="55"/>
      <c r="CQ13" s="55"/>
      <c r="CR13" s="56">
        <f t="shared" si="65"/>
        <v>0</v>
      </c>
      <c r="CS13" s="57">
        <f t="shared" si="66"/>
        <v>108043</v>
      </c>
      <c r="CT13" s="58"/>
      <c r="CU13" s="59">
        <f t="shared" si="67"/>
        <v>108043</v>
      </c>
      <c r="CV13" s="60">
        <f t="shared" si="68"/>
        <v>0</v>
      </c>
      <c r="CW13" s="61">
        <f t="shared" si="69"/>
        <v>1</v>
      </c>
      <c r="CX13" s="62">
        <f t="shared" si="70"/>
        <v>108043</v>
      </c>
      <c r="CY13" s="63">
        <f t="shared" si="71"/>
        <v>108043</v>
      </c>
      <c r="CZ13" s="52"/>
      <c r="DA13" s="68">
        <f t="shared" si="72"/>
        <v>1</v>
      </c>
      <c r="DB13" s="68">
        <f t="shared" si="72"/>
        <v>108043</v>
      </c>
      <c r="DC13" s="69">
        <f t="shared" si="73"/>
        <v>108043</v>
      </c>
      <c r="DD13" s="55"/>
      <c r="DE13" s="55"/>
      <c r="DF13" s="56">
        <f t="shared" si="74"/>
        <v>0</v>
      </c>
      <c r="DG13" s="57">
        <f t="shared" si="75"/>
        <v>108043</v>
      </c>
      <c r="DH13" s="58"/>
      <c r="DI13" s="59">
        <f t="shared" si="76"/>
        <v>108043</v>
      </c>
      <c r="DJ13" s="60">
        <f t="shared" si="77"/>
        <v>0</v>
      </c>
      <c r="DK13" s="61">
        <f t="shared" si="78"/>
        <v>1</v>
      </c>
      <c r="DL13" s="62">
        <f t="shared" si="79"/>
        <v>108043</v>
      </c>
      <c r="DM13" s="63">
        <f t="shared" si="80"/>
        <v>108043</v>
      </c>
      <c r="DN13" s="52"/>
      <c r="DO13" s="68">
        <f t="shared" si="81"/>
        <v>1</v>
      </c>
      <c r="DP13" s="68">
        <f t="shared" si="81"/>
        <v>108043</v>
      </c>
      <c r="DQ13" s="69">
        <f t="shared" si="82"/>
        <v>108043</v>
      </c>
      <c r="DR13" s="55"/>
      <c r="DS13" s="55"/>
      <c r="DT13" s="56">
        <f t="shared" si="83"/>
        <v>0</v>
      </c>
      <c r="DU13" s="57">
        <f t="shared" si="84"/>
        <v>108043</v>
      </c>
      <c r="DV13" s="58"/>
      <c r="DW13" s="59">
        <f t="shared" si="85"/>
        <v>108043</v>
      </c>
      <c r="DX13" s="60">
        <f t="shared" si="86"/>
        <v>0</v>
      </c>
      <c r="DY13" s="61">
        <f t="shared" si="87"/>
        <v>1</v>
      </c>
      <c r="DZ13" s="62">
        <f t="shared" si="88"/>
        <v>108043</v>
      </c>
      <c r="EA13" s="63">
        <f t="shared" si="89"/>
        <v>108043</v>
      </c>
      <c r="EB13" s="52"/>
      <c r="EC13" s="68">
        <f t="shared" si="90"/>
        <v>1</v>
      </c>
      <c r="ED13" s="68">
        <f t="shared" si="90"/>
        <v>108043</v>
      </c>
      <c r="EE13" s="69">
        <f t="shared" si="91"/>
        <v>108043</v>
      </c>
      <c r="EF13" s="55"/>
      <c r="EG13" s="55"/>
      <c r="EH13" s="56">
        <f t="shared" si="92"/>
        <v>0</v>
      </c>
      <c r="EI13" s="57">
        <f t="shared" si="93"/>
        <v>108043</v>
      </c>
      <c r="EJ13" s="58"/>
      <c r="EK13" s="59">
        <f t="shared" si="94"/>
        <v>108043</v>
      </c>
      <c r="EL13" s="60">
        <f t="shared" si="95"/>
        <v>0</v>
      </c>
      <c r="EM13" s="61">
        <f t="shared" si="96"/>
        <v>1</v>
      </c>
      <c r="EN13" s="62">
        <f t="shared" si="97"/>
        <v>108043</v>
      </c>
      <c r="EO13" s="63">
        <f t="shared" si="98"/>
        <v>108043</v>
      </c>
      <c r="EP13" s="52"/>
      <c r="EQ13" s="68">
        <f t="shared" si="99"/>
        <v>1</v>
      </c>
      <c r="ER13" s="68">
        <f t="shared" si="99"/>
        <v>108043</v>
      </c>
      <c r="ES13" s="69">
        <f t="shared" si="100"/>
        <v>108043</v>
      </c>
      <c r="ET13" s="55"/>
      <c r="EU13" s="55"/>
      <c r="EV13" s="56">
        <f t="shared" si="101"/>
        <v>0</v>
      </c>
      <c r="EW13" s="57">
        <f t="shared" si="102"/>
        <v>108043</v>
      </c>
      <c r="EX13" s="58"/>
      <c r="EY13" s="59">
        <f t="shared" si="103"/>
        <v>108043</v>
      </c>
      <c r="EZ13" s="60">
        <f t="shared" si="104"/>
        <v>0</v>
      </c>
      <c r="FA13" s="61">
        <f t="shared" si="105"/>
        <v>1</v>
      </c>
      <c r="FB13" s="62">
        <f t="shared" si="106"/>
        <v>108043</v>
      </c>
      <c r="FC13" s="63">
        <f t="shared" si="107"/>
        <v>108043</v>
      </c>
      <c r="FD13" s="52"/>
      <c r="FE13" s="68">
        <f t="shared" si="108"/>
        <v>1</v>
      </c>
      <c r="FF13" s="68">
        <f t="shared" si="108"/>
        <v>108043</v>
      </c>
      <c r="FG13" s="69">
        <f t="shared" si="109"/>
        <v>108043</v>
      </c>
      <c r="FH13" s="55"/>
      <c r="FI13" s="55"/>
      <c r="FJ13" s="56">
        <f t="shared" si="110"/>
        <v>0</v>
      </c>
      <c r="FK13" s="57">
        <f t="shared" si="111"/>
        <v>108043</v>
      </c>
      <c r="FL13" s="58"/>
      <c r="FM13" s="59">
        <f t="shared" si="112"/>
        <v>108043</v>
      </c>
      <c r="FN13" s="60">
        <f t="shared" si="113"/>
        <v>0</v>
      </c>
      <c r="FO13" s="61">
        <f t="shared" si="114"/>
        <v>1</v>
      </c>
      <c r="FP13" s="62">
        <f t="shared" si="115"/>
        <v>108043</v>
      </c>
      <c r="FQ13" s="63">
        <f t="shared" si="116"/>
        <v>108043</v>
      </c>
    </row>
    <row r="14" spans="1:173" ht="14" x14ac:dyDescent="0.3">
      <c r="A14" s="49">
        <v>7</v>
      </c>
      <c r="B14" s="50" t="s">
        <v>12</v>
      </c>
      <c r="C14" s="51" t="str">
        <f>IF(B14="","",VLOOKUP(B14,Matrice[],2,FALSE))</f>
        <v>Pièce 7</v>
      </c>
      <c r="D14" s="50" t="str">
        <f>IF(B14="","",VLOOKUP(B14,Matrice[],3,FALSE))</f>
        <v>N</v>
      </c>
      <c r="E14" s="50" t="str">
        <f>IF(B14="","",VLOOKUP(B14,Matrice[],7,FALSE))</f>
        <v>N/A</v>
      </c>
      <c r="F14" s="52"/>
      <c r="G14" s="68">
        <f>IF(B14="","0",VLOOKUP(B14,Matrice[],5,FALSE))</f>
        <v>1</v>
      </c>
      <c r="H14" s="68">
        <f>IF(C14="","0",VLOOKUP(B14,Matrice[],4,FALSE))</f>
        <v>162739</v>
      </c>
      <c r="I14" s="69">
        <f t="shared" si="23"/>
        <v>162739</v>
      </c>
      <c r="J14" s="55"/>
      <c r="K14" s="55"/>
      <c r="L14" s="56">
        <f t="shared" si="117"/>
        <v>0</v>
      </c>
      <c r="M14" s="57">
        <f t="shared" si="24"/>
        <v>162739</v>
      </c>
      <c r="N14" s="58"/>
      <c r="O14" s="59">
        <f t="shared" si="118"/>
        <v>162739</v>
      </c>
      <c r="P14" s="60">
        <f t="shared" si="119"/>
        <v>0</v>
      </c>
      <c r="Q14" s="61">
        <f t="shared" si="120"/>
        <v>1</v>
      </c>
      <c r="R14" s="62">
        <f t="shared" si="121"/>
        <v>162739</v>
      </c>
      <c r="S14" s="63">
        <f t="shared" si="122"/>
        <v>162739</v>
      </c>
      <c r="T14" s="52"/>
      <c r="U14" s="68">
        <f t="shared" si="123"/>
        <v>1</v>
      </c>
      <c r="V14" s="68">
        <f t="shared" si="124"/>
        <v>162739</v>
      </c>
      <c r="W14" s="69">
        <f t="shared" si="125"/>
        <v>162739</v>
      </c>
      <c r="X14" s="55"/>
      <c r="Y14" s="55"/>
      <c r="Z14" s="56">
        <f t="shared" si="126"/>
        <v>0</v>
      </c>
      <c r="AA14" s="57">
        <f t="shared" si="26"/>
        <v>162739</v>
      </c>
      <c r="AB14" s="58"/>
      <c r="AC14" s="59">
        <f t="shared" si="127"/>
        <v>162739</v>
      </c>
      <c r="AD14" s="60">
        <f t="shared" si="128"/>
        <v>0</v>
      </c>
      <c r="AE14" s="61">
        <f t="shared" si="129"/>
        <v>1</v>
      </c>
      <c r="AF14" s="62">
        <f t="shared" si="130"/>
        <v>162739</v>
      </c>
      <c r="AG14" s="63">
        <f t="shared" si="131"/>
        <v>162739</v>
      </c>
      <c r="AH14" s="52"/>
      <c r="AI14" s="68">
        <f t="shared" si="27"/>
        <v>1</v>
      </c>
      <c r="AJ14" s="68">
        <f t="shared" si="27"/>
        <v>162739</v>
      </c>
      <c r="AK14" s="69">
        <f t="shared" si="28"/>
        <v>162739</v>
      </c>
      <c r="AL14" s="55"/>
      <c r="AM14" s="55"/>
      <c r="AN14" s="56">
        <f t="shared" si="29"/>
        <v>0</v>
      </c>
      <c r="AO14" s="57">
        <f t="shared" si="30"/>
        <v>162739</v>
      </c>
      <c r="AP14" s="58"/>
      <c r="AQ14" s="59">
        <f t="shared" si="31"/>
        <v>162739</v>
      </c>
      <c r="AR14" s="60">
        <f t="shared" si="32"/>
        <v>0</v>
      </c>
      <c r="AS14" s="61">
        <f t="shared" si="33"/>
        <v>1</v>
      </c>
      <c r="AT14" s="62">
        <f t="shared" si="34"/>
        <v>162739</v>
      </c>
      <c r="AU14" s="63">
        <f t="shared" si="35"/>
        <v>162739</v>
      </c>
      <c r="AV14" s="52"/>
      <c r="AW14" s="68">
        <f t="shared" si="36"/>
        <v>1</v>
      </c>
      <c r="AX14" s="68">
        <f t="shared" si="36"/>
        <v>162739</v>
      </c>
      <c r="AY14" s="69">
        <f t="shared" si="37"/>
        <v>162739</v>
      </c>
      <c r="AZ14" s="55"/>
      <c r="BA14" s="55"/>
      <c r="BB14" s="56">
        <f t="shared" si="38"/>
        <v>0</v>
      </c>
      <c r="BC14" s="57">
        <f t="shared" si="39"/>
        <v>162739</v>
      </c>
      <c r="BD14" s="58"/>
      <c r="BE14" s="59">
        <f t="shared" si="40"/>
        <v>162739</v>
      </c>
      <c r="BF14" s="60">
        <f t="shared" si="41"/>
        <v>0</v>
      </c>
      <c r="BG14" s="61">
        <f t="shared" si="42"/>
        <v>1</v>
      </c>
      <c r="BH14" s="62">
        <f t="shared" si="43"/>
        <v>162739</v>
      </c>
      <c r="BI14" s="63">
        <f t="shared" si="44"/>
        <v>162739</v>
      </c>
      <c r="BJ14" s="52"/>
      <c r="BK14" s="53">
        <f t="shared" si="45"/>
        <v>1</v>
      </c>
      <c r="BL14" s="53">
        <f t="shared" si="45"/>
        <v>162739</v>
      </c>
      <c r="BM14" s="54">
        <f t="shared" si="46"/>
        <v>162739</v>
      </c>
      <c r="BN14" s="55"/>
      <c r="BO14" s="55"/>
      <c r="BP14" s="56">
        <f t="shared" si="47"/>
        <v>0</v>
      </c>
      <c r="BQ14" s="57">
        <f t="shared" si="48"/>
        <v>162739</v>
      </c>
      <c r="BR14" s="58"/>
      <c r="BS14" s="59">
        <f t="shared" si="49"/>
        <v>162739</v>
      </c>
      <c r="BT14" s="60">
        <f t="shared" si="50"/>
        <v>0</v>
      </c>
      <c r="BU14" s="61">
        <f t="shared" si="51"/>
        <v>1</v>
      </c>
      <c r="BV14" s="62">
        <f t="shared" si="52"/>
        <v>162739</v>
      </c>
      <c r="BW14" s="63">
        <f t="shared" si="53"/>
        <v>162739</v>
      </c>
      <c r="BX14" s="52"/>
      <c r="BY14" s="68">
        <f t="shared" si="54"/>
        <v>1</v>
      </c>
      <c r="BZ14" s="68">
        <f t="shared" si="54"/>
        <v>162739</v>
      </c>
      <c r="CA14" s="69">
        <f t="shared" si="55"/>
        <v>162739</v>
      </c>
      <c r="CB14" s="55"/>
      <c r="CC14" s="55"/>
      <c r="CD14" s="56">
        <f t="shared" si="56"/>
        <v>0</v>
      </c>
      <c r="CE14" s="57">
        <f t="shared" si="57"/>
        <v>162739</v>
      </c>
      <c r="CF14" s="58"/>
      <c r="CG14" s="59">
        <f t="shared" si="58"/>
        <v>162739</v>
      </c>
      <c r="CH14" s="60">
        <f t="shared" si="59"/>
        <v>0</v>
      </c>
      <c r="CI14" s="61">
        <f t="shared" si="60"/>
        <v>1</v>
      </c>
      <c r="CJ14" s="62">
        <f t="shared" si="61"/>
        <v>162739</v>
      </c>
      <c r="CK14" s="63">
        <f t="shared" si="62"/>
        <v>162739</v>
      </c>
      <c r="CL14" s="52"/>
      <c r="CM14" s="68">
        <f t="shared" si="63"/>
        <v>1</v>
      </c>
      <c r="CN14" s="68">
        <f t="shared" si="63"/>
        <v>162739</v>
      </c>
      <c r="CO14" s="69">
        <f t="shared" si="64"/>
        <v>162739</v>
      </c>
      <c r="CP14" s="55"/>
      <c r="CQ14" s="55"/>
      <c r="CR14" s="56">
        <f t="shared" si="65"/>
        <v>0</v>
      </c>
      <c r="CS14" s="57">
        <f t="shared" si="66"/>
        <v>162739</v>
      </c>
      <c r="CT14" s="58"/>
      <c r="CU14" s="59">
        <f t="shared" si="67"/>
        <v>162739</v>
      </c>
      <c r="CV14" s="60">
        <f t="shared" si="68"/>
        <v>0</v>
      </c>
      <c r="CW14" s="61">
        <f t="shared" si="69"/>
        <v>1</v>
      </c>
      <c r="CX14" s="62">
        <f t="shared" si="70"/>
        <v>162739</v>
      </c>
      <c r="CY14" s="63">
        <f t="shared" si="71"/>
        <v>162739</v>
      </c>
      <c r="CZ14" s="52"/>
      <c r="DA14" s="68">
        <f t="shared" si="72"/>
        <v>1</v>
      </c>
      <c r="DB14" s="68">
        <f t="shared" si="72"/>
        <v>162739</v>
      </c>
      <c r="DC14" s="69">
        <f t="shared" si="73"/>
        <v>162739</v>
      </c>
      <c r="DD14" s="55"/>
      <c r="DE14" s="55"/>
      <c r="DF14" s="56">
        <f t="shared" si="74"/>
        <v>0</v>
      </c>
      <c r="DG14" s="57">
        <f t="shared" si="75"/>
        <v>162739</v>
      </c>
      <c r="DH14" s="58"/>
      <c r="DI14" s="59">
        <f t="shared" si="76"/>
        <v>162739</v>
      </c>
      <c r="DJ14" s="60">
        <f t="shared" si="77"/>
        <v>0</v>
      </c>
      <c r="DK14" s="61">
        <f t="shared" si="78"/>
        <v>1</v>
      </c>
      <c r="DL14" s="62">
        <f t="shared" si="79"/>
        <v>162739</v>
      </c>
      <c r="DM14" s="63">
        <f t="shared" si="80"/>
        <v>162739</v>
      </c>
      <c r="DN14" s="52"/>
      <c r="DO14" s="68">
        <f t="shared" si="81"/>
        <v>1</v>
      </c>
      <c r="DP14" s="68">
        <f t="shared" si="81"/>
        <v>162739</v>
      </c>
      <c r="DQ14" s="69">
        <f t="shared" si="82"/>
        <v>162739</v>
      </c>
      <c r="DR14" s="55"/>
      <c r="DS14" s="55"/>
      <c r="DT14" s="56">
        <f t="shared" si="83"/>
        <v>0</v>
      </c>
      <c r="DU14" s="57">
        <f t="shared" si="84"/>
        <v>162739</v>
      </c>
      <c r="DV14" s="58"/>
      <c r="DW14" s="59">
        <f t="shared" si="85"/>
        <v>162739</v>
      </c>
      <c r="DX14" s="60">
        <f t="shared" si="86"/>
        <v>0</v>
      </c>
      <c r="DY14" s="61">
        <f t="shared" si="87"/>
        <v>1</v>
      </c>
      <c r="DZ14" s="62">
        <f t="shared" si="88"/>
        <v>162739</v>
      </c>
      <c r="EA14" s="63">
        <f t="shared" si="89"/>
        <v>162739</v>
      </c>
      <c r="EB14" s="52"/>
      <c r="EC14" s="68">
        <f t="shared" si="90"/>
        <v>1</v>
      </c>
      <c r="ED14" s="68">
        <f t="shared" si="90"/>
        <v>162739</v>
      </c>
      <c r="EE14" s="69">
        <f t="shared" si="91"/>
        <v>162739</v>
      </c>
      <c r="EF14" s="55"/>
      <c r="EG14" s="55"/>
      <c r="EH14" s="56">
        <f t="shared" si="92"/>
        <v>0</v>
      </c>
      <c r="EI14" s="57">
        <f t="shared" si="93"/>
        <v>162739</v>
      </c>
      <c r="EJ14" s="58"/>
      <c r="EK14" s="59">
        <f t="shared" si="94"/>
        <v>162739</v>
      </c>
      <c r="EL14" s="60">
        <f t="shared" si="95"/>
        <v>0</v>
      </c>
      <c r="EM14" s="61">
        <f t="shared" si="96"/>
        <v>1</v>
      </c>
      <c r="EN14" s="62">
        <f t="shared" si="97"/>
        <v>162739</v>
      </c>
      <c r="EO14" s="63">
        <f t="shared" si="98"/>
        <v>162739</v>
      </c>
      <c r="EP14" s="52"/>
      <c r="EQ14" s="68">
        <f t="shared" si="99"/>
        <v>1</v>
      </c>
      <c r="ER14" s="68">
        <f t="shared" si="99"/>
        <v>162739</v>
      </c>
      <c r="ES14" s="69">
        <f t="shared" si="100"/>
        <v>162739</v>
      </c>
      <c r="ET14" s="55"/>
      <c r="EU14" s="55"/>
      <c r="EV14" s="56">
        <f t="shared" si="101"/>
        <v>0</v>
      </c>
      <c r="EW14" s="57">
        <f t="shared" si="102"/>
        <v>162739</v>
      </c>
      <c r="EX14" s="58"/>
      <c r="EY14" s="59">
        <f t="shared" si="103"/>
        <v>162739</v>
      </c>
      <c r="EZ14" s="60">
        <f t="shared" si="104"/>
        <v>0</v>
      </c>
      <c r="FA14" s="61">
        <f t="shared" si="105"/>
        <v>1</v>
      </c>
      <c r="FB14" s="62">
        <f t="shared" si="106"/>
        <v>162739</v>
      </c>
      <c r="FC14" s="63">
        <f t="shared" si="107"/>
        <v>162739</v>
      </c>
      <c r="FD14" s="52"/>
      <c r="FE14" s="68">
        <f t="shared" si="108"/>
        <v>1</v>
      </c>
      <c r="FF14" s="68">
        <f t="shared" si="108"/>
        <v>162739</v>
      </c>
      <c r="FG14" s="69">
        <f t="shared" si="109"/>
        <v>162739</v>
      </c>
      <c r="FH14" s="55"/>
      <c r="FI14" s="55"/>
      <c r="FJ14" s="56">
        <f t="shared" si="110"/>
        <v>0</v>
      </c>
      <c r="FK14" s="57">
        <f t="shared" si="111"/>
        <v>162739</v>
      </c>
      <c r="FL14" s="58"/>
      <c r="FM14" s="59">
        <f t="shared" si="112"/>
        <v>162739</v>
      </c>
      <c r="FN14" s="60">
        <f t="shared" si="113"/>
        <v>0</v>
      </c>
      <c r="FO14" s="61">
        <f t="shared" si="114"/>
        <v>1</v>
      </c>
      <c r="FP14" s="62">
        <f t="shared" si="115"/>
        <v>162739</v>
      </c>
      <c r="FQ14" s="63">
        <f t="shared" si="116"/>
        <v>162739</v>
      </c>
    </row>
    <row r="15" spans="1:173" ht="14" x14ac:dyDescent="0.3">
      <c r="A15" s="49">
        <v>8</v>
      </c>
      <c r="B15" s="50" t="s">
        <v>13</v>
      </c>
      <c r="C15" s="51" t="str">
        <f>IF(B15="","",VLOOKUP(B15,Matrice[],2,FALSE))</f>
        <v>Pièce 8</v>
      </c>
      <c r="D15" s="50" t="str">
        <f>IF(B15="","",VLOOKUP(B15,Matrice[],3,FALSE))</f>
        <v>N</v>
      </c>
      <c r="E15" s="50" t="str">
        <f>IF(B15="","",VLOOKUP(B15,Matrice[],7,FALSE))</f>
        <v>N/A</v>
      </c>
      <c r="F15" s="52"/>
      <c r="G15" s="68">
        <f>IF(B15="","0",VLOOKUP(B15,Matrice[],5,FALSE))</f>
        <v>5</v>
      </c>
      <c r="H15" s="68">
        <f>IF(C15="","0",VLOOKUP(B15,Matrice[],4,FALSE))</f>
        <v>86901</v>
      </c>
      <c r="I15" s="69">
        <f t="shared" si="23"/>
        <v>434505</v>
      </c>
      <c r="J15" s="55"/>
      <c r="K15" s="55"/>
      <c r="L15" s="56">
        <f t="shared" si="117"/>
        <v>0</v>
      </c>
      <c r="M15" s="57">
        <f t="shared" si="24"/>
        <v>86901</v>
      </c>
      <c r="N15" s="58"/>
      <c r="O15" s="59">
        <f t="shared" si="118"/>
        <v>86901</v>
      </c>
      <c r="P15" s="60">
        <f t="shared" si="119"/>
        <v>0</v>
      </c>
      <c r="Q15" s="61">
        <f t="shared" si="120"/>
        <v>5</v>
      </c>
      <c r="R15" s="62">
        <f t="shared" si="121"/>
        <v>86901</v>
      </c>
      <c r="S15" s="63">
        <f t="shared" si="122"/>
        <v>434505</v>
      </c>
      <c r="T15" s="52"/>
      <c r="U15" s="68">
        <f t="shared" si="123"/>
        <v>5</v>
      </c>
      <c r="V15" s="68">
        <f t="shared" si="124"/>
        <v>86901</v>
      </c>
      <c r="W15" s="69">
        <f t="shared" si="125"/>
        <v>434505</v>
      </c>
      <c r="X15" s="55"/>
      <c r="Y15" s="55"/>
      <c r="Z15" s="56">
        <f t="shared" si="126"/>
        <v>0</v>
      </c>
      <c r="AA15" s="57">
        <f t="shared" si="26"/>
        <v>86901</v>
      </c>
      <c r="AB15" s="58"/>
      <c r="AC15" s="59">
        <f t="shared" si="127"/>
        <v>86901</v>
      </c>
      <c r="AD15" s="60">
        <f t="shared" si="128"/>
        <v>0</v>
      </c>
      <c r="AE15" s="61">
        <f t="shared" si="129"/>
        <v>5</v>
      </c>
      <c r="AF15" s="62">
        <f t="shared" si="130"/>
        <v>86901</v>
      </c>
      <c r="AG15" s="63">
        <f t="shared" si="131"/>
        <v>434505</v>
      </c>
      <c r="AH15" s="52"/>
      <c r="AI15" s="68">
        <f t="shared" si="27"/>
        <v>5</v>
      </c>
      <c r="AJ15" s="68">
        <f t="shared" si="27"/>
        <v>86901</v>
      </c>
      <c r="AK15" s="69">
        <f t="shared" si="28"/>
        <v>434505</v>
      </c>
      <c r="AL15" s="55"/>
      <c r="AM15" s="55"/>
      <c r="AN15" s="56">
        <f t="shared" si="29"/>
        <v>0</v>
      </c>
      <c r="AO15" s="57">
        <f t="shared" si="30"/>
        <v>86901</v>
      </c>
      <c r="AP15" s="58"/>
      <c r="AQ15" s="59">
        <f t="shared" si="31"/>
        <v>86901</v>
      </c>
      <c r="AR15" s="60">
        <f t="shared" si="32"/>
        <v>0</v>
      </c>
      <c r="AS15" s="61">
        <f t="shared" si="33"/>
        <v>5</v>
      </c>
      <c r="AT15" s="62">
        <f t="shared" si="34"/>
        <v>86901</v>
      </c>
      <c r="AU15" s="63">
        <f t="shared" si="35"/>
        <v>434505</v>
      </c>
      <c r="AV15" s="52"/>
      <c r="AW15" s="68">
        <f t="shared" si="36"/>
        <v>5</v>
      </c>
      <c r="AX15" s="68">
        <f t="shared" si="36"/>
        <v>86901</v>
      </c>
      <c r="AY15" s="69">
        <f t="shared" si="37"/>
        <v>434505</v>
      </c>
      <c r="AZ15" s="55"/>
      <c r="BA15" s="55"/>
      <c r="BB15" s="56">
        <f t="shared" si="38"/>
        <v>0</v>
      </c>
      <c r="BC15" s="57">
        <f t="shared" si="39"/>
        <v>86901</v>
      </c>
      <c r="BD15" s="58"/>
      <c r="BE15" s="59">
        <f t="shared" si="40"/>
        <v>86901</v>
      </c>
      <c r="BF15" s="60">
        <f t="shared" si="41"/>
        <v>0</v>
      </c>
      <c r="BG15" s="61">
        <f t="shared" si="42"/>
        <v>5</v>
      </c>
      <c r="BH15" s="62">
        <f t="shared" si="43"/>
        <v>86901</v>
      </c>
      <c r="BI15" s="63">
        <f t="shared" si="44"/>
        <v>434505</v>
      </c>
      <c r="BJ15" s="52"/>
      <c r="BK15" s="53">
        <f t="shared" si="45"/>
        <v>5</v>
      </c>
      <c r="BL15" s="53">
        <f t="shared" si="45"/>
        <v>86901</v>
      </c>
      <c r="BM15" s="54">
        <f t="shared" si="46"/>
        <v>434505</v>
      </c>
      <c r="BN15" s="55"/>
      <c r="BO15" s="55"/>
      <c r="BP15" s="56">
        <f t="shared" si="47"/>
        <v>0</v>
      </c>
      <c r="BQ15" s="57">
        <f t="shared" si="48"/>
        <v>86901</v>
      </c>
      <c r="BR15" s="58"/>
      <c r="BS15" s="59">
        <f t="shared" si="49"/>
        <v>86901</v>
      </c>
      <c r="BT15" s="60">
        <f t="shared" si="50"/>
        <v>0</v>
      </c>
      <c r="BU15" s="61">
        <f t="shared" si="51"/>
        <v>5</v>
      </c>
      <c r="BV15" s="62">
        <f t="shared" si="52"/>
        <v>86901</v>
      </c>
      <c r="BW15" s="63">
        <f t="shared" si="53"/>
        <v>434505</v>
      </c>
      <c r="BX15" s="52"/>
      <c r="BY15" s="68">
        <f t="shared" si="54"/>
        <v>5</v>
      </c>
      <c r="BZ15" s="68">
        <f t="shared" si="54"/>
        <v>86901</v>
      </c>
      <c r="CA15" s="69">
        <f t="shared" si="55"/>
        <v>434505</v>
      </c>
      <c r="CB15" s="55"/>
      <c r="CC15" s="55"/>
      <c r="CD15" s="56">
        <f t="shared" si="56"/>
        <v>0</v>
      </c>
      <c r="CE15" s="57">
        <f t="shared" si="57"/>
        <v>86901</v>
      </c>
      <c r="CF15" s="58"/>
      <c r="CG15" s="59">
        <f t="shared" si="58"/>
        <v>86901</v>
      </c>
      <c r="CH15" s="60">
        <f t="shared" si="59"/>
        <v>0</v>
      </c>
      <c r="CI15" s="61">
        <f t="shared" si="60"/>
        <v>5</v>
      </c>
      <c r="CJ15" s="62">
        <f t="shared" si="61"/>
        <v>86901</v>
      </c>
      <c r="CK15" s="63">
        <f t="shared" si="62"/>
        <v>434505</v>
      </c>
      <c r="CL15" s="52"/>
      <c r="CM15" s="68">
        <f t="shared" si="63"/>
        <v>5</v>
      </c>
      <c r="CN15" s="68">
        <f t="shared" si="63"/>
        <v>86901</v>
      </c>
      <c r="CO15" s="69">
        <f t="shared" si="64"/>
        <v>434505</v>
      </c>
      <c r="CP15" s="55"/>
      <c r="CQ15" s="55"/>
      <c r="CR15" s="56">
        <f t="shared" si="65"/>
        <v>0</v>
      </c>
      <c r="CS15" s="57">
        <f t="shared" si="66"/>
        <v>86901</v>
      </c>
      <c r="CT15" s="58"/>
      <c r="CU15" s="59">
        <f t="shared" si="67"/>
        <v>86901</v>
      </c>
      <c r="CV15" s="60">
        <f t="shared" si="68"/>
        <v>0</v>
      </c>
      <c r="CW15" s="61">
        <f t="shared" si="69"/>
        <v>5</v>
      </c>
      <c r="CX15" s="62">
        <f t="shared" si="70"/>
        <v>86901</v>
      </c>
      <c r="CY15" s="63">
        <f t="shared" si="71"/>
        <v>434505</v>
      </c>
      <c r="CZ15" s="52"/>
      <c r="DA15" s="68">
        <f t="shared" si="72"/>
        <v>5</v>
      </c>
      <c r="DB15" s="68">
        <f t="shared" si="72"/>
        <v>86901</v>
      </c>
      <c r="DC15" s="69">
        <f t="shared" si="73"/>
        <v>434505</v>
      </c>
      <c r="DD15" s="55"/>
      <c r="DE15" s="55"/>
      <c r="DF15" s="56">
        <f t="shared" si="74"/>
        <v>0</v>
      </c>
      <c r="DG15" s="57">
        <f t="shared" si="75"/>
        <v>86901</v>
      </c>
      <c r="DH15" s="58"/>
      <c r="DI15" s="59">
        <f t="shared" si="76"/>
        <v>86901</v>
      </c>
      <c r="DJ15" s="60">
        <f t="shared" si="77"/>
        <v>0</v>
      </c>
      <c r="DK15" s="61">
        <f t="shared" si="78"/>
        <v>5</v>
      </c>
      <c r="DL15" s="62">
        <f t="shared" si="79"/>
        <v>86901</v>
      </c>
      <c r="DM15" s="63">
        <f t="shared" si="80"/>
        <v>434505</v>
      </c>
      <c r="DN15" s="52"/>
      <c r="DO15" s="68">
        <f t="shared" si="81"/>
        <v>5</v>
      </c>
      <c r="DP15" s="68">
        <f t="shared" si="81"/>
        <v>86901</v>
      </c>
      <c r="DQ15" s="69">
        <f t="shared" si="82"/>
        <v>434505</v>
      </c>
      <c r="DR15" s="55"/>
      <c r="DS15" s="55"/>
      <c r="DT15" s="56">
        <f t="shared" si="83"/>
        <v>0</v>
      </c>
      <c r="DU15" s="57">
        <f t="shared" si="84"/>
        <v>86901</v>
      </c>
      <c r="DV15" s="58"/>
      <c r="DW15" s="59">
        <f t="shared" si="85"/>
        <v>86901</v>
      </c>
      <c r="DX15" s="60">
        <f t="shared" si="86"/>
        <v>0</v>
      </c>
      <c r="DY15" s="61">
        <f t="shared" si="87"/>
        <v>5</v>
      </c>
      <c r="DZ15" s="62">
        <f t="shared" si="88"/>
        <v>86901</v>
      </c>
      <c r="EA15" s="63">
        <f t="shared" si="89"/>
        <v>434505</v>
      </c>
      <c r="EB15" s="52"/>
      <c r="EC15" s="68">
        <f t="shared" si="90"/>
        <v>5</v>
      </c>
      <c r="ED15" s="68">
        <f t="shared" si="90"/>
        <v>86901</v>
      </c>
      <c r="EE15" s="69">
        <f t="shared" si="91"/>
        <v>434505</v>
      </c>
      <c r="EF15" s="55"/>
      <c r="EG15" s="55"/>
      <c r="EH15" s="56">
        <f t="shared" si="92"/>
        <v>0</v>
      </c>
      <c r="EI15" s="57">
        <f t="shared" si="93"/>
        <v>86901</v>
      </c>
      <c r="EJ15" s="58"/>
      <c r="EK15" s="59">
        <f t="shared" si="94"/>
        <v>86901</v>
      </c>
      <c r="EL15" s="60">
        <f t="shared" si="95"/>
        <v>0</v>
      </c>
      <c r="EM15" s="61">
        <f t="shared" si="96"/>
        <v>5</v>
      </c>
      <c r="EN15" s="62">
        <f t="shared" si="97"/>
        <v>86901</v>
      </c>
      <c r="EO15" s="63">
        <f t="shared" si="98"/>
        <v>434505</v>
      </c>
      <c r="EP15" s="52"/>
      <c r="EQ15" s="68">
        <f t="shared" si="99"/>
        <v>5</v>
      </c>
      <c r="ER15" s="68">
        <f t="shared" si="99"/>
        <v>86901</v>
      </c>
      <c r="ES15" s="69">
        <f t="shared" si="100"/>
        <v>434505</v>
      </c>
      <c r="ET15" s="55"/>
      <c r="EU15" s="55"/>
      <c r="EV15" s="56">
        <f t="shared" si="101"/>
        <v>0</v>
      </c>
      <c r="EW15" s="57">
        <f t="shared" si="102"/>
        <v>86901</v>
      </c>
      <c r="EX15" s="58"/>
      <c r="EY15" s="59">
        <f t="shared" si="103"/>
        <v>86901</v>
      </c>
      <c r="EZ15" s="60">
        <f t="shared" si="104"/>
        <v>0</v>
      </c>
      <c r="FA15" s="61">
        <f t="shared" si="105"/>
        <v>5</v>
      </c>
      <c r="FB15" s="62">
        <f t="shared" si="106"/>
        <v>86901</v>
      </c>
      <c r="FC15" s="63">
        <f t="shared" si="107"/>
        <v>434505</v>
      </c>
      <c r="FD15" s="52"/>
      <c r="FE15" s="68">
        <f t="shared" si="108"/>
        <v>5</v>
      </c>
      <c r="FF15" s="68">
        <f t="shared" si="108"/>
        <v>86901</v>
      </c>
      <c r="FG15" s="69">
        <f t="shared" si="109"/>
        <v>434505</v>
      </c>
      <c r="FH15" s="55"/>
      <c r="FI15" s="55"/>
      <c r="FJ15" s="56">
        <f t="shared" si="110"/>
        <v>0</v>
      </c>
      <c r="FK15" s="57">
        <f t="shared" si="111"/>
        <v>86901</v>
      </c>
      <c r="FL15" s="58"/>
      <c r="FM15" s="59">
        <f t="shared" si="112"/>
        <v>86901</v>
      </c>
      <c r="FN15" s="60">
        <f t="shared" si="113"/>
        <v>0</v>
      </c>
      <c r="FO15" s="61">
        <f t="shared" si="114"/>
        <v>5</v>
      </c>
      <c r="FP15" s="62">
        <f t="shared" si="115"/>
        <v>86901</v>
      </c>
      <c r="FQ15" s="63">
        <f t="shared" si="116"/>
        <v>434505</v>
      </c>
    </row>
    <row r="16" spans="1:173" ht="14" x14ac:dyDescent="0.3">
      <c r="A16" s="49">
        <v>9</v>
      </c>
      <c r="B16" s="50" t="s">
        <v>14</v>
      </c>
      <c r="C16" s="51" t="str">
        <f>IF(B16="","",VLOOKUP(B16,Matrice[],2,FALSE))</f>
        <v>Pièce 9</v>
      </c>
      <c r="D16" s="50" t="str">
        <f>IF(B16="","",VLOOKUP(B16,Matrice[],3,FALSE))</f>
        <v>N</v>
      </c>
      <c r="E16" s="50" t="str">
        <f>IF(B16="","",VLOOKUP(B16,Matrice[],7,FALSE))</f>
        <v>N/A</v>
      </c>
      <c r="F16" s="52"/>
      <c r="G16" s="68">
        <f>IF(B16="","0",VLOOKUP(B16,Matrice[],5,FALSE))</f>
        <v>2</v>
      </c>
      <c r="H16" s="68">
        <f>IF(C16="","0",VLOOKUP(B16,Matrice[],4,FALSE))</f>
        <v>86901</v>
      </c>
      <c r="I16" s="69">
        <f t="shared" si="23"/>
        <v>173802</v>
      </c>
      <c r="J16" s="55"/>
      <c r="K16" s="55"/>
      <c r="L16" s="56">
        <f t="shared" si="117"/>
        <v>0</v>
      </c>
      <c r="M16" s="57">
        <f t="shared" si="24"/>
        <v>86901</v>
      </c>
      <c r="N16" s="58"/>
      <c r="O16" s="59">
        <f t="shared" si="118"/>
        <v>86901</v>
      </c>
      <c r="P16" s="60">
        <f t="shared" si="119"/>
        <v>0</v>
      </c>
      <c r="Q16" s="61">
        <f t="shared" si="120"/>
        <v>2</v>
      </c>
      <c r="R16" s="62">
        <f t="shared" si="121"/>
        <v>86901</v>
      </c>
      <c r="S16" s="63">
        <f t="shared" si="122"/>
        <v>173802</v>
      </c>
      <c r="T16" s="52"/>
      <c r="U16" s="68">
        <f t="shared" si="123"/>
        <v>2</v>
      </c>
      <c r="V16" s="68">
        <f t="shared" si="124"/>
        <v>86901</v>
      </c>
      <c r="W16" s="69">
        <f t="shared" si="125"/>
        <v>173802</v>
      </c>
      <c r="X16" s="55"/>
      <c r="Y16" s="55"/>
      <c r="Z16" s="56">
        <f t="shared" si="126"/>
        <v>0</v>
      </c>
      <c r="AA16" s="57">
        <f t="shared" si="26"/>
        <v>86901</v>
      </c>
      <c r="AB16" s="58"/>
      <c r="AC16" s="59">
        <f t="shared" si="127"/>
        <v>86901</v>
      </c>
      <c r="AD16" s="60">
        <f t="shared" si="128"/>
        <v>0</v>
      </c>
      <c r="AE16" s="61">
        <f t="shared" si="129"/>
        <v>2</v>
      </c>
      <c r="AF16" s="62">
        <f t="shared" si="130"/>
        <v>86901</v>
      </c>
      <c r="AG16" s="63">
        <f t="shared" si="131"/>
        <v>173802</v>
      </c>
      <c r="AH16" s="52"/>
      <c r="AI16" s="68">
        <f t="shared" si="27"/>
        <v>2</v>
      </c>
      <c r="AJ16" s="68">
        <f t="shared" si="27"/>
        <v>86901</v>
      </c>
      <c r="AK16" s="69">
        <f t="shared" si="28"/>
        <v>173802</v>
      </c>
      <c r="AL16" s="55"/>
      <c r="AM16" s="55"/>
      <c r="AN16" s="56">
        <f t="shared" si="29"/>
        <v>0</v>
      </c>
      <c r="AO16" s="57">
        <f t="shared" si="30"/>
        <v>86901</v>
      </c>
      <c r="AP16" s="58"/>
      <c r="AQ16" s="59">
        <f t="shared" si="31"/>
        <v>86901</v>
      </c>
      <c r="AR16" s="60">
        <f t="shared" si="32"/>
        <v>0</v>
      </c>
      <c r="AS16" s="61">
        <f t="shared" si="33"/>
        <v>2</v>
      </c>
      <c r="AT16" s="62">
        <f t="shared" si="34"/>
        <v>86901</v>
      </c>
      <c r="AU16" s="63">
        <f t="shared" si="35"/>
        <v>173802</v>
      </c>
      <c r="AV16" s="52"/>
      <c r="AW16" s="68">
        <f t="shared" si="36"/>
        <v>2</v>
      </c>
      <c r="AX16" s="68">
        <f t="shared" si="36"/>
        <v>86901</v>
      </c>
      <c r="AY16" s="69">
        <f t="shared" si="37"/>
        <v>173802</v>
      </c>
      <c r="AZ16" s="55"/>
      <c r="BA16" s="55"/>
      <c r="BB16" s="56">
        <f t="shared" si="38"/>
        <v>0</v>
      </c>
      <c r="BC16" s="57">
        <f t="shared" si="39"/>
        <v>86901</v>
      </c>
      <c r="BD16" s="58"/>
      <c r="BE16" s="59">
        <f t="shared" si="40"/>
        <v>86901</v>
      </c>
      <c r="BF16" s="60">
        <f t="shared" si="41"/>
        <v>0</v>
      </c>
      <c r="BG16" s="61">
        <f t="shared" si="42"/>
        <v>2</v>
      </c>
      <c r="BH16" s="62">
        <f t="shared" si="43"/>
        <v>86901</v>
      </c>
      <c r="BI16" s="63">
        <f t="shared" si="44"/>
        <v>173802</v>
      </c>
      <c r="BJ16" s="52"/>
      <c r="BK16" s="53">
        <f t="shared" si="45"/>
        <v>2</v>
      </c>
      <c r="BL16" s="53">
        <f t="shared" si="45"/>
        <v>86901</v>
      </c>
      <c r="BM16" s="54">
        <f t="shared" si="46"/>
        <v>173802</v>
      </c>
      <c r="BN16" s="55"/>
      <c r="BO16" s="55"/>
      <c r="BP16" s="56">
        <f t="shared" si="47"/>
        <v>0</v>
      </c>
      <c r="BQ16" s="57">
        <f t="shared" si="48"/>
        <v>86901</v>
      </c>
      <c r="BR16" s="58"/>
      <c r="BS16" s="59">
        <f t="shared" si="49"/>
        <v>86901</v>
      </c>
      <c r="BT16" s="60">
        <f t="shared" si="50"/>
        <v>0</v>
      </c>
      <c r="BU16" s="61">
        <f t="shared" si="51"/>
        <v>2</v>
      </c>
      <c r="BV16" s="62">
        <f t="shared" si="52"/>
        <v>86901</v>
      </c>
      <c r="BW16" s="63">
        <f t="shared" si="53"/>
        <v>173802</v>
      </c>
      <c r="BX16" s="52"/>
      <c r="BY16" s="68">
        <f t="shared" si="54"/>
        <v>2</v>
      </c>
      <c r="BZ16" s="68">
        <f t="shared" si="54"/>
        <v>86901</v>
      </c>
      <c r="CA16" s="69">
        <f t="shared" si="55"/>
        <v>173802</v>
      </c>
      <c r="CB16" s="55"/>
      <c r="CC16" s="55"/>
      <c r="CD16" s="56">
        <f t="shared" si="56"/>
        <v>0</v>
      </c>
      <c r="CE16" s="57">
        <f t="shared" si="57"/>
        <v>86901</v>
      </c>
      <c r="CF16" s="58"/>
      <c r="CG16" s="59">
        <f t="shared" si="58"/>
        <v>86901</v>
      </c>
      <c r="CH16" s="60">
        <f t="shared" si="59"/>
        <v>0</v>
      </c>
      <c r="CI16" s="61">
        <f t="shared" si="60"/>
        <v>2</v>
      </c>
      <c r="CJ16" s="62">
        <f t="shared" si="61"/>
        <v>86901</v>
      </c>
      <c r="CK16" s="63">
        <f t="shared" si="62"/>
        <v>173802</v>
      </c>
      <c r="CL16" s="52"/>
      <c r="CM16" s="68">
        <f t="shared" si="63"/>
        <v>2</v>
      </c>
      <c r="CN16" s="68">
        <f t="shared" si="63"/>
        <v>86901</v>
      </c>
      <c r="CO16" s="69">
        <f t="shared" si="64"/>
        <v>173802</v>
      </c>
      <c r="CP16" s="55"/>
      <c r="CQ16" s="55"/>
      <c r="CR16" s="56">
        <f t="shared" si="65"/>
        <v>0</v>
      </c>
      <c r="CS16" s="57">
        <f t="shared" si="66"/>
        <v>86901</v>
      </c>
      <c r="CT16" s="58"/>
      <c r="CU16" s="59">
        <f t="shared" si="67"/>
        <v>86901</v>
      </c>
      <c r="CV16" s="60">
        <f t="shared" si="68"/>
        <v>0</v>
      </c>
      <c r="CW16" s="61">
        <f t="shared" si="69"/>
        <v>2</v>
      </c>
      <c r="CX16" s="62">
        <f t="shared" si="70"/>
        <v>86901</v>
      </c>
      <c r="CY16" s="63">
        <f t="shared" si="71"/>
        <v>173802</v>
      </c>
      <c r="CZ16" s="52"/>
      <c r="DA16" s="68">
        <f t="shared" si="72"/>
        <v>2</v>
      </c>
      <c r="DB16" s="68">
        <f t="shared" si="72"/>
        <v>86901</v>
      </c>
      <c r="DC16" s="69">
        <f t="shared" si="73"/>
        <v>173802</v>
      </c>
      <c r="DD16" s="55"/>
      <c r="DE16" s="55"/>
      <c r="DF16" s="56">
        <f t="shared" si="74"/>
        <v>0</v>
      </c>
      <c r="DG16" s="57">
        <f t="shared" si="75"/>
        <v>86901</v>
      </c>
      <c r="DH16" s="58"/>
      <c r="DI16" s="59">
        <f t="shared" si="76"/>
        <v>86901</v>
      </c>
      <c r="DJ16" s="60">
        <f t="shared" si="77"/>
        <v>0</v>
      </c>
      <c r="DK16" s="61">
        <f t="shared" si="78"/>
        <v>2</v>
      </c>
      <c r="DL16" s="62">
        <f t="shared" si="79"/>
        <v>86901</v>
      </c>
      <c r="DM16" s="63">
        <f t="shared" si="80"/>
        <v>173802</v>
      </c>
      <c r="DN16" s="52"/>
      <c r="DO16" s="68">
        <f t="shared" si="81"/>
        <v>2</v>
      </c>
      <c r="DP16" s="68">
        <f t="shared" si="81"/>
        <v>86901</v>
      </c>
      <c r="DQ16" s="69">
        <f t="shared" si="82"/>
        <v>173802</v>
      </c>
      <c r="DR16" s="55"/>
      <c r="DS16" s="55"/>
      <c r="DT16" s="56">
        <f t="shared" si="83"/>
        <v>0</v>
      </c>
      <c r="DU16" s="57">
        <f t="shared" si="84"/>
        <v>86901</v>
      </c>
      <c r="DV16" s="58"/>
      <c r="DW16" s="59">
        <f t="shared" si="85"/>
        <v>86901</v>
      </c>
      <c r="DX16" s="60">
        <f t="shared" si="86"/>
        <v>0</v>
      </c>
      <c r="DY16" s="61">
        <f t="shared" si="87"/>
        <v>2</v>
      </c>
      <c r="DZ16" s="62">
        <f t="shared" si="88"/>
        <v>86901</v>
      </c>
      <c r="EA16" s="63">
        <f t="shared" si="89"/>
        <v>173802</v>
      </c>
      <c r="EB16" s="52"/>
      <c r="EC16" s="68">
        <f t="shared" si="90"/>
        <v>2</v>
      </c>
      <c r="ED16" s="68">
        <f t="shared" si="90"/>
        <v>86901</v>
      </c>
      <c r="EE16" s="69">
        <f t="shared" si="91"/>
        <v>173802</v>
      </c>
      <c r="EF16" s="55"/>
      <c r="EG16" s="55"/>
      <c r="EH16" s="56">
        <f t="shared" si="92"/>
        <v>0</v>
      </c>
      <c r="EI16" s="57">
        <f t="shared" si="93"/>
        <v>86901</v>
      </c>
      <c r="EJ16" s="58"/>
      <c r="EK16" s="59">
        <f t="shared" si="94"/>
        <v>86901</v>
      </c>
      <c r="EL16" s="60">
        <f t="shared" si="95"/>
        <v>0</v>
      </c>
      <c r="EM16" s="61">
        <f t="shared" si="96"/>
        <v>2</v>
      </c>
      <c r="EN16" s="62">
        <f t="shared" si="97"/>
        <v>86901</v>
      </c>
      <c r="EO16" s="63">
        <f t="shared" si="98"/>
        <v>173802</v>
      </c>
      <c r="EP16" s="52"/>
      <c r="EQ16" s="68">
        <f t="shared" si="99"/>
        <v>2</v>
      </c>
      <c r="ER16" s="68">
        <f t="shared" si="99"/>
        <v>86901</v>
      </c>
      <c r="ES16" s="69">
        <f t="shared" si="100"/>
        <v>173802</v>
      </c>
      <c r="ET16" s="55"/>
      <c r="EU16" s="55"/>
      <c r="EV16" s="56">
        <f t="shared" si="101"/>
        <v>0</v>
      </c>
      <c r="EW16" s="57">
        <f t="shared" si="102"/>
        <v>86901</v>
      </c>
      <c r="EX16" s="58"/>
      <c r="EY16" s="59">
        <f t="shared" si="103"/>
        <v>86901</v>
      </c>
      <c r="EZ16" s="60">
        <f t="shared" si="104"/>
        <v>0</v>
      </c>
      <c r="FA16" s="61">
        <f t="shared" si="105"/>
        <v>2</v>
      </c>
      <c r="FB16" s="62">
        <f t="shared" si="106"/>
        <v>86901</v>
      </c>
      <c r="FC16" s="63">
        <f t="shared" si="107"/>
        <v>173802</v>
      </c>
      <c r="FD16" s="52"/>
      <c r="FE16" s="68">
        <f t="shared" si="108"/>
        <v>2</v>
      </c>
      <c r="FF16" s="68">
        <f t="shared" si="108"/>
        <v>86901</v>
      </c>
      <c r="FG16" s="69">
        <f t="shared" si="109"/>
        <v>173802</v>
      </c>
      <c r="FH16" s="55"/>
      <c r="FI16" s="55"/>
      <c r="FJ16" s="56">
        <f t="shared" si="110"/>
        <v>0</v>
      </c>
      <c r="FK16" s="57">
        <f t="shared" si="111"/>
        <v>86901</v>
      </c>
      <c r="FL16" s="58"/>
      <c r="FM16" s="59">
        <f t="shared" si="112"/>
        <v>86901</v>
      </c>
      <c r="FN16" s="60">
        <f t="shared" si="113"/>
        <v>0</v>
      </c>
      <c r="FO16" s="61">
        <f t="shared" si="114"/>
        <v>2</v>
      </c>
      <c r="FP16" s="62">
        <f t="shared" si="115"/>
        <v>86901</v>
      </c>
      <c r="FQ16" s="63">
        <f t="shared" si="116"/>
        <v>173802</v>
      </c>
    </row>
    <row r="17" spans="1:173" ht="14" x14ac:dyDescent="0.3">
      <c r="A17" s="49">
        <v>10</v>
      </c>
      <c r="B17" s="50" t="s">
        <v>15</v>
      </c>
      <c r="C17" s="51" t="str">
        <f>IF(B17="","",VLOOKUP(B17,Matrice[],2,FALSE))</f>
        <v>Pièce 10</v>
      </c>
      <c r="D17" s="50" t="str">
        <f>IF(B17="","",VLOOKUP(B17,Matrice[],3,FALSE))</f>
        <v>N</v>
      </c>
      <c r="E17" s="50" t="str">
        <f>IF(B17="","",VLOOKUP(B17,Matrice[],7,FALSE))</f>
        <v>N/A</v>
      </c>
      <c r="F17" s="52"/>
      <c r="G17" s="68">
        <f>IF(B17="","0",VLOOKUP(B17,Matrice[],5,FALSE))</f>
        <v>2</v>
      </c>
      <c r="H17" s="68">
        <f>IF(C17="","0",VLOOKUP(B17,Matrice[],4,FALSE))</f>
        <v>33438</v>
      </c>
      <c r="I17" s="69">
        <f t="shared" si="23"/>
        <v>66876</v>
      </c>
      <c r="J17" s="55"/>
      <c r="K17" s="55"/>
      <c r="L17" s="56">
        <f t="shared" si="117"/>
        <v>0</v>
      </c>
      <c r="M17" s="57">
        <f t="shared" si="24"/>
        <v>33438</v>
      </c>
      <c r="N17" s="58"/>
      <c r="O17" s="59">
        <f t="shared" si="118"/>
        <v>33438</v>
      </c>
      <c r="P17" s="60">
        <f t="shared" si="119"/>
        <v>0</v>
      </c>
      <c r="Q17" s="61">
        <f t="shared" si="120"/>
        <v>2</v>
      </c>
      <c r="R17" s="62">
        <f t="shared" si="121"/>
        <v>33438</v>
      </c>
      <c r="S17" s="63">
        <f t="shared" si="122"/>
        <v>66876</v>
      </c>
      <c r="T17" s="52"/>
      <c r="U17" s="68">
        <f t="shared" si="123"/>
        <v>2</v>
      </c>
      <c r="V17" s="68">
        <f t="shared" si="124"/>
        <v>33438</v>
      </c>
      <c r="W17" s="69">
        <f t="shared" si="125"/>
        <v>66876</v>
      </c>
      <c r="X17" s="55"/>
      <c r="Y17" s="55"/>
      <c r="Z17" s="56">
        <f t="shared" si="126"/>
        <v>0</v>
      </c>
      <c r="AA17" s="57">
        <f t="shared" si="26"/>
        <v>33438</v>
      </c>
      <c r="AB17" s="58"/>
      <c r="AC17" s="59">
        <f t="shared" si="127"/>
        <v>33438</v>
      </c>
      <c r="AD17" s="60">
        <f t="shared" si="128"/>
        <v>0</v>
      </c>
      <c r="AE17" s="61">
        <f t="shared" si="129"/>
        <v>2</v>
      </c>
      <c r="AF17" s="62">
        <f t="shared" si="130"/>
        <v>33438</v>
      </c>
      <c r="AG17" s="63">
        <f t="shared" si="131"/>
        <v>66876</v>
      </c>
      <c r="AH17" s="52"/>
      <c r="AI17" s="68">
        <f t="shared" si="27"/>
        <v>2</v>
      </c>
      <c r="AJ17" s="68">
        <f t="shared" si="27"/>
        <v>33438</v>
      </c>
      <c r="AK17" s="69">
        <f t="shared" si="28"/>
        <v>66876</v>
      </c>
      <c r="AL17" s="55"/>
      <c r="AM17" s="55"/>
      <c r="AN17" s="56">
        <f t="shared" si="29"/>
        <v>0</v>
      </c>
      <c r="AO17" s="57">
        <f t="shared" si="30"/>
        <v>33438</v>
      </c>
      <c r="AP17" s="58"/>
      <c r="AQ17" s="59">
        <f t="shared" si="31"/>
        <v>33438</v>
      </c>
      <c r="AR17" s="60">
        <f t="shared" si="32"/>
        <v>0</v>
      </c>
      <c r="AS17" s="61">
        <f t="shared" si="33"/>
        <v>2</v>
      </c>
      <c r="AT17" s="62">
        <f t="shared" si="34"/>
        <v>33438</v>
      </c>
      <c r="AU17" s="63">
        <f t="shared" si="35"/>
        <v>66876</v>
      </c>
      <c r="AV17" s="52"/>
      <c r="AW17" s="68">
        <f t="shared" si="36"/>
        <v>2</v>
      </c>
      <c r="AX17" s="68">
        <f t="shared" si="36"/>
        <v>33438</v>
      </c>
      <c r="AY17" s="69">
        <f t="shared" si="37"/>
        <v>66876</v>
      </c>
      <c r="AZ17" s="55"/>
      <c r="BA17" s="55"/>
      <c r="BB17" s="56">
        <f t="shared" si="38"/>
        <v>0</v>
      </c>
      <c r="BC17" s="57">
        <f t="shared" si="39"/>
        <v>33438</v>
      </c>
      <c r="BD17" s="58"/>
      <c r="BE17" s="59">
        <f t="shared" si="40"/>
        <v>33438</v>
      </c>
      <c r="BF17" s="60">
        <f t="shared" si="41"/>
        <v>0</v>
      </c>
      <c r="BG17" s="61">
        <f t="shared" si="42"/>
        <v>2</v>
      </c>
      <c r="BH17" s="62">
        <f t="shared" si="43"/>
        <v>33438</v>
      </c>
      <c r="BI17" s="63">
        <f t="shared" si="44"/>
        <v>66876</v>
      </c>
      <c r="BJ17" s="52"/>
      <c r="BK17" s="53">
        <f t="shared" si="45"/>
        <v>2</v>
      </c>
      <c r="BL17" s="53">
        <f t="shared" si="45"/>
        <v>33438</v>
      </c>
      <c r="BM17" s="54">
        <f t="shared" si="46"/>
        <v>66876</v>
      </c>
      <c r="BN17" s="55"/>
      <c r="BO17" s="55"/>
      <c r="BP17" s="56">
        <f t="shared" si="47"/>
        <v>0</v>
      </c>
      <c r="BQ17" s="57">
        <f t="shared" si="48"/>
        <v>33438</v>
      </c>
      <c r="BR17" s="58"/>
      <c r="BS17" s="59">
        <f t="shared" si="49"/>
        <v>33438</v>
      </c>
      <c r="BT17" s="60">
        <f t="shared" si="50"/>
        <v>0</v>
      </c>
      <c r="BU17" s="61">
        <f t="shared" si="51"/>
        <v>2</v>
      </c>
      <c r="BV17" s="62">
        <f t="shared" si="52"/>
        <v>33438</v>
      </c>
      <c r="BW17" s="63">
        <f t="shared" si="53"/>
        <v>66876</v>
      </c>
      <c r="BX17" s="52"/>
      <c r="BY17" s="68">
        <f t="shared" si="54"/>
        <v>2</v>
      </c>
      <c r="BZ17" s="68">
        <f t="shared" si="54"/>
        <v>33438</v>
      </c>
      <c r="CA17" s="69">
        <f t="shared" si="55"/>
        <v>66876</v>
      </c>
      <c r="CB17" s="55"/>
      <c r="CC17" s="55"/>
      <c r="CD17" s="56">
        <f t="shared" si="56"/>
        <v>0</v>
      </c>
      <c r="CE17" s="57">
        <f t="shared" si="57"/>
        <v>33438</v>
      </c>
      <c r="CF17" s="58"/>
      <c r="CG17" s="59">
        <f t="shared" si="58"/>
        <v>33438</v>
      </c>
      <c r="CH17" s="60">
        <f t="shared" si="59"/>
        <v>0</v>
      </c>
      <c r="CI17" s="61">
        <f t="shared" si="60"/>
        <v>2</v>
      </c>
      <c r="CJ17" s="62">
        <f t="shared" si="61"/>
        <v>33438</v>
      </c>
      <c r="CK17" s="63">
        <f t="shared" si="62"/>
        <v>66876</v>
      </c>
      <c r="CL17" s="52"/>
      <c r="CM17" s="68">
        <f t="shared" si="63"/>
        <v>2</v>
      </c>
      <c r="CN17" s="68">
        <f t="shared" si="63"/>
        <v>33438</v>
      </c>
      <c r="CO17" s="69">
        <f t="shared" si="64"/>
        <v>66876</v>
      </c>
      <c r="CP17" s="55"/>
      <c r="CQ17" s="55"/>
      <c r="CR17" s="56">
        <f t="shared" si="65"/>
        <v>0</v>
      </c>
      <c r="CS17" s="57">
        <f t="shared" si="66"/>
        <v>33438</v>
      </c>
      <c r="CT17" s="58"/>
      <c r="CU17" s="59">
        <f t="shared" si="67"/>
        <v>33438</v>
      </c>
      <c r="CV17" s="60">
        <f t="shared" si="68"/>
        <v>0</v>
      </c>
      <c r="CW17" s="61">
        <f t="shared" si="69"/>
        <v>2</v>
      </c>
      <c r="CX17" s="62">
        <f t="shared" si="70"/>
        <v>33438</v>
      </c>
      <c r="CY17" s="63">
        <f t="shared" si="71"/>
        <v>66876</v>
      </c>
      <c r="CZ17" s="52"/>
      <c r="DA17" s="68">
        <f t="shared" si="72"/>
        <v>2</v>
      </c>
      <c r="DB17" s="68">
        <f t="shared" si="72"/>
        <v>33438</v>
      </c>
      <c r="DC17" s="69">
        <f t="shared" si="73"/>
        <v>66876</v>
      </c>
      <c r="DD17" s="55"/>
      <c r="DE17" s="55"/>
      <c r="DF17" s="56">
        <f t="shared" si="74"/>
        <v>0</v>
      </c>
      <c r="DG17" s="57">
        <f t="shared" si="75"/>
        <v>33438</v>
      </c>
      <c r="DH17" s="58"/>
      <c r="DI17" s="59">
        <f t="shared" si="76"/>
        <v>33438</v>
      </c>
      <c r="DJ17" s="60">
        <f t="shared" si="77"/>
        <v>0</v>
      </c>
      <c r="DK17" s="61">
        <f t="shared" si="78"/>
        <v>2</v>
      </c>
      <c r="DL17" s="62">
        <f t="shared" si="79"/>
        <v>33438</v>
      </c>
      <c r="DM17" s="63">
        <f t="shared" si="80"/>
        <v>66876</v>
      </c>
      <c r="DN17" s="52"/>
      <c r="DO17" s="68">
        <f t="shared" si="81"/>
        <v>2</v>
      </c>
      <c r="DP17" s="68">
        <f t="shared" si="81"/>
        <v>33438</v>
      </c>
      <c r="DQ17" s="69">
        <f t="shared" si="82"/>
        <v>66876</v>
      </c>
      <c r="DR17" s="55"/>
      <c r="DS17" s="55"/>
      <c r="DT17" s="56">
        <f t="shared" si="83"/>
        <v>0</v>
      </c>
      <c r="DU17" s="57">
        <f t="shared" si="84"/>
        <v>33438</v>
      </c>
      <c r="DV17" s="58"/>
      <c r="DW17" s="59">
        <f t="shared" si="85"/>
        <v>33438</v>
      </c>
      <c r="DX17" s="60">
        <f t="shared" si="86"/>
        <v>0</v>
      </c>
      <c r="DY17" s="61">
        <f t="shared" si="87"/>
        <v>2</v>
      </c>
      <c r="DZ17" s="62">
        <f t="shared" si="88"/>
        <v>33438</v>
      </c>
      <c r="EA17" s="63">
        <f t="shared" si="89"/>
        <v>66876</v>
      </c>
      <c r="EB17" s="52"/>
      <c r="EC17" s="68">
        <f t="shared" si="90"/>
        <v>2</v>
      </c>
      <c r="ED17" s="68">
        <f t="shared" si="90"/>
        <v>33438</v>
      </c>
      <c r="EE17" s="69">
        <f t="shared" si="91"/>
        <v>66876</v>
      </c>
      <c r="EF17" s="55"/>
      <c r="EG17" s="55"/>
      <c r="EH17" s="56">
        <f t="shared" si="92"/>
        <v>0</v>
      </c>
      <c r="EI17" s="57">
        <f t="shared" si="93"/>
        <v>33438</v>
      </c>
      <c r="EJ17" s="58"/>
      <c r="EK17" s="59">
        <f t="shared" si="94"/>
        <v>33438</v>
      </c>
      <c r="EL17" s="60">
        <f t="shared" si="95"/>
        <v>0</v>
      </c>
      <c r="EM17" s="61">
        <f t="shared" si="96"/>
        <v>2</v>
      </c>
      <c r="EN17" s="62">
        <f t="shared" si="97"/>
        <v>33438</v>
      </c>
      <c r="EO17" s="63">
        <f t="shared" si="98"/>
        <v>66876</v>
      </c>
      <c r="EP17" s="52"/>
      <c r="EQ17" s="68">
        <f t="shared" si="99"/>
        <v>2</v>
      </c>
      <c r="ER17" s="68">
        <f t="shared" si="99"/>
        <v>33438</v>
      </c>
      <c r="ES17" s="69">
        <f t="shared" si="100"/>
        <v>66876</v>
      </c>
      <c r="ET17" s="55"/>
      <c r="EU17" s="55"/>
      <c r="EV17" s="56">
        <f t="shared" si="101"/>
        <v>0</v>
      </c>
      <c r="EW17" s="57">
        <f t="shared" si="102"/>
        <v>33438</v>
      </c>
      <c r="EX17" s="58"/>
      <c r="EY17" s="59">
        <f t="shared" si="103"/>
        <v>33438</v>
      </c>
      <c r="EZ17" s="60">
        <f t="shared" si="104"/>
        <v>0</v>
      </c>
      <c r="FA17" s="61">
        <f t="shared" si="105"/>
        <v>2</v>
      </c>
      <c r="FB17" s="62">
        <f t="shared" si="106"/>
        <v>33438</v>
      </c>
      <c r="FC17" s="63">
        <f t="shared" si="107"/>
        <v>66876</v>
      </c>
      <c r="FD17" s="52"/>
      <c r="FE17" s="68">
        <f t="shared" si="108"/>
        <v>2</v>
      </c>
      <c r="FF17" s="68">
        <f t="shared" si="108"/>
        <v>33438</v>
      </c>
      <c r="FG17" s="69">
        <f t="shared" si="109"/>
        <v>66876</v>
      </c>
      <c r="FH17" s="55"/>
      <c r="FI17" s="55"/>
      <c r="FJ17" s="56">
        <f t="shared" si="110"/>
        <v>0</v>
      </c>
      <c r="FK17" s="57">
        <f t="shared" si="111"/>
        <v>33438</v>
      </c>
      <c r="FL17" s="58"/>
      <c r="FM17" s="59">
        <f t="shared" si="112"/>
        <v>33438</v>
      </c>
      <c r="FN17" s="60">
        <f t="shared" si="113"/>
        <v>0</v>
      </c>
      <c r="FO17" s="61">
        <f t="shared" si="114"/>
        <v>2</v>
      </c>
      <c r="FP17" s="62">
        <f t="shared" si="115"/>
        <v>33438</v>
      </c>
      <c r="FQ17" s="63">
        <f t="shared" si="116"/>
        <v>66876</v>
      </c>
    </row>
    <row r="18" spans="1:173" ht="14" x14ac:dyDescent="0.3">
      <c r="A18" s="49">
        <v>11</v>
      </c>
      <c r="B18" s="50" t="s">
        <v>16</v>
      </c>
      <c r="C18" s="51" t="str">
        <f>IF(B18="","",VLOOKUP(B18,Matrice[],2,FALSE))</f>
        <v>Pièce 11</v>
      </c>
      <c r="D18" s="50" t="str">
        <f>IF(B18="","",VLOOKUP(B18,Matrice[],3,FALSE))</f>
        <v>N</v>
      </c>
      <c r="E18" s="50" t="str">
        <f>IF(B18="","",VLOOKUP(B18,Matrice[],7,FALSE))</f>
        <v>N/A</v>
      </c>
      <c r="F18" s="52"/>
      <c r="G18" s="68">
        <f>IF(B18="","0",VLOOKUP(B18,Matrice[],5,FALSE))</f>
        <v>2</v>
      </c>
      <c r="H18" s="68">
        <f>IF(C18="","0",VLOOKUP(B18,Matrice[],4,FALSE))</f>
        <v>752622</v>
      </c>
      <c r="I18" s="69">
        <f t="shared" si="23"/>
        <v>1505244</v>
      </c>
      <c r="J18" s="55"/>
      <c r="K18" s="55"/>
      <c r="L18" s="56">
        <f t="shared" si="117"/>
        <v>0</v>
      </c>
      <c r="M18" s="57">
        <f t="shared" si="24"/>
        <v>752622</v>
      </c>
      <c r="N18" s="58"/>
      <c r="O18" s="59">
        <f t="shared" si="118"/>
        <v>752622</v>
      </c>
      <c r="P18" s="60">
        <f t="shared" si="119"/>
        <v>0</v>
      </c>
      <c r="Q18" s="61">
        <f t="shared" si="120"/>
        <v>2</v>
      </c>
      <c r="R18" s="62">
        <f t="shared" si="121"/>
        <v>752622</v>
      </c>
      <c r="S18" s="63">
        <f t="shared" si="122"/>
        <v>1505244</v>
      </c>
      <c r="T18" s="52"/>
      <c r="U18" s="68">
        <f t="shared" si="123"/>
        <v>2</v>
      </c>
      <c r="V18" s="68">
        <f t="shared" si="124"/>
        <v>752622</v>
      </c>
      <c r="W18" s="69">
        <f t="shared" si="125"/>
        <v>1505244</v>
      </c>
      <c r="X18" s="55"/>
      <c r="Y18" s="55"/>
      <c r="Z18" s="56">
        <f t="shared" si="126"/>
        <v>0</v>
      </c>
      <c r="AA18" s="57">
        <f t="shared" si="26"/>
        <v>752622</v>
      </c>
      <c r="AB18" s="58"/>
      <c r="AC18" s="59">
        <f t="shared" si="127"/>
        <v>752622</v>
      </c>
      <c r="AD18" s="60">
        <f t="shared" si="128"/>
        <v>0</v>
      </c>
      <c r="AE18" s="61">
        <f t="shared" si="129"/>
        <v>2</v>
      </c>
      <c r="AF18" s="62">
        <f t="shared" si="130"/>
        <v>752622</v>
      </c>
      <c r="AG18" s="63">
        <f t="shared" si="131"/>
        <v>1505244</v>
      </c>
      <c r="AH18" s="52"/>
      <c r="AI18" s="68">
        <f t="shared" si="27"/>
        <v>2</v>
      </c>
      <c r="AJ18" s="68">
        <f t="shared" si="27"/>
        <v>752622</v>
      </c>
      <c r="AK18" s="69">
        <f t="shared" si="28"/>
        <v>1505244</v>
      </c>
      <c r="AL18" s="55"/>
      <c r="AM18" s="55"/>
      <c r="AN18" s="56">
        <f t="shared" si="29"/>
        <v>0</v>
      </c>
      <c r="AO18" s="57">
        <f t="shared" si="30"/>
        <v>752622</v>
      </c>
      <c r="AP18" s="58"/>
      <c r="AQ18" s="59">
        <f t="shared" si="31"/>
        <v>752622</v>
      </c>
      <c r="AR18" s="60">
        <f t="shared" si="32"/>
        <v>0</v>
      </c>
      <c r="AS18" s="61">
        <f t="shared" si="33"/>
        <v>2</v>
      </c>
      <c r="AT18" s="62">
        <f t="shared" si="34"/>
        <v>752622</v>
      </c>
      <c r="AU18" s="63">
        <f t="shared" si="35"/>
        <v>1505244</v>
      </c>
      <c r="AV18" s="52"/>
      <c r="AW18" s="68">
        <f t="shared" si="36"/>
        <v>2</v>
      </c>
      <c r="AX18" s="68">
        <f t="shared" si="36"/>
        <v>752622</v>
      </c>
      <c r="AY18" s="69">
        <f t="shared" si="37"/>
        <v>1505244</v>
      </c>
      <c r="AZ18" s="55"/>
      <c r="BA18" s="55"/>
      <c r="BB18" s="56">
        <f t="shared" si="38"/>
        <v>0</v>
      </c>
      <c r="BC18" s="57">
        <f t="shared" si="39"/>
        <v>752622</v>
      </c>
      <c r="BD18" s="58"/>
      <c r="BE18" s="59">
        <f t="shared" si="40"/>
        <v>752622</v>
      </c>
      <c r="BF18" s="60">
        <f t="shared" si="41"/>
        <v>0</v>
      </c>
      <c r="BG18" s="61">
        <f t="shared" si="42"/>
        <v>2</v>
      </c>
      <c r="BH18" s="62">
        <f t="shared" si="43"/>
        <v>752622</v>
      </c>
      <c r="BI18" s="63">
        <f t="shared" si="44"/>
        <v>1505244</v>
      </c>
      <c r="BJ18" s="52"/>
      <c r="BK18" s="53">
        <f t="shared" si="45"/>
        <v>2</v>
      </c>
      <c r="BL18" s="53">
        <f t="shared" si="45"/>
        <v>752622</v>
      </c>
      <c r="BM18" s="54">
        <f t="shared" si="46"/>
        <v>1505244</v>
      </c>
      <c r="BN18" s="55"/>
      <c r="BO18" s="55"/>
      <c r="BP18" s="56">
        <f t="shared" si="47"/>
        <v>0</v>
      </c>
      <c r="BQ18" s="57">
        <f t="shared" si="48"/>
        <v>752622</v>
      </c>
      <c r="BR18" s="58"/>
      <c r="BS18" s="59">
        <f t="shared" si="49"/>
        <v>752622</v>
      </c>
      <c r="BT18" s="60">
        <f t="shared" si="50"/>
        <v>0</v>
      </c>
      <c r="BU18" s="61">
        <f t="shared" si="51"/>
        <v>2</v>
      </c>
      <c r="BV18" s="62">
        <f t="shared" si="52"/>
        <v>752622</v>
      </c>
      <c r="BW18" s="63">
        <f t="shared" si="53"/>
        <v>1505244</v>
      </c>
      <c r="BX18" s="52"/>
      <c r="BY18" s="68">
        <f t="shared" si="54"/>
        <v>2</v>
      </c>
      <c r="BZ18" s="68">
        <f t="shared" si="54"/>
        <v>752622</v>
      </c>
      <c r="CA18" s="69">
        <f t="shared" si="55"/>
        <v>1505244</v>
      </c>
      <c r="CB18" s="55"/>
      <c r="CC18" s="55"/>
      <c r="CD18" s="56">
        <f t="shared" si="56"/>
        <v>0</v>
      </c>
      <c r="CE18" s="57">
        <f t="shared" si="57"/>
        <v>752622</v>
      </c>
      <c r="CF18" s="58"/>
      <c r="CG18" s="59">
        <f t="shared" si="58"/>
        <v>752622</v>
      </c>
      <c r="CH18" s="60">
        <f t="shared" si="59"/>
        <v>0</v>
      </c>
      <c r="CI18" s="61">
        <f t="shared" si="60"/>
        <v>2</v>
      </c>
      <c r="CJ18" s="62">
        <f t="shared" si="61"/>
        <v>752622</v>
      </c>
      <c r="CK18" s="63">
        <f t="shared" si="62"/>
        <v>1505244</v>
      </c>
      <c r="CL18" s="52"/>
      <c r="CM18" s="68">
        <f t="shared" si="63"/>
        <v>2</v>
      </c>
      <c r="CN18" s="68">
        <f t="shared" si="63"/>
        <v>752622</v>
      </c>
      <c r="CO18" s="69">
        <f t="shared" si="64"/>
        <v>1505244</v>
      </c>
      <c r="CP18" s="55"/>
      <c r="CQ18" s="55"/>
      <c r="CR18" s="56">
        <f t="shared" si="65"/>
        <v>0</v>
      </c>
      <c r="CS18" s="57">
        <f t="shared" si="66"/>
        <v>752622</v>
      </c>
      <c r="CT18" s="58"/>
      <c r="CU18" s="59">
        <f t="shared" si="67"/>
        <v>752622</v>
      </c>
      <c r="CV18" s="60">
        <f t="shared" si="68"/>
        <v>0</v>
      </c>
      <c r="CW18" s="61">
        <f t="shared" si="69"/>
        <v>2</v>
      </c>
      <c r="CX18" s="62">
        <f t="shared" si="70"/>
        <v>752622</v>
      </c>
      <c r="CY18" s="63">
        <f t="shared" si="71"/>
        <v>1505244</v>
      </c>
      <c r="CZ18" s="52"/>
      <c r="DA18" s="68">
        <f t="shared" si="72"/>
        <v>2</v>
      </c>
      <c r="DB18" s="68">
        <f t="shared" si="72"/>
        <v>752622</v>
      </c>
      <c r="DC18" s="69">
        <f t="shared" si="73"/>
        <v>1505244</v>
      </c>
      <c r="DD18" s="55"/>
      <c r="DE18" s="55"/>
      <c r="DF18" s="56">
        <f t="shared" si="74"/>
        <v>0</v>
      </c>
      <c r="DG18" s="57">
        <f t="shared" si="75"/>
        <v>752622</v>
      </c>
      <c r="DH18" s="58"/>
      <c r="DI18" s="59">
        <f t="shared" si="76"/>
        <v>752622</v>
      </c>
      <c r="DJ18" s="60">
        <f t="shared" si="77"/>
        <v>0</v>
      </c>
      <c r="DK18" s="61">
        <f t="shared" si="78"/>
        <v>2</v>
      </c>
      <c r="DL18" s="62">
        <f t="shared" si="79"/>
        <v>752622</v>
      </c>
      <c r="DM18" s="63">
        <f t="shared" si="80"/>
        <v>1505244</v>
      </c>
      <c r="DN18" s="52"/>
      <c r="DO18" s="68">
        <f t="shared" si="81"/>
        <v>2</v>
      </c>
      <c r="DP18" s="68">
        <f t="shared" si="81"/>
        <v>752622</v>
      </c>
      <c r="DQ18" s="69">
        <f t="shared" si="82"/>
        <v>1505244</v>
      </c>
      <c r="DR18" s="55"/>
      <c r="DS18" s="55"/>
      <c r="DT18" s="56">
        <f t="shared" si="83"/>
        <v>0</v>
      </c>
      <c r="DU18" s="57">
        <f t="shared" si="84"/>
        <v>752622</v>
      </c>
      <c r="DV18" s="58"/>
      <c r="DW18" s="59">
        <f t="shared" si="85"/>
        <v>752622</v>
      </c>
      <c r="DX18" s="60">
        <f t="shared" si="86"/>
        <v>0</v>
      </c>
      <c r="DY18" s="61">
        <f t="shared" si="87"/>
        <v>2</v>
      </c>
      <c r="DZ18" s="62">
        <f t="shared" si="88"/>
        <v>752622</v>
      </c>
      <c r="EA18" s="63">
        <f t="shared" si="89"/>
        <v>1505244</v>
      </c>
      <c r="EB18" s="52"/>
      <c r="EC18" s="68">
        <f t="shared" si="90"/>
        <v>2</v>
      </c>
      <c r="ED18" s="68">
        <f t="shared" si="90"/>
        <v>752622</v>
      </c>
      <c r="EE18" s="69">
        <f t="shared" si="91"/>
        <v>1505244</v>
      </c>
      <c r="EF18" s="55"/>
      <c r="EG18" s="55"/>
      <c r="EH18" s="56">
        <f t="shared" si="92"/>
        <v>0</v>
      </c>
      <c r="EI18" s="57">
        <f t="shared" si="93"/>
        <v>752622</v>
      </c>
      <c r="EJ18" s="58"/>
      <c r="EK18" s="59">
        <f t="shared" si="94"/>
        <v>752622</v>
      </c>
      <c r="EL18" s="60">
        <f t="shared" si="95"/>
        <v>0</v>
      </c>
      <c r="EM18" s="61">
        <f t="shared" si="96"/>
        <v>2</v>
      </c>
      <c r="EN18" s="62">
        <f t="shared" si="97"/>
        <v>752622</v>
      </c>
      <c r="EO18" s="63">
        <f t="shared" si="98"/>
        <v>1505244</v>
      </c>
      <c r="EP18" s="52"/>
      <c r="EQ18" s="68">
        <f t="shared" si="99"/>
        <v>2</v>
      </c>
      <c r="ER18" s="68">
        <f t="shared" si="99"/>
        <v>752622</v>
      </c>
      <c r="ES18" s="69">
        <f t="shared" si="100"/>
        <v>1505244</v>
      </c>
      <c r="ET18" s="55"/>
      <c r="EU18" s="55"/>
      <c r="EV18" s="56">
        <f t="shared" si="101"/>
        <v>0</v>
      </c>
      <c r="EW18" s="57">
        <f t="shared" si="102"/>
        <v>752622</v>
      </c>
      <c r="EX18" s="58"/>
      <c r="EY18" s="59">
        <f t="shared" si="103"/>
        <v>752622</v>
      </c>
      <c r="EZ18" s="60">
        <f t="shared" si="104"/>
        <v>0</v>
      </c>
      <c r="FA18" s="61">
        <f t="shared" si="105"/>
        <v>2</v>
      </c>
      <c r="FB18" s="62">
        <f t="shared" si="106"/>
        <v>752622</v>
      </c>
      <c r="FC18" s="63">
        <f t="shared" si="107"/>
        <v>1505244</v>
      </c>
      <c r="FD18" s="52"/>
      <c r="FE18" s="68">
        <f t="shared" si="108"/>
        <v>2</v>
      </c>
      <c r="FF18" s="68">
        <f t="shared" si="108"/>
        <v>752622</v>
      </c>
      <c r="FG18" s="69">
        <f t="shared" si="109"/>
        <v>1505244</v>
      </c>
      <c r="FH18" s="55"/>
      <c r="FI18" s="55"/>
      <c r="FJ18" s="56">
        <f t="shared" si="110"/>
        <v>0</v>
      </c>
      <c r="FK18" s="57">
        <f t="shared" si="111"/>
        <v>752622</v>
      </c>
      <c r="FL18" s="58"/>
      <c r="FM18" s="59">
        <f t="shared" si="112"/>
        <v>752622</v>
      </c>
      <c r="FN18" s="60">
        <f t="shared" si="113"/>
        <v>0</v>
      </c>
      <c r="FO18" s="61">
        <f t="shared" si="114"/>
        <v>2</v>
      </c>
      <c r="FP18" s="62">
        <f t="shared" si="115"/>
        <v>752622</v>
      </c>
      <c r="FQ18" s="63">
        <f t="shared" si="116"/>
        <v>1505244</v>
      </c>
    </row>
    <row r="19" spans="1:173" ht="14" x14ac:dyDescent="0.3">
      <c r="A19" s="49">
        <v>12</v>
      </c>
      <c r="B19" s="64" t="s">
        <v>25</v>
      </c>
      <c r="C19" s="51" t="str">
        <f>IF(B19="","",VLOOKUP(B19,Matrice[],2,FALSE))</f>
        <v>Pièce 12</v>
      </c>
      <c r="D19" s="50" t="str">
        <f>IF(B19="","",VLOOKUP(B19,Matrice[],3,FALSE))</f>
        <v>N</v>
      </c>
      <c r="E19" s="50" t="str">
        <f>IF(B19="","",VLOOKUP(B19,Matrice[],7,FALSE))</f>
        <v>N/A</v>
      </c>
      <c r="G19" s="68">
        <f>IF(B19="","0",VLOOKUP(B19,Matrice[],5,FALSE))</f>
        <v>13</v>
      </c>
      <c r="H19" s="68">
        <f>IF(C19="","0",VLOOKUP(B19,Matrice[],4,FALSE))</f>
        <v>189822.15384615384</v>
      </c>
      <c r="I19" s="69">
        <f t="shared" ref="I19" si="132">G19*H19</f>
        <v>2467688</v>
      </c>
      <c r="J19" s="55"/>
      <c r="K19" s="55"/>
      <c r="L19" s="56">
        <f t="shared" ref="L19" si="133">J19*K19</f>
        <v>0</v>
      </c>
      <c r="M19" s="57">
        <f t="shared" si="24"/>
        <v>189822.15384615384</v>
      </c>
      <c r="N19" s="58"/>
      <c r="O19" s="59">
        <f t="shared" ref="O19" si="134">M19</f>
        <v>189822.15384615384</v>
      </c>
      <c r="P19" s="60">
        <f t="shared" ref="P19" si="135">N19*O19</f>
        <v>0</v>
      </c>
      <c r="Q19" s="61">
        <f t="shared" ref="Q19" si="136">(G19+J19)-N19</f>
        <v>13</v>
      </c>
      <c r="R19" s="62">
        <f t="shared" ref="R19" si="137">O19</f>
        <v>189822.15384615384</v>
      </c>
      <c r="S19" s="63">
        <f t="shared" ref="S19" si="138">Q19*R19</f>
        <v>2467688</v>
      </c>
      <c r="T19" s="35"/>
      <c r="U19" s="68">
        <f t="shared" si="123"/>
        <v>13</v>
      </c>
      <c r="V19" s="68">
        <f t="shared" si="124"/>
        <v>189822.15384615384</v>
      </c>
      <c r="W19" s="69">
        <f t="shared" si="125"/>
        <v>2467688</v>
      </c>
      <c r="X19" s="55"/>
      <c r="Y19" s="55"/>
      <c r="Z19" s="56">
        <f t="shared" si="126"/>
        <v>0</v>
      </c>
      <c r="AA19" s="57">
        <f t="shared" si="26"/>
        <v>189822.15384615384</v>
      </c>
      <c r="AB19" s="58"/>
      <c r="AC19" s="59">
        <f t="shared" si="127"/>
        <v>189822.15384615384</v>
      </c>
      <c r="AD19" s="60">
        <f t="shared" si="128"/>
        <v>0</v>
      </c>
      <c r="AE19" s="61">
        <f t="shared" si="129"/>
        <v>13</v>
      </c>
      <c r="AF19" s="62">
        <f t="shared" si="130"/>
        <v>189822.15384615384</v>
      </c>
      <c r="AG19" s="63">
        <f t="shared" si="131"/>
        <v>2467688</v>
      </c>
      <c r="AH19" s="35"/>
      <c r="AI19" s="68">
        <f t="shared" si="27"/>
        <v>13</v>
      </c>
      <c r="AJ19" s="68">
        <f t="shared" si="27"/>
        <v>189822.15384615384</v>
      </c>
      <c r="AK19" s="69">
        <f t="shared" si="28"/>
        <v>2467688</v>
      </c>
      <c r="AL19" s="55"/>
      <c r="AM19" s="55"/>
      <c r="AN19" s="56">
        <f t="shared" si="29"/>
        <v>0</v>
      </c>
      <c r="AO19" s="57">
        <f t="shared" si="30"/>
        <v>189822.15384615384</v>
      </c>
      <c r="AP19" s="58"/>
      <c r="AQ19" s="59">
        <f t="shared" si="31"/>
        <v>189822.15384615384</v>
      </c>
      <c r="AR19" s="60">
        <f t="shared" si="32"/>
        <v>0</v>
      </c>
      <c r="AS19" s="61">
        <f t="shared" si="33"/>
        <v>13</v>
      </c>
      <c r="AT19" s="62">
        <f t="shared" si="34"/>
        <v>189822.15384615384</v>
      </c>
      <c r="AU19" s="63">
        <f t="shared" si="35"/>
        <v>2467688</v>
      </c>
      <c r="AV19" s="35"/>
      <c r="AW19" s="68">
        <f t="shared" si="36"/>
        <v>13</v>
      </c>
      <c r="AX19" s="68">
        <f t="shared" si="36"/>
        <v>189822.15384615384</v>
      </c>
      <c r="AY19" s="69">
        <f t="shared" si="37"/>
        <v>2467688</v>
      </c>
      <c r="AZ19" s="55"/>
      <c r="BA19" s="55"/>
      <c r="BB19" s="56">
        <f t="shared" si="38"/>
        <v>0</v>
      </c>
      <c r="BC19" s="57">
        <f t="shared" si="39"/>
        <v>189822.15384615384</v>
      </c>
      <c r="BD19" s="58"/>
      <c r="BE19" s="59">
        <f t="shared" si="40"/>
        <v>189822.15384615384</v>
      </c>
      <c r="BF19" s="60">
        <f t="shared" si="41"/>
        <v>0</v>
      </c>
      <c r="BG19" s="61">
        <f t="shared" si="42"/>
        <v>13</v>
      </c>
      <c r="BH19" s="62">
        <f t="shared" si="43"/>
        <v>189822.15384615384</v>
      </c>
      <c r="BI19" s="63">
        <f t="shared" si="44"/>
        <v>2467688</v>
      </c>
      <c r="BJ19" s="35"/>
      <c r="BK19" s="53">
        <f t="shared" si="45"/>
        <v>13</v>
      </c>
      <c r="BL19" s="53">
        <f t="shared" si="45"/>
        <v>189822.15384615384</v>
      </c>
      <c r="BM19" s="54">
        <f t="shared" si="46"/>
        <v>2467688</v>
      </c>
      <c r="BN19" s="55"/>
      <c r="BO19" s="55"/>
      <c r="BP19" s="56">
        <f t="shared" si="47"/>
        <v>0</v>
      </c>
      <c r="BQ19" s="57">
        <f t="shared" si="48"/>
        <v>189822.15384615384</v>
      </c>
      <c r="BR19" s="58"/>
      <c r="BS19" s="59">
        <f t="shared" si="49"/>
        <v>189822.15384615384</v>
      </c>
      <c r="BT19" s="60">
        <f t="shared" si="50"/>
        <v>0</v>
      </c>
      <c r="BU19" s="61">
        <f t="shared" si="51"/>
        <v>13</v>
      </c>
      <c r="BV19" s="62">
        <f t="shared" si="52"/>
        <v>189822.15384615384</v>
      </c>
      <c r="BW19" s="63">
        <f t="shared" si="53"/>
        <v>2467688</v>
      </c>
      <c r="BX19" s="35"/>
      <c r="BY19" s="68">
        <f t="shared" si="54"/>
        <v>13</v>
      </c>
      <c r="BZ19" s="68">
        <f t="shared" si="54"/>
        <v>189822.15384615384</v>
      </c>
      <c r="CA19" s="69">
        <f t="shared" si="55"/>
        <v>2467688</v>
      </c>
      <c r="CB19" s="55"/>
      <c r="CC19" s="55"/>
      <c r="CD19" s="56">
        <f t="shared" si="56"/>
        <v>0</v>
      </c>
      <c r="CE19" s="57">
        <f t="shared" si="57"/>
        <v>189822.15384615384</v>
      </c>
      <c r="CF19" s="58"/>
      <c r="CG19" s="59">
        <f t="shared" si="58"/>
        <v>189822.15384615384</v>
      </c>
      <c r="CH19" s="60">
        <f t="shared" si="59"/>
        <v>0</v>
      </c>
      <c r="CI19" s="61">
        <f t="shared" si="60"/>
        <v>13</v>
      </c>
      <c r="CJ19" s="62">
        <f t="shared" si="61"/>
        <v>189822.15384615384</v>
      </c>
      <c r="CK19" s="63">
        <f t="shared" si="62"/>
        <v>2467688</v>
      </c>
      <c r="CL19" s="35"/>
      <c r="CM19" s="68">
        <f t="shared" si="63"/>
        <v>13</v>
      </c>
      <c r="CN19" s="68">
        <f t="shared" si="63"/>
        <v>189822.15384615384</v>
      </c>
      <c r="CO19" s="69">
        <f t="shared" si="64"/>
        <v>2467688</v>
      </c>
      <c r="CP19" s="55"/>
      <c r="CQ19" s="55"/>
      <c r="CR19" s="56">
        <f t="shared" si="65"/>
        <v>0</v>
      </c>
      <c r="CS19" s="57">
        <f t="shared" si="66"/>
        <v>189822.15384615384</v>
      </c>
      <c r="CT19" s="58"/>
      <c r="CU19" s="59">
        <f t="shared" si="67"/>
        <v>189822.15384615384</v>
      </c>
      <c r="CV19" s="60">
        <f t="shared" si="68"/>
        <v>0</v>
      </c>
      <c r="CW19" s="61">
        <f t="shared" si="69"/>
        <v>13</v>
      </c>
      <c r="CX19" s="62">
        <f t="shared" si="70"/>
        <v>189822.15384615384</v>
      </c>
      <c r="CY19" s="63">
        <f t="shared" si="71"/>
        <v>2467688</v>
      </c>
      <c r="CZ19" s="35"/>
      <c r="DA19" s="68">
        <f t="shared" si="72"/>
        <v>13</v>
      </c>
      <c r="DB19" s="68">
        <f t="shared" si="72"/>
        <v>189822.15384615384</v>
      </c>
      <c r="DC19" s="69">
        <f t="shared" si="73"/>
        <v>2467688</v>
      </c>
      <c r="DD19" s="55"/>
      <c r="DE19" s="55"/>
      <c r="DF19" s="56">
        <f t="shared" si="74"/>
        <v>0</v>
      </c>
      <c r="DG19" s="57">
        <f t="shared" si="75"/>
        <v>189822.15384615384</v>
      </c>
      <c r="DH19" s="58"/>
      <c r="DI19" s="59">
        <f t="shared" si="76"/>
        <v>189822.15384615384</v>
      </c>
      <c r="DJ19" s="60">
        <f t="shared" si="77"/>
        <v>0</v>
      </c>
      <c r="DK19" s="61">
        <f t="shared" si="78"/>
        <v>13</v>
      </c>
      <c r="DL19" s="62">
        <f t="shared" si="79"/>
        <v>189822.15384615384</v>
      </c>
      <c r="DM19" s="63">
        <f t="shared" si="80"/>
        <v>2467688</v>
      </c>
      <c r="DN19" s="35"/>
      <c r="DO19" s="68">
        <f t="shared" si="81"/>
        <v>13</v>
      </c>
      <c r="DP19" s="68">
        <f t="shared" si="81"/>
        <v>189822.15384615384</v>
      </c>
      <c r="DQ19" s="69">
        <f t="shared" si="82"/>
        <v>2467688</v>
      </c>
      <c r="DR19" s="55"/>
      <c r="DS19" s="55"/>
      <c r="DT19" s="56">
        <f t="shared" si="83"/>
        <v>0</v>
      </c>
      <c r="DU19" s="57">
        <f t="shared" si="84"/>
        <v>189822.15384615384</v>
      </c>
      <c r="DV19" s="58"/>
      <c r="DW19" s="59">
        <f t="shared" si="85"/>
        <v>189822.15384615384</v>
      </c>
      <c r="DX19" s="60">
        <f t="shared" si="86"/>
        <v>0</v>
      </c>
      <c r="DY19" s="61">
        <f t="shared" si="87"/>
        <v>13</v>
      </c>
      <c r="DZ19" s="62">
        <f t="shared" si="88"/>
        <v>189822.15384615384</v>
      </c>
      <c r="EA19" s="63">
        <f t="shared" si="89"/>
        <v>2467688</v>
      </c>
      <c r="EB19" s="35"/>
      <c r="EC19" s="68">
        <f t="shared" si="90"/>
        <v>13</v>
      </c>
      <c r="ED19" s="68">
        <f t="shared" si="90"/>
        <v>189822.15384615384</v>
      </c>
      <c r="EE19" s="69">
        <f t="shared" si="91"/>
        <v>2467688</v>
      </c>
      <c r="EF19" s="55"/>
      <c r="EG19" s="55"/>
      <c r="EH19" s="56">
        <f t="shared" si="92"/>
        <v>0</v>
      </c>
      <c r="EI19" s="57">
        <f t="shared" si="93"/>
        <v>189822.15384615384</v>
      </c>
      <c r="EJ19" s="58"/>
      <c r="EK19" s="59">
        <f t="shared" si="94"/>
        <v>189822.15384615384</v>
      </c>
      <c r="EL19" s="60">
        <f t="shared" si="95"/>
        <v>0</v>
      </c>
      <c r="EM19" s="61">
        <f t="shared" si="96"/>
        <v>13</v>
      </c>
      <c r="EN19" s="62">
        <f t="shared" si="97"/>
        <v>189822.15384615384</v>
      </c>
      <c r="EO19" s="63">
        <f t="shared" si="98"/>
        <v>2467688</v>
      </c>
      <c r="EP19" s="35"/>
      <c r="EQ19" s="68">
        <f t="shared" si="99"/>
        <v>13</v>
      </c>
      <c r="ER19" s="68">
        <f t="shared" si="99"/>
        <v>189822.15384615384</v>
      </c>
      <c r="ES19" s="69">
        <f t="shared" si="100"/>
        <v>2467688</v>
      </c>
      <c r="ET19" s="55"/>
      <c r="EU19" s="55"/>
      <c r="EV19" s="56">
        <f t="shared" si="101"/>
        <v>0</v>
      </c>
      <c r="EW19" s="57">
        <f t="shared" si="102"/>
        <v>189822.15384615384</v>
      </c>
      <c r="EX19" s="58"/>
      <c r="EY19" s="59">
        <f t="shared" si="103"/>
        <v>189822.15384615384</v>
      </c>
      <c r="EZ19" s="60">
        <f t="shared" si="104"/>
        <v>0</v>
      </c>
      <c r="FA19" s="61">
        <f t="shared" si="105"/>
        <v>13</v>
      </c>
      <c r="FB19" s="62">
        <f t="shared" si="106"/>
        <v>189822.15384615384</v>
      </c>
      <c r="FC19" s="63">
        <f t="shared" si="107"/>
        <v>2467688</v>
      </c>
      <c r="FD19" s="35"/>
      <c r="FE19" s="68">
        <f t="shared" si="108"/>
        <v>13</v>
      </c>
      <c r="FF19" s="68">
        <f t="shared" si="108"/>
        <v>189822.15384615384</v>
      </c>
      <c r="FG19" s="69">
        <f t="shared" si="109"/>
        <v>2467688</v>
      </c>
      <c r="FH19" s="55"/>
      <c r="FI19" s="55"/>
      <c r="FJ19" s="56">
        <f t="shared" si="110"/>
        <v>0</v>
      </c>
      <c r="FK19" s="57">
        <f t="shared" si="111"/>
        <v>189822.15384615384</v>
      </c>
      <c r="FL19" s="58"/>
      <c r="FM19" s="59">
        <f t="shared" si="112"/>
        <v>189822.15384615384</v>
      </c>
      <c r="FN19" s="60">
        <f t="shared" si="113"/>
        <v>0</v>
      </c>
      <c r="FO19" s="61">
        <f t="shared" si="114"/>
        <v>13</v>
      </c>
      <c r="FP19" s="62">
        <f t="shared" si="115"/>
        <v>189822.15384615384</v>
      </c>
      <c r="FQ19" s="63">
        <f t="shared" si="116"/>
        <v>2467688</v>
      </c>
    </row>
    <row r="20" spans="1:173" ht="14" x14ac:dyDescent="0.3">
      <c r="G20" s="67">
        <f t="shared" ref="G20:S20" si="139">SUM(G8:G19)</f>
        <v>49</v>
      </c>
      <c r="H20" s="67">
        <f t="shared" si="139"/>
        <v>2170483.153846154</v>
      </c>
      <c r="I20" s="67">
        <f t="shared" si="139"/>
        <v>6768118</v>
      </c>
      <c r="J20" s="67">
        <f t="shared" si="139"/>
        <v>10</v>
      </c>
      <c r="K20" s="67">
        <f t="shared" si="139"/>
        <v>20000</v>
      </c>
      <c r="L20" s="67">
        <f t="shared" si="139"/>
        <v>200000</v>
      </c>
      <c r="M20" s="67">
        <f t="shared" si="139"/>
        <v>2106847.3205128205</v>
      </c>
      <c r="N20" s="67">
        <f t="shared" si="139"/>
        <v>0</v>
      </c>
      <c r="O20" s="67">
        <f t="shared" si="139"/>
        <v>2106847.3205128205</v>
      </c>
      <c r="P20" s="67">
        <f t="shared" si="139"/>
        <v>0</v>
      </c>
      <c r="Q20" s="67">
        <f t="shared" si="139"/>
        <v>59</v>
      </c>
      <c r="R20" s="67">
        <f t="shared" si="139"/>
        <v>2106847.3205128205</v>
      </c>
      <c r="S20" s="67">
        <f t="shared" si="139"/>
        <v>6968118</v>
      </c>
      <c r="T20" s="35"/>
      <c r="U20" s="67">
        <f t="shared" ref="U20:AG20" si="140">SUM(U8:U19)</f>
        <v>59</v>
      </c>
      <c r="V20" s="67">
        <f t="shared" si="140"/>
        <v>2106847.3205128205</v>
      </c>
      <c r="W20" s="67">
        <f t="shared" si="140"/>
        <v>6968118</v>
      </c>
      <c r="X20" s="67">
        <f t="shared" si="140"/>
        <v>0</v>
      </c>
      <c r="Y20" s="67">
        <f t="shared" si="140"/>
        <v>0</v>
      </c>
      <c r="Z20" s="67">
        <f t="shared" si="140"/>
        <v>0</v>
      </c>
      <c r="AA20" s="67">
        <f t="shared" si="140"/>
        <v>2106847.3205128205</v>
      </c>
      <c r="AB20" s="67">
        <f t="shared" si="140"/>
        <v>0</v>
      </c>
      <c r="AC20" s="67">
        <f t="shared" si="140"/>
        <v>2106847.3205128205</v>
      </c>
      <c r="AD20" s="67">
        <f t="shared" si="140"/>
        <v>0</v>
      </c>
      <c r="AE20" s="67">
        <f t="shared" si="140"/>
        <v>59</v>
      </c>
      <c r="AF20" s="67">
        <f t="shared" si="140"/>
        <v>2106847.3205128205</v>
      </c>
      <c r="AG20" s="67">
        <f t="shared" si="140"/>
        <v>6968118</v>
      </c>
      <c r="AH20" s="35"/>
      <c r="AI20" s="67">
        <f t="shared" ref="AI20:AU20" si="141">SUM(AI8:AI19)</f>
        <v>59</v>
      </c>
      <c r="AJ20" s="67">
        <f t="shared" si="141"/>
        <v>2106847.3205128205</v>
      </c>
      <c r="AK20" s="67">
        <f t="shared" si="141"/>
        <v>6968118</v>
      </c>
      <c r="AL20" s="67">
        <f t="shared" si="141"/>
        <v>0</v>
      </c>
      <c r="AM20" s="67">
        <f t="shared" si="141"/>
        <v>0</v>
      </c>
      <c r="AN20" s="67">
        <f t="shared" si="141"/>
        <v>0</v>
      </c>
      <c r="AO20" s="67">
        <f t="shared" si="141"/>
        <v>2106847.3205128205</v>
      </c>
      <c r="AP20" s="67">
        <f t="shared" si="141"/>
        <v>0</v>
      </c>
      <c r="AQ20" s="67">
        <f t="shared" si="141"/>
        <v>2106847.3205128205</v>
      </c>
      <c r="AR20" s="67">
        <f t="shared" si="141"/>
        <v>0</v>
      </c>
      <c r="AS20" s="67">
        <f t="shared" si="141"/>
        <v>59</v>
      </c>
      <c r="AT20" s="67">
        <f t="shared" si="141"/>
        <v>2106847.3205128205</v>
      </c>
      <c r="AU20" s="67">
        <f t="shared" si="141"/>
        <v>6968118</v>
      </c>
      <c r="AV20" s="35"/>
      <c r="AW20" s="67">
        <f t="shared" ref="AW20:BI20" si="142">SUM(AW8:AW19)</f>
        <v>59</v>
      </c>
      <c r="AX20" s="67">
        <f t="shared" si="142"/>
        <v>2106847.3205128205</v>
      </c>
      <c r="AY20" s="67">
        <f t="shared" si="142"/>
        <v>6968118</v>
      </c>
      <c r="AZ20" s="67">
        <f t="shared" si="142"/>
        <v>0</v>
      </c>
      <c r="BA20" s="67">
        <f t="shared" si="142"/>
        <v>0</v>
      </c>
      <c r="BB20" s="67">
        <f t="shared" si="142"/>
        <v>0</v>
      </c>
      <c r="BC20" s="67">
        <f t="shared" si="142"/>
        <v>2106847.3205128205</v>
      </c>
      <c r="BD20" s="67">
        <f t="shared" si="142"/>
        <v>0</v>
      </c>
      <c r="BE20" s="67">
        <f t="shared" si="142"/>
        <v>2106847.3205128205</v>
      </c>
      <c r="BF20" s="67">
        <f t="shared" si="142"/>
        <v>0</v>
      </c>
      <c r="BG20" s="67">
        <f t="shared" si="142"/>
        <v>59</v>
      </c>
      <c r="BH20" s="67">
        <f t="shared" si="142"/>
        <v>2106847.3205128205</v>
      </c>
      <c r="BI20" s="67">
        <f t="shared" si="142"/>
        <v>6968118</v>
      </c>
      <c r="BJ20" s="35"/>
      <c r="BK20" s="67">
        <f t="shared" ref="BK20:BW20" si="143">SUM(BK8:BK19)</f>
        <v>59</v>
      </c>
      <c r="BL20" s="67">
        <f t="shared" si="143"/>
        <v>2106847.3205128205</v>
      </c>
      <c r="BM20" s="67">
        <f t="shared" si="143"/>
        <v>6968118</v>
      </c>
      <c r="BN20" s="67">
        <f t="shared" si="143"/>
        <v>0</v>
      </c>
      <c r="BO20" s="67">
        <f t="shared" si="143"/>
        <v>0</v>
      </c>
      <c r="BP20" s="67">
        <f t="shared" si="143"/>
        <v>0</v>
      </c>
      <c r="BQ20" s="67">
        <f t="shared" si="143"/>
        <v>2106847.3205128205</v>
      </c>
      <c r="BR20" s="67">
        <f t="shared" si="143"/>
        <v>0</v>
      </c>
      <c r="BS20" s="67">
        <f t="shared" si="143"/>
        <v>2106847.3205128205</v>
      </c>
      <c r="BT20" s="67">
        <f t="shared" si="143"/>
        <v>0</v>
      </c>
      <c r="BU20" s="67">
        <f t="shared" si="143"/>
        <v>59</v>
      </c>
      <c r="BV20" s="67">
        <f t="shared" si="143"/>
        <v>2106847.3205128205</v>
      </c>
      <c r="BW20" s="67">
        <f t="shared" si="143"/>
        <v>6968118</v>
      </c>
      <c r="BX20" s="35"/>
      <c r="BY20" s="67">
        <f t="shared" ref="BY20:CK20" si="144">SUM(BY8:BY19)</f>
        <v>59</v>
      </c>
      <c r="BZ20" s="67">
        <f t="shared" si="144"/>
        <v>2106847.3205128205</v>
      </c>
      <c r="CA20" s="67">
        <f t="shared" si="144"/>
        <v>6968118</v>
      </c>
      <c r="CB20" s="67">
        <f t="shared" si="144"/>
        <v>0</v>
      </c>
      <c r="CC20" s="67">
        <f t="shared" si="144"/>
        <v>0</v>
      </c>
      <c r="CD20" s="67">
        <f t="shared" si="144"/>
        <v>0</v>
      </c>
      <c r="CE20" s="67">
        <f t="shared" si="144"/>
        <v>2106847.3205128205</v>
      </c>
      <c r="CF20" s="67">
        <f t="shared" si="144"/>
        <v>0</v>
      </c>
      <c r="CG20" s="67">
        <f t="shared" si="144"/>
        <v>2106847.3205128205</v>
      </c>
      <c r="CH20" s="67">
        <f t="shared" si="144"/>
        <v>0</v>
      </c>
      <c r="CI20" s="67">
        <f t="shared" si="144"/>
        <v>59</v>
      </c>
      <c r="CJ20" s="67">
        <f t="shared" si="144"/>
        <v>2106847.3205128205</v>
      </c>
      <c r="CK20" s="67">
        <f t="shared" si="144"/>
        <v>6968118</v>
      </c>
      <c r="CL20" s="35"/>
      <c r="CM20" s="67">
        <f t="shared" ref="CM20:CY20" si="145">SUM(CM8:CM19)</f>
        <v>59</v>
      </c>
      <c r="CN20" s="67">
        <f t="shared" si="145"/>
        <v>2106847.3205128205</v>
      </c>
      <c r="CO20" s="67">
        <f t="shared" si="145"/>
        <v>6968118</v>
      </c>
      <c r="CP20" s="67">
        <f t="shared" si="145"/>
        <v>0</v>
      </c>
      <c r="CQ20" s="67">
        <f t="shared" si="145"/>
        <v>0</v>
      </c>
      <c r="CR20" s="67">
        <f t="shared" si="145"/>
        <v>0</v>
      </c>
      <c r="CS20" s="67">
        <f t="shared" si="145"/>
        <v>2106847.3205128205</v>
      </c>
      <c r="CT20" s="67">
        <f t="shared" si="145"/>
        <v>0</v>
      </c>
      <c r="CU20" s="67">
        <f t="shared" si="145"/>
        <v>2106847.3205128205</v>
      </c>
      <c r="CV20" s="67">
        <f t="shared" si="145"/>
        <v>0</v>
      </c>
      <c r="CW20" s="67">
        <f t="shared" si="145"/>
        <v>59</v>
      </c>
      <c r="CX20" s="67">
        <f t="shared" si="145"/>
        <v>2106847.3205128205</v>
      </c>
      <c r="CY20" s="67">
        <f t="shared" si="145"/>
        <v>6968118</v>
      </c>
      <c r="CZ20" s="35"/>
      <c r="DA20" s="67">
        <f t="shared" ref="DA20:DM20" si="146">SUM(DA8:DA19)</f>
        <v>59</v>
      </c>
      <c r="DB20" s="67">
        <f t="shared" si="146"/>
        <v>2106847.3205128205</v>
      </c>
      <c r="DC20" s="67">
        <f t="shared" si="146"/>
        <v>6968118</v>
      </c>
      <c r="DD20" s="67">
        <f t="shared" si="146"/>
        <v>0</v>
      </c>
      <c r="DE20" s="67">
        <f t="shared" si="146"/>
        <v>0</v>
      </c>
      <c r="DF20" s="67">
        <f t="shared" si="146"/>
        <v>0</v>
      </c>
      <c r="DG20" s="67">
        <f t="shared" si="146"/>
        <v>2106847.3205128205</v>
      </c>
      <c r="DH20" s="67">
        <f t="shared" si="146"/>
        <v>0</v>
      </c>
      <c r="DI20" s="67">
        <f t="shared" si="146"/>
        <v>2106847.3205128205</v>
      </c>
      <c r="DJ20" s="67">
        <f t="shared" si="146"/>
        <v>0</v>
      </c>
      <c r="DK20" s="67">
        <f t="shared" si="146"/>
        <v>59</v>
      </c>
      <c r="DL20" s="67">
        <f t="shared" si="146"/>
        <v>2106847.3205128205</v>
      </c>
      <c r="DM20" s="67">
        <f t="shared" si="146"/>
        <v>6968118</v>
      </c>
      <c r="DN20" s="35"/>
      <c r="DO20" s="67">
        <f t="shared" ref="DO20:EA20" si="147">SUM(DO8:DO19)</f>
        <v>59</v>
      </c>
      <c r="DP20" s="67">
        <f t="shared" si="147"/>
        <v>2106847.3205128205</v>
      </c>
      <c r="DQ20" s="67">
        <f t="shared" si="147"/>
        <v>6968118</v>
      </c>
      <c r="DR20" s="67">
        <f t="shared" si="147"/>
        <v>0</v>
      </c>
      <c r="DS20" s="67">
        <f t="shared" si="147"/>
        <v>0</v>
      </c>
      <c r="DT20" s="67">
        <f t="shared" si="147"/>
        <v>0</v>
      </c>
      <c r="DU20" s="67">
        <f t="shared" si="147"/>
        <v>2106847.3205128205</v>
      </c>
      <c r="DV20" s="67">
        <f t="shared" si="147"/>
        <v>0</v>
      </c>
      <c r="DW20" s="67">
        <f t="shared" si="147"/>
        <v>2106847.3205128205</v>
      </c>
      <c r="DX20" s="67">
        <f t="shared" si="147"/>
        <v>0</v>
      </c>
      <c r="DY20" s="67">
        <f t="shared" si="147"/>
        <v>59</v>
      </c>
      <c r="DZ20" s="67">
        <f t="shared" si="147"/>
        <v>2106847.3205128205</v>
      </c>
      <c r="EA20" s="67">
        <f t="shared" si="147"/>
        <v>6968118</v>
      </c>
      <c r="EB20" s="35"/>
      <c r="EC20" s="67">
        <f t="shared" ref="EC20:EO20" si="148">SUM(EC8:EC19)</f>
        <v>59</v>
      </c>
      <c r="ED20" s="67">
        <f t="shared" si="148"/>
        <v>2106847.3205128205</v>
      </c>
      <c r="EE20" s="67">
        <f t="shared" si="148"/>
        <v>6968118</v>
      </c>
      <c r="EF20" s="67">
        <f t="shared" si="148"/>
        <v>0</v>
      </c>
      <c r="EG20" s="67">
        <f t="shared" si="148"/>
        <v>0</v>
      </c>
      <c r="EH20" s="67">
        <f t="shared" si="148"/>
        <v>0</v>
      </c>
      <c r="EI20" s="67">
        <f t="shared" si="148"/>
        <v>2106847.3205128205</v>
      </c>
      <c r="EJ20" s="67">
        <f t="shared" si="148"/>
        <v>0</v>
      </c>
      <c r="EK20" s="67">
        <f t="shared" si="148"/>
        <v>2106847.3205128205</v>
      </c>
      <c r="EL20" s="67">
        <f t="shared" si="148"/>
        <v>0</v>
      </c>
      <c r="EM20" s="67">
        <f t="shared" si="148"/>
        <v>59</v>
      </c>
      <c r="EN20" s="67">
        <f t="shared" si="148"/>
        <v>2106847.3205128205</v>
      </c>
      <c r="EO20" s="67">
        <f t="shared" si="148"/>
        <v>6968118</v>
      </c>
      <c r="EP20" s="35"/>
      <c r="EQ20" s="67">
        <f t="shared" ref="EQ20:FC20" si="149">SUM(EQ8:EQ19)</f>
        <v>59</v>
      </c>
      <c r="ER20" s="67">
        <f t="shared" si="149"/>
        <v>2106847.3205128205</v>
      </c>
      <c r="ES20" s="67">
        <f t="shared" si="149"/>
        <v>6968118</v>
      </c>
      <c r="ET20" s="67">
        <f t="shared" si="149"/>
        <v>0</v>
      </c>
      <c r="EU20" s="67">
        <f t="shared" si="149"/>
        <v>0</v>
      </c>
      <c r="EV20" s="67">
        <f t="shared" si="149"/>
        <v>0</v>
      </c>
      <c r="EW20" s="67">
        <f t="shared" si="149"/>
        <v>2106847.3205128205</v>
      </c>
      <c r="EX20" s="67">
        <f t="shared" si="149"/>
        <v>0</v>
      </c>
      <c r="EY20" s="67">
        <f t="shared" si="149"/>
        <v>2106847.3205128205</v>
      </c>
      <c r="EZ20" s="67">
        <f t="shared" si="149"/>
        <v>0</v>
      </c>
      <c r="FA20" s="67">
        <f t="shared" si="149"/>
        <v>59</v>
      </c>
      <c r="FB20" s="67">
        <f t="shared" si="149"/>
        <v>2106847.3205128205</v>
      </c>
      <c r="FC20" s="67">
        <f t="shared" si="149"/>
        <v>6968118</v>
      </c>
      <c r="FD20" s="35"/>
      <c r="FE20" s="67">
        <f t="shared" ref="FE20:FQ20" si="150">SUM(FE8:FE19)</f>
        <v>59</v>
      </c>
      <c r="FF20" s="67">
        <f t="shared" si="150"/>
        <v>2106847.3205128205</v>
      </c>
      <c r="FG20" s="67">
        <f t="shared" si="150"/>
        <v>6968118</v>
      </c>
      <c r="FH20" s="67">
        <f t="shared" si="150"/>
        <v>0</v>
      </c>
      <c r="FI20" s="67">
        <f t="shared" si="150"/>
        <v>0</v>
      </c>
      <c r="FJ20" s="67">
        <f t="shared" si="150"/>
        <v>0</v>
      </c>
      <c r="FK20" s="67">
        <f t="shared" si="150"/>
        <v>2106847.3205128205</v>
      </c>
      <c r="FL20" s="67">
        <f t="shared" si="150"/>
        <v>0</v>
      </c>
      <c r="FM20" s="67">
        <f t="shared" si="150"/>
        <v>2106847.3205128205</v>
      </c>
      <c r="FN20" s="67">
        <f t="shared" si="150"/>
        <v>0</v>
      </c>
      <c r="FO20" s="67">
        <f t="shared" si="150"/>
        <v>59</v>
      </c>
      <c r="FP20" s="67">
        <f t="shared" si="150"/>
        <v>2106847.3205128205</v>
      </c>
      <c r="FQ20" s="67">
        <f t="shared" si="150"/>
        <v>6968118</v>
      </c>
    </row>
  </sheetData>
  <autoFilter ref="A4:E18"/>
  <sortState ref="A6:A18">
    <sortCondition ref="A5"/>
  </sortState>
  <mergeCells count="65">
    <mergeCell ref="FA5:FC5"/>
    <mergeCell ref="FE5:FG5"/>
    <mergeCell ref="FH5:FK5"/>
    <mergeCell ref="FL5:FN5"/>
    <mergeCell ref="FO5:FQ5"/>
    <mergeCell ref="EJ5:EL5"/>
    <mergeCell ref="EM5:EO5"/>
    <mergeCell ref="EQ5:ES5"/>
    <mergeCell ref="ET5:EW5"/>
    <mergeCell ref="EX5:EZ5"/>
    <mergeCell ref="DR5:DU5"/>
    <mergeCell ref="DV5:DX5"/>
    <mergeCell ref="DY5:EA5"/>
    <mergeCell ref="EC5:EE5"/>
    <mergeCell ref="EF5:EI5"/>
    <mergeCell ref="DA5:DC5"/>
    <mergeCell ref="DD5:DG5"/>
    <mergeCell ref="DH5:DJ5"/>
    <mergeCell ref="DK5:DM5"/>
    <mergeCell ref="DO5:DQ5"/>
    <mergeCell ref="DA4:DM4"/>
    <mergeCell ref="DO4:EA4"/>
    <mergeCell ref="EC4:EO4"/>
    <mergeCell ref="EQ4:FC4"/>
    <mergeCell ref="FE4:FQ4"/>
    <mergeCell ref="BY5:CA5"/>
    <mergeCell ref="CB5:CE5"/>
    <mergeCell ref="CF5:CH5"/>
    <mergeCell ref="CI5:CK5"/>
    <mergeCell ref="CM4:CY4"/>
    <mergeCell ref="CM5:CO5"/>
    <mergeCell ref="CP5:CS5"/>
    <mergeCell ref="CT5:CV5"/>
    <mergeCell ref="CW5:CY5"/>
    <mergeCell ref="AI4:AU4"/>
    <mergeCell ref="AW4:BI4"/>
    <mergeCell ref="BK4:BW4"/>
    <mergeCell ref="BY4:CK4"/>
    <mergeCell ref="AI5:AK5"/>
    <mergeCell ref="AL5:AO5"/>
    <mergeCell ref="AP5:AR5"/>
    <mergeCell ref="AS5:AU5"/>
    <mergeCell ref="AW5:AY5"/>
    <mergeCell ref="AZ5:BC5"/>
    <mergeCell ref="BD5:BF5"/>
    <mergeCell ref="BG5:BI5"/>
    <mergeCell ref="BK5:BM5"/>
    <mergeCell ref="BN5:BQ5"/>
    <mergeCell ref="BR5:BT5"/>
    <mergeCell ref="BU5:BW5"/>
    <mergeCell ref="U4:AG4"/>
    <mergeCell ref="U5:W5"/>
    <mergeCell ref="X5:AA5"/>
    <mergeCell ref="AB5:AD5"/>
    <mergeCell ref="AE5:AG5"/>
    <mergeCell ref="A4:A6"/>
    <mergeCell ref="B4:B6"/>
    <mergeCell ref="C4:C6"/>
    <mergeCell ref="E4:E6"/>
    <mergeCell ref="Q5:S5"/>
    <mergeCell ref="G5:I5"/>
    <mergeCell ref="J5:M5"/>
    <mergeCell ref="N5:P5"/>
    <mergeCell ref="G4:S4"/>
    <mergeCell ref="D4:D6"/>
  </mergeCells>
  <dataValidations disablePrompts="1" count="1">
    <dataValidation type="list" allowBlank="1" showInputMessage="1" showErrorMessage="1" sqref="B1">
      <formula1>"OMOA CI,OMOA BJ,OMOA BF,OMOA CAM,OMOA CG,OMOA TD,OMOA RDC,OMOA CB,OMOA TG,OMOA OPS,OMOA LU"</formula1>
    </dataValidation>
  </dataValidations>
  <pageMargins left="0.7" right="0.7" top="0.75" bottom="0.75" header="0.3" footer="0.3"/>
  <pageSetup paperSize="9" orientation="portrait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4"/>
  <sheetViews>
    <sheetView workbookViewId="0">
      <selection activeCell="E17" sqref="E17:F17"/>
    </sheetView>
  </sheetViews>
  <sheetFormatPr baseColWidth="10" defaultColWidth="11.453125" defaultRowHeight="16" x14ac:dyDescent="0.35"/>
  <cols>
    <col min="1" max="1" width="17.26953125" style="5" customWidth="1"/>
    <col min="2" max="2" width="15.26953125" style="2" bestFit="1" customWidth="1"/>
    <col min="3" max="3" width="13.453125" style="2" customWidth="1"/>
    <col min="4" max="4" width="25.81640625" style="3" customWidth="1"/>
    <col min="5" max="5" width="7.54296875" style="2" bestFit="1" customWidth="1"/>
    <col min="6" max="6" width="14.26953125" style="2" bestFit="1" customWidth="1"/>
    <col min="7" max="7" width="11.453125" style="4"/>
    <col min="8" max="8" width="2.54296875" style="2" customWidth="1"/>
    <col min="9" max="9" width="23.26953125" style="2" bestFit="1" customWidth="1"/>
    <col min="10" max="10" width="4.453125" style="11" customWidth="1"/>
    <col min="11" max="11" width="18.7265625" style="2" bestFit="1" customWidth="1"/>
    <col min="12" max="16384" width="11.453125" style="2"/>
  </cols>
  <sheetData>
    <row r="1" spans="1:11" x14ac:dyDescent="0.35">
      <c r="A1" s="1" t="s">
        <v>27</v>
      </c>
    </row>
    <row r="2" spans="1:11" x14ac:dyDescent="0.35">
      <c r="A2" s="5" t="s">
        <v>2</v>
      </c>
      <c r="B2" s="2" t="s">
        <v>18</v>
      </c>
      <c r="C2" s="2" t="s">
        <v>43</v>
      </c>
      <c r="D2" s="3" t="s">
        <v>19</v>
      </c>
      <c r="E2" s="2" t="s">
        <v>20</v>
      </c>
      <c r="F2" s="2" t="s">
        <v>21</v>
      </c>
      <c r="G2" s="4" t="s">
        <v>22</v>
      </c>
      <c r="I2" s="2" t="s">
        <v>41</v>
      </c>
      <c r="K2" s="2" t="s">
        <v>42</v>
      </c>
    </row>
    <row r="3" spans="1:11" x14ac:dyDescent="0.35">
      <c r="A3" s="6" t="s">
        <v>6</v>
      </c>
      <c r="B3" s="7" t="s">
        <v>81</v>
      </c>
      <c r="C3" s="7" t="s">
        <v>23</v>
      </c>
      <c r="D3" s="8">
        <v>96363</v>
      </c>
      <c r="E3" s="9">
        <v>2</v>
      </c>
      <c r="F3" s="9">
        <f>Matrice[[#This Row],[Valeur unitaire FCFA]]*Matrice[[#This Row],[QTE]]</f>
        <v>192726</v>
      </c>
      <c r="G3" s="10" t="s">
        <v>24</v>
      </c>
      <c r="I3" s="2" t="s">
        <v>74</v>
      </c>
      <c r="K3" s="2" t="s">
        <v>62</v>
      </c>
    </row>
    <row r="4" spans="1:11" x14ac:dyDescent="0.35">
      <c r="A4" s="6" t="s">
        <v>7</v>
      </c>
      <c r="B4" s="7" t="s">
        <v>82</v>
      </c>
      <c r="C4" s="7" t="s">
        <v>23</v>
      </c>
      <c r="D4" s="8">
        <v>428496</v>
      </c>
      <c r="E4" s="9">
        <v>2</v>
      </c>
      <c r="F4" s="9">
        <f>Matrice[[#This Row],[Valeur unitaire FCFA]]*Matrice[[#This Row],[QTE]]</f>
        <v>856992</v>
      </c>
      <c r="G4" s="10" t="s">
        <v>24</v>
      </c>
      <c r="I4" s="2" t="s">
        <v>75</v>
      </c>
      <c r="K4" s="2" t="s">
        <v>63</v>
      </c>
    </row>
    <row r="5" spans="1:11" x14ac:dyDescent="0.35">
      <c r="A5" s="6" t="s">
        <v>8</v>
      </c>
      <c r="B5" s="7" t="s">
        <v>83</v>
      </c>
      <c r="C5" s="7" t="s">
        <v>23</v>
      </c>
      <c r="D5" s="8">
        <v>94815</v>
      </c>
      <c r="E5" s="9">
        <v>4</v>
      </c>
      <c r="F5" s="9">
        <f>Matrice[[#This Row],[Valeur unitaire FCFA]]*Matrice[[#This Row],[QTE]]</f>
        <v>379260</v>
      </c>
      <c r="G5" s="10" t="s">
        <v>24</v>
      </c>
      <c r="I5" s="2" t="s">
        <v>76</v>
      </c>
      <c r="K5" s="2" t="s">
        <v>64</v>
      </c>
    </row>
    <row r="6" spans="1:11" x14ac:dyDescent="0.35">
      <c r="A6" s="6" t="s">
        <v>9</v>
      </c>
      <c r="B6" s="7" t="s">
        <v>84</v>
      </c>
      <c r="C6" s="7" t="s">
        <v>23</v>
      </c>
      <c r="D6" s="8">
        <v>22300</v>
      </c>
      <c r="E6" s="9">
        <v>14</v>
      </c>
      <c r="F6" s="9">
        <f>Matrice[[#This Row],[Valeur unitaire FCFA]]*Matrice[[#This Row],[QTE]]</f>
        <v>312200</v>
      </c>
      <c r="G6" s="10" t="s">
        <v>24</v>
      </c>
      <c r="I6" s="2" t="s">
        <v>77</v>
      </c>
      <c r="K6" s="2" t="s">
        <v>65</v>
      </c>
    </row>
    <row r="7" spans="1:11" x14ac:dyDescent="0.35">
      <c r="A7" s="6" t="s">
        <v>10</v>
      </c>
      <c r="B7" s="7" t="s">
        <v>85</v>
      </c>
      <c r="C7" s="7" t="s">
        <v>23</v>
      </c>
      <c r="D7" s="8">
        <v>108043</v>
      </c>
      <c r="E7" s="9">
        <v>1</v>
      </c>
      <c r="F7" s="9">
        <f>Matrice[[#This Row],[Valeur unitaire FCFA]]*Matrice[[#This Row],[QTE]]</f>
        <v>108043</v>
      </c>
      <c r="G7" s="10" t="s">
        <v>24</v>
      </c>
      <c r="I7" s="2" t="s">
        <v>78</v>
      </c>
      <c r="K7" s="2" t="s">
        <v>66</v>
      </c>
    </row>
    <row r="8" spans="1:11" x14ac:dyDescent="0.35">
      <c r="A8" s="6" t="s">
        <v>11</v>
      </c>
      <c r="B8" s="7" t="s">
        <v>86</v>
      </c>
      <c r="C8" s="7" t="s">
        <v>26</v>
      </c>
      <c r="D8" s="8">
        <v>108043</v>
      </c>
      <c r="E8" s="9">
        <v>1</v>
      </c>
      <c r="F8" s="9">
        <f>Matrice[[#This Row],[Valeur unitaire FCFA]]*Matrice[[#This Row],[QTE]]</f>
        <v>108043</v>
      </c>
      <c r="G8" s="10" t="s">
        <v>24</v>
      </c>
      <c r="I8" s="2" t="s">
        <v>79</v>
      </c>
      <c r="K8" s="2" t="s">
        <v>67</v>
      </c>
    </row>
    <row r="9" spans="1:11" x14ac:dyDescent="0.35">
      <c r="A9" s="6" t="s">
        <v>12</v>
      </c>
      <c r="B9" s="7" t="s">
        <v>87</v>
      </c>
      <c r="C9" s="7" t="s">
        <v>26</v>
      </c>
      <c r="D9" s="8">
        <v>162739</v>
      </c>
      <c r="E9" s="9">
        <v>1</v>
      </c>
      <c r="F9" s="9">
        <f>Matrice[[#This Row],[Valeur unitaire FCFA]]*Matrice[[#This Row],[QTE]]</f>
        <v>162739</v>
      </c>
      <c r="G9" s="10" t="s">
        <v>24</v>
      </c>
      <c r="I9" s="2" t="s">
        <v>80</v>
      </c>
      <c r="K9" s="2" t="s">
        <v>68</v>
      </c>
    </row>
    <row r="10" spans="1:11" x14ac:dyDescent="0.35">
      <c r="A10" s="6" t="s">
        <v>13</v>
      </c>
      <c r="B10" s="7" t="s">
        <v>88</v>
      </c>
      <c r="C10" s="7" t="s">
        <v>26</v>
      </c>
      <c r="D10" s="8">
        <v>86901</v>
      </c>
      <c r="E10" s="9">
        <v>5</v>
      </c>
      <c r="F10" s="9">
        <f>Matrice[[#This Row],[Valeur unitaire FCFA]]*Matrice[[#This Row],[QTE]]</f>
        <v>434505</v>
      </c>
      <c r="G10" s="10" t="s">
        <v>24</v>
      </c>
      <c r="K10" s="2" t="s">
        <v>69</v>
      </c>
    </row>
    <row r="11" spans="1:11" x14ac:dyDescent="0.35">
      <c r="A11" s="6" t="s">
        <v>14</v>
      </c>
      <c r="B11" s="7" t="s">
        <v>89</v>
      </c>
      <c r="C11" s="7" t="s">
        <v>26</v>
      </c>
      <c r="D11" s="8">
        <v>86901</v>
      </c>
      <c r="E11" s="9">
        <v>2</v>
      </c>
      <c r="F11" s="9">
        <f>Matrice[[#This Row],[Valeur unitaire FCFA]]*Matrice[[#This Row],[QTE]]</f>
        <v>173802</v>
      </c>
      <c r="G11" s="10" t="s">
        <v>24</v>
      </c>
      <c r="K11" s="2" t="s">
        <v>70</v>
      </c>
    </row>
    <row r="12" spans="1:11" x14ac:dyDescent="0.35">
      <c r="A12" s="6" t="s">
        <v>15</v>
      </c>
      <c r="B12" s="7" t="s">
        <v>90</v>
      </c>
      <c r="C12" s="7" t="s">
        <v>26</v>
      </c>
      <c r="D12" s="8">
        <v>33438</v>
      </c>
      <c r="E12" s="9">
        <v>2</v>
      </c>
      <c r="F12" s="9">
        <f>Matrice[[#This Row],[Valeur unitaire FCFA]]*Matrice[[#This Row],[QTE]]</f>
        <v>66876</v>
      </c>
      <c r="G12" s="10" t="s">
        <v>24</v>
      </c>
      <c r="K12" s="2" t="s">
        <v>71</v>
      </c>
    </row>
    <row r="13" spans="1:11" x14ac:dyDescent="0.35">
      <c r="A13" s="6" t="s">
        <v>16</v>
      </c>
      <c r="B13" s="7" t="s">
        <v>91</v>
      </c>
      <c r="C13" s="7" t="s">
        <v>26</v>
      </c>
      <c r="D13" s="8">
        <v>752622</v>
      </c>
      <c r="E13" s="9">
        <v>2</v>
      </c>
      <c r="F13" s="9">
        <f>Matrice[[#This Row],[Valeur unitaire FCFA]]*Matrice[[#This Row],[QTE]]</f>
        <v>1505244</v>
      </c>
      <c r="G13" s="10" t="s">
        <v>24</v>
      </c>
      <c r="K13" s="2" t="s">
        <v>72</v>
      </c>
    </row>
    <row r="14" spans="1:11" x14ac:dyDescent="0.35">
      <c r="A14" s="6" t="s">
        <v>25</v>
      </c>
      <c r="B14" s="7" t="s">
        <v>92</v>
      </c>
      <c r="C14" s="7" t="s">
        <v>26</v>
      </c>
      <c r="D14" s="8">
        <v>189822.15384615384</v>
      </c>
      <c r="E14" s="9">
        <v>13</v>
      </c>
      <c r="F14" s="9">
        <f>Matrice[[#This Row],[Valeur unitaire FCFA]]*Matrice[[#This Row],[QTE]]</f>
        <v>2467688</v>
      </c>
      <c r="G14" s="10" t="s">
        <v>24</v>
      </c>
      <c r="K14" s="2" t="s">
        <v>73</v>
      </c>
    </row>
  </sheetData>
  <phoneticPr fontId="25" type="noConversion"/>
  <conditionalFormatting sqref="A15:A1048576 A1:A2">
    <cfRule type="duplicateValues" dxfId="17" priority="1"/>
  </conditionalFormatting>
  <conditionalFormatting sqref="A3:A14">
    <cfRule type="duplicateValues" dxfId="16" priority="4"/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16</vt:i4>
      </vt:variant>
    </vt:vector>
  </HeadingPairs>
  <TitlesOfParts>
    <vt:vector size="21" baseType="lpstr">
      <vt:lpstr>Tableau de bord</vt:lpstr>
      <vt:lpstr>Entrée</vt:lpstr>
      <vt:lpstr>Sortie</vt:lpstr>
      <vt:lpstr>Stock</vt:lpstr>
      <vt:lpstr>Matrice</vt:lpstr>
      <vt:lpstr>Entrée!ListeClients</vt:lpstr>
      <vt:lpstr>ListeClients</vt:lpstr>
      <vt:lpstr>Entrée!ListeNoms</vt:lpstr>
      <vt:lpstr>ListeNoms</vt:lpstr>
      <vt:lpstr>Entrée!Part_Name</vt:lpstr>
      <vt:lpstr>Part_Name</vt:lpstr>
      <vt:lpstr>Entrée!Part_Number</vt:lpstr>
      <vt:lpstr>Part_Number</vt:lpstr>
      <vt:lpstr>Stock!Ref</vt:lpstr>
      <vt:lpstr>Ref</vt:lpstr>
      <vt:lpstr>Référence</vt:lpstr>
      <vt:lpstr>Entrée!Sortie</vt:lpstr>
      <vt:lpstr>Stock!Stock</vt:lpstr>
      <vt:lpstr>StockActuel</vt:lpstr>
      <vt:lpstr>TableauEntré</vt:lpstr>
      <vt:lpstr>TEntrée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NMVOULA</dc:creator>
  <cp:lastModifiedBy>Michel</cp:lastModifiedBy>
  <dcterms:created xsi:type="dcterms:W3CDTF">2013-03-21T16:38:46Z</dcterms:created>
  <dcterms:modified xsi:type="dcterms:W3CDTF">2020-01-22T15:59:21Z</dcterms:modified>
</cp:coreProperties>
</file>